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2.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02_人材育成・確保\"/>
    </mc:Choice>
  </mc:AlternateContent>
  <bookViews>
    <workbookView xWindow="28680" yWindow="-795"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別表1)人材育成計画" sheetId="28" r:id="rId7"/>
    <sheet name="(様式4号)着手届" sheetId="15" r:id="rId8"/>
    <sheet name="(様式3号)変更交付申請書" sheetId="8" r:id="rId9"/>
    <sheet name="(別紙2)変更事業計画書" sheetId="25" r:id="rId10"/>
    <sheet name="(様式3号3)変更・中止・廃止承認申請書" sheetId="9" r:id="rId11"/>
    <sheet name="(様式4号)完了届" sheetId="22" r:id="rId12"/>
    <sheet name="(様式5号)実績報告書" sheetId="5" r:id="rId13"/>
    <sheet name="(別紙3)事業報告書" sheetId="26" r:id="rId14"/>
    <sheet name="(別表2)人材育成報告書" sheetId="27" r:id="rId15"/>
    <sheet name="(様式7号)交付請求書" sheetId="6" r:id="rId16"/>
    <sheet name="口座振込依頼書" sheetId="7" r:id="rId17"/>
  </sheets>
  <externalReferences>
    <externalReference r:id="rId18"/>
  </externalReferences>
  <definedNames>
    <definedName name="_Key1" localSheetId="5" hidden="1">#REF!</definedName>
    <definedName name="_Key1" localSheetId="9" hidden="1">#REF!</definedName>
    <definedName name="_Key1" localSheetId="13" hidden="1">#REF!</definedName>
    <definedName name="_Key1" localSheetId="6" hidden="1">[1]一般図書一覧!#REF!</definedName>
    <definedName name="_Key1" localSheetId="14" hidden="1">[1]一般図書一覧!#REF!</definedName>
    <definedName name="_Key1" localSheetId="11" hidden="1">#REF!</definedName>
    <definedName name="_Key1" hidden="1">#REF!</definedName>
    <definedName name="_Order1" hidden="1">255</definedName>
    <definedName name="_Sort" localSheetId="5" hidden="1">#REF!</definedName>
    <definedName name="_Sort" localSheetId="9" hidden="1">#REF!</definedName>
    <definedName name="_Sort" localSheetId="13" hidden="1">#REF!</definedName>
    <definedName name="_Sort" localSheetId="6" hidden="1">[1]一般図書一覧!#REF!</definedName>
    <definedName name="_Sort" localSheetId="14" hidden="1">[1]一般図書一覧!#REF!</definedName>
    <definedName name="_Sort" localSheetId="11" hidden="1">#REF!</definedName>
    <definedName name="_Sort" hidden="1">#REF!</definedName>
    <definedName name="_xlnm.Print_Area" localSheetId="5">'(別紙1)事業計画書'!$A$1:$M$36</definedName>
    <definedName name="_xlnm.Print_Area" localSheetId="9">'(別紙2)変更事業計画書'!$A$1:$M$52</definedName>
    <definedName name="_xlnm.Print_Area" localSheetId="13">'(別紙3)事業報告書'!$A$1:$M$44</definedName>
    <definedName name="_xlnm.Print_Area" localSheetId="6">'(別表1)人材育成計画'!$A$1:$CG$56</definedName>
    <definedName name="_xlnm.Print_Area" localSheetId="14">'(別表2)人材育成報告書'!$A$1:$BG$53</definedName>
    <definedName name="_xlnm.Print_Area" localSheetId="4">'(様式1号)交付申請書'!$A$1:$AB$20</definedName>
    <definedName name="_xlnm.Print_Area" localSheetId="8">'(様式3号)変更交付申請書'!$A$1:$AB$20</definedName>
    <definedName name="_xlnm.Print_Area" localSheetId="10">'(様式3号3)変更・中止・廃止承認申請書'!$A$1:$AB$16</definedName>
    <definedName name="_xlnm.Print_Area" localSheetId="11">'(様式4号)完了届'!$A$1:$AB$16</definedName>
    <definedName name="_xlnm.Print_Area" localSheetId="7">'(様式4号)着手届'!$A$1:$AB$16</definedName>
    <definedName name="_xlnm.Print_Area" localSheetId="12">'(様式5号)実績報告書'!$A$1:$AB$21</definedName>
    <definedName name="_xlnm.Print_Area" localSheetId="15">'(様式7号)交付請求書'!$A$1:$AB$23</definedName>
    <definedName name="_xlnm.Print_Area" localSheetId="16">口座振込依頼書!$A$1:$X$45</definedName>
    <definedName name="_xlnm.Print_Titles" localSheetId="6">'(別表1)人材育成計画'!$1:$3</definedName>
    <definedName name="_xlnm.Print_Titles" localSheetId="14">'(別表2)人材育成報告書'!$1:$3</definedName>
    <definedName name="Z_068A964F_C207_4CBE_B906_FC62CA972842_.wvu.PrintArea" localSheetId="6" hidden="1">'(別表1)人材育成計画'!#REF!,'(別表1)人材育成計画'!$A$1:$AM$42</definedName>
    <definedName name="Z_068A964F_C207_4CBE_B906_FC62CA972842_.wvu.PrintArea" localSheetId="14" hidden="1">'(別表2)人材育成報告書'!#REF!,'(別表2)人材育成報告書'!$A$1:$AM$37</definedName>
    <definedName name="Z_43050D9F_831B_4AF3_8E5E_9303BB21A858_.wvu.PrintArea" localSheetId="6" hidden="1">'(別表1)人材育成計画'!#REF!</definedName>
    <definedName name="Z_43050D9F_831B_4AF3_8E5E_9303BB21A858_.wvu.PrintArea" localSheetId="14" hidden="1">'(別表2)人材育成報告書'!#REF!</definedName>
    <definedName name="Z_43050D9F_831B_4AF3_8E5E_9303BB21A858_.wvu.PrintArea" localSheetId="4" hidden="1">'(様式1号)交付申請書'!$A$1:$AB$21</definedName>
    <definedName name="Z_43050D9F_831B_4AF3_8E5E_9303BB21A858_.wvu.PrintArea" localSheetId="8" hidden="1">'(様式3号)変更交付申請書'!$A$1:$AB$20</definedName>
    <definedName name="Z_43050D9F_831B_4AF3_8E5E_9303BB21A858_.wvu.PrintArea" localSheetId="10" hidden="1">'(様式3号3)変更・中止・廃止承認申請書'!$A$1:$AB$16</definedName>
    <definedName name="Z_43050D9F_831B_4AF3_8E5E_9303BB21A858_.wvu.PrintArea" localSheetId="11" hidden="1">'(様式4号)完了届'!$A$1:$AB$16</definedName>
    <definedName name="Z_43050D9F_831B_4AF3_8E5E_9303BB21A858_.wvu.PrintArea" localSheetId="7" hidden="1">'(様式4号)着手届'!$A$1:$AB$16</definedName>
    <definedName name="Z_43050D9F_831B_4AF3_8E5E_9303BB21A858_.wvu.PrintArea" localSheetId="12" hidden="1">'(様式5号)実績報告書'!$A$1:$AB$21</definedName>
    <definedName name="Z_43050D9F_831B_4AF3_8E5E_9303BB21A858_.wvu.PrintArea" localSheetId="15" hidden="1">'(様式7号)交付請求書'!$A$1:$AB$23</definedName>
    <definedName name="Z_43050D9F_831B_4AF3_8E5E_9303BB21A858_.wvu.PrintArea" localSheetId="16" hidden="1">口座振込依頼書!$A$1:$X$46</definedName>
    <definedName name="松江市IT等導入支援事業補助金" localSheetId="6">#REF!</definedName>
    <definedName name="松江市IT等導入支援事業補助金" localSheetId="14">#REF!</definedName>
    <definedName name="松江市プロジェクト連携支援事業補助金" localSheetId="6">#REF!</definedName>
    <definedName name="松江市プロジェクト連携支援事業補助金" localSheetId="14">#REF!</definedName>
    <definedName name="松江市現場改善活動支援事業補助金" localSheetId="6">#REF!</definedName>
    <definedName name="松江市現場改善活動支援事業補助金" localSheetId="14">#REF!</definedName>
    <definedName name="松江市新製品・新分野チャレンジ支援事業補助金" localSheetId="9">#REF!</definedName>
    <definedName name="松江市新製品・新分野チャレンジ支援事業補助金" localSheetId="13">#REF!</definedName>
    <definedName name="松江市新製品・新分野チャレンジ支援事業補助金" localSheetId="6">#REF!</definedName>
    <definedName name="松江市新製品・新分野チャレンジ支援事業補助金" localSheetId="14">#REF!</definedName>
    <definedName name="松江市新製品・新分野チャレンジ支援事業補助金">#REF!</definedName>
    <definedName name="松江市人材育成・確保支援事業補助金" localSheetId="6">#REF!</definedName>
    <definedName name="松江市人材育成・確保支援事業補助金" localSheetId="14">#REF!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22" l="1"/>
  <c r="B8" i="9"/>
  <c r="R10" i="9"/>
  <c r="R10" i="8"/>
  <c r="E30" i="25"/>
  <c r="E22" i="26"/>
  <c r="K22" i="26"/>
  <c r="E32" i="25"/>
  <c r="E24" i="26"/>
  <c r="K24" i="26"/>
  <c r="E34" i="25"/>
  <c r="E26" i="26"/>
  <c r="K26" i="26"/>
  <c r="E36" i="25"/>
  <c r="E28" i="26"/>
  <c r="K28" i="26"/>
  <c r="E38" i="25"/>
  <c r="E30" i="26"/>
  <c r="K30" i="26"/>
  <c r="E40" i="25"/>
  <c r="E32" i="26"/>
  <c r="K32" i="26"/>
  <c r="E42" i="25"/>
  <c r="E34" i="26"/>
  <c r="K34" i="26"/>
  <c r="E44" i="25"/>
  <c r="E36" i="26"/>
  <c r="K36" i="26"/>
  <c r="K38" i="26"/>
  <c r="K40" i="26"/>
  <c r="J43" i="26"/>
  <c r="J51" i="25"/>
  <c r="K41" i="26"/>
  <c r="G38" i="26"/>
  <c r="I38" i="26"/>
  <c r="E38" i="26"/>
  <c r="H3" i="28"/>
  <c r="BL43" i="28"/>
  <c r="BL45" i="28"/>
  <c r="BL47" i="28"/>
  <c r="BL49" i="28"/>
  <c r="BL51" i="28"/>
  <c r="BL53" i="28"/>
  <c r="BL55" i="28"/>
  <c r="BG55" i="28"/>
  <c r="BL41" i="28"/>
  <c r="CC11" i="28"/>
  <c r="CC14" i="28"/>
  <c r="CC17" i="28"/>
  <c r="CC20" i="28"/>
  <c r="CC23" i="28"/>
  <c r="CC26" i="28"/>
  <c r="CC29" i="28"/>
  <c r="CC32" i="28"/>
  <c r="CC35" i="28"/>
  <c r="CP40" i="28"/>
  <c r="DB40" i="28"/>
  <c r="BX35" i="28"/>
  <c r="CL40" i="28"/>
  <c r="CT40" i="28"/>
  <c r="CC8" i="28"/>
  <c r="A2" i="28"/>
  <c r="H3" i="27"/>
  <c r="AX38" i="27"/>
  <c r="AX40" i="27"/>
  <c r="AX42" i="27"/>
  <c r="AX44" i="27"/>
  <c r="AX46" i="27"/>
  <c r="AX48" i="27"/>
  <c r="AX50" i="27"/>
  <c r="BC8" i="27"/>
  <c r="BC11" i="27"/>
  <c r="BC14" i="27"/>
  <c r="BC17" i="27"/>
  <c r="BC20" i="27"/>
  <c r="BC23" i="27"/>
  <c r="BC26" i="27"/>
  <c r="BC29" i="27"/>
  <c r="BC32" i="27"/>
  <c r="BO51" i="27"/>
  <c r="CA51" i="27"/>
  <c r="AS50" i="27"/>
  <c r="AX32" i="27"/>
  <c r="BK51" i="27"/>
  <c r="BS51" i="27"/>
  <c r="BM11" i="27"/>
  <c r="E32" i="23"/>
  <c r="K32" i="23"/>
  <c r="K33" i="23"/>
  <c r="K31" i="25"/>
  <c r="K33" i="25"/>
  <c r="K47" i="25"/>
  <c r="K49" i="25"/>
  <c r="K31" i="26"/>
  <c r="K33" i="26"/>
  <c r="K35" i="26"/>
  <c r="K37" i="26"/>
  <c r="K39" i="26"/>
  <c r="G4" i="26"/>
  <c r="G12" i="25"/>
  <c r="G12" i="23"/>
  <c r="K23" i="26"/>
  <c r="K25" i="26"/>
  <c r="K27" i="26"/>
  <c r="K29" i="26"/>
  <c r="G39" i="26"/>
  <c r="I39" i="26"/>
  <c r="E39" i="26"/>
  <c r="E47" i="25"/>
  <c r="E46" i="25"/>
  <c r="C24" i="26"/>
  <c r="C26" i="26"/>
  <c r="C28" i="26"/>
  <c r="C30" i="26"/>
  <c r="C32" i="26"/>
  <c r="C34" i="26"/>
  <c r="C36" i="26"/>
  <c r="C22" i="26"/>
  <c r="G44" i="25"/>
  <c r="G36" i="26"/>
  <c r="I44" i="25"/>
  <c r="I36" i="26"/>
  <c r="G42" i="25"/>
  <c r="G34" i="26"/>
  <c r="I42" i="25"/>
  <c r="I34" i="26"/>
  <c r="K43" i="25"/>
  <c r="K45" i="25"/>
  <c r="K41" i="25"/>
  <c r="K39" i="25"/>
  <c r="K37" i="25"/>
  <c r="K35" i="25"/>
  <c r="I47" i="25"/>
  <c r="G47" i="25"/>
  <c r="C32" i="25"/>
  <c r="C34" i="25"/>
  <c r="C36" i="25"/>
  <c r="C38" i="25"/>
  <c r="C40" i="25"/>
  <c r="C42" i="25"/>
  <c r="C44" i="25"/>
  <c r="C30" i="25"/>
  <c r="K44" i="25"/>
  <c r="K42" i="25"/>
  <c r="I32" i="23"/>
  <c r="G32" i="23"/>
  <c r="K30" i="23"/>
  <c r="K31" i="23"/>
  <c r="C30" i="23"/>
  <c r="C31" i="23"/>
  <c r="C25" i="23"/>
  <c r="C26" i="23"/>
  <c r="C27" i="23"/>
  <c r="C28" i="23"/>
  <c r="C29" i="23"/>
  <c r="C24" i="23"/>
  <c r="H10" i="22"/>
  <c r="H10" i="9"/>
  <c r="F10" i="3"/>
  <c r="H11" i="9"/>
  <c r="H10" i="8"/>
  <c r="E5" i="23"/>
  <c r="E5" i="25"/>
  <c r="F11" i="26"/>
  <c r="A2" i="26"/>
  <c r="A2" i="25"/>
  <c r="G40" i="25"/>
  <c r="G32" i="26"/>
  <c r="I40" i="25"/>
  <c r="I32" i="26"/>
  <c r="D15" i="26"/>
  <c r="K48" i="25"/>
  <c r="D11" i="26"/>
  <c r="D21" i="25"/>
  <c r="D13" i="26"/>
  <c r="D9" i="26"/>
  <c r="F19" i="25"/>
  <c r="G46" i="25"/>
  <c r="I46" i="25"/>
  <c r="K46" i="25"/>
  <c r="K40" i="25"/>
  <c r="A2" i="23"/>
  <c r="F17" i="23"/>
  <c r="K29" i="23"/>
  <c r="K15" i="5"/>
  <c r="I38" i="25"/>
  <c r="I30" i="26"/>
  <c r="G38" i="25"/>
  <c r="G30" i="26"/>
  <c r="I36" i="25"/>
  <c r="I28" i="26"/>
  <c r="G36" i="25"/>
  <c r="G28" i="26"/>
  <c r="I34" i="25"/>
  <c r="I26" i="26"/>
  <c r="G34" i="25"/>
  <c r="G26" i="26"/>
  <c r="I32" i="25"/>
  <c r="I24" i="26"/>
  <c r="G32" i="25"/>
  <c r="G24" i="26"/>
  <c r="I30" i="25"/>
  <c r="I22" i="26"/>
  <c r="G30" i="25"/>
  <c r="G22" i="26"/>
  <c r="D12" i="26"/>
  <c r="D16" i="26"/>
  <c r="D10" i="26"/>
  <c r="E3" i="26"/>
  <c r="H13" i="5"/>
  <c r="M15" i="8"/>
  <c r="K15" i="3"/>
  <c r="M13" i="8"/>
  <c r="R14" i="8"/>
  <c r="M18" i="8"/>
  <c r="M14" i="8"/>
  <c r="K11" i="3"/>
  <c r="K19" i="3"/>
  <c r="D23" i="25"/>
  <c r="D19" i="25"/>
  <c r="D17" i="25"/>
  <c r="D20" i="25"/>
  <c r="D24" i="25"/>
  <c r="D18" i="25"/>
  <c r="J11" i="25"/>
  <c r="E11" i="25"/>
  <c r="K10" i="25"/>
  <c r="E10" i="25"/>
  <c r="E9" i="25"/>
  <c r="I7" i="25"/>
  <c r="F7" i="25"/>
  <c r="K38" i="25"/>
  <c r="K36" i="25"/>
  <c r="K34" i="25"/>
  <c r="K32" i="25"/>
  <c r="K30" i="25"/>
  <c r="E6" i="25"/>
  <c r="E4" i="25"/>
  <c r="E3" i="25"/>
  <c r="D17" i="23"/>
  <c r="D19" i="23"/>
  <c r="D16" i="23"/>
  <c r="K24" i="23"/>
  <c r="K25" i="23"/>
  <c r="K26" i="23"/>
  <c r="K27" i="23"/>
  <c r="K28"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<sst xmlns="http://schemas.openxmlformats.org/spreadsheetml/2006/main" count="822" uniqueCount="364">
  <si>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</si>
  <si>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</si>
  <si>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</si>
  <si>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</si>
  <si>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</si>
  <si>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</si>
  <si>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</si>
  <si>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</si>
  <si>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</si>
  <si>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</si>
  <si>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</si>
  <si>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</si>
  <si>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</si>
  <si>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</si>
  <si>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</si>
  <si>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</si>
  <si>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</si>
  <si>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</si>
  <si>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</si>
  <si>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</si>
  <si>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</si>
  <si>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</si>
  <si>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</si>
  <si>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</si>
  <si>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</si>
  <si>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</si>
  <si>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</si>
  <si>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</si>
  <si>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</si>
  <si>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</si>
  <si>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</si>
  <si>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</si>
  <si>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</si>
  <si>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</si>
  <si>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</si>
  <si>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</si>
  <si>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</si>
  <si>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</si>
  <si>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</si>
  <si>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</si>
  <si>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</si>
  <si>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</si>
  <si>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</si>
  <si>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</si>
  <si>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</si>
  <si>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</si>
  <si>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</si>
  <si>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</si>
  <si>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</si>
  <si>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</si>
  <si>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</si>
  <si>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</si>
  <si>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</si>
  <si>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</si>
  <si>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</si>
  <si>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</si>
  <si>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</si>
  <si>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</si>
  <si>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</si>
  <si>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</si>
  <si>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</si>
  <si>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</si>
  <si>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</si>
  <si>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</si>
  <si>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</si>
  <si>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</si>
  <si>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</si>
  <si>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</si>
  <si>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</si>
  <si>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</si>
  <si>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</si>
  <si>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</si>
  <si>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</si>
  <si>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</si>
  <si>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</si>
  <si>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</si>
  <si>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</si>
  <si>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</si>
  <si>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</si>
  <si>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</si>
  <si>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</si>
  <si>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</si>
  <si>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</si>
  <si>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</si>
  <si>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</si>
  <si>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</si>
  <si>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</si>
  <si>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</si>
  <si>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</si>
  <si>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</si>
  <si>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</si>
  <si>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</si>
  <si>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</si>
  <si>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</si>
  <si>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</si>
  <si>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</si>
  <si>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</si>
  <si>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</si>
  <si>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</si>
  <si>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</si>
  <si>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</si>
  <si>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</si>
  <si>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</si>
  <si>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</si>
  <si>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</si>
  <si>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</si>
  <si>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</si>
  <si>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</si>
  <si>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</si>
  <si>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</si>
  <si>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</si>
  <si>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</si>
  <si>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</si>
  <si>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</si>
  <si>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</si>
  <si>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</si>
  <si>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</si>
  <si>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</si>
  <si>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</si>
  <si>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</si>
  <si>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</si>
  <si>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</si>
  <si>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</si>
  <si>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</si>
  <si>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</si>
  <si>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</si>
  <si>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</si>
  <si>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</si>
  <si>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</si>
  <si>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</si>
  <si>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</si>
  <si>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</si>
  <si>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</si>
  <si>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</si>
  <si>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</si>
  <si>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</si>
  <si>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</si>
  <si>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</si>
  <si>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</si>
  <si>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</si>
  <si>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</si>
  <si>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</si>
  <si>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</si>
  <si>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</si>
  <si>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</si>
  <si>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</si>
  <si>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</si>
  <si>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</si>
  <si>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</si>
  <si>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</si>
  <si>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</si>
  <si>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</si>
  <si>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</si>
  <si>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</si>
  <si>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</si>
  <si>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</si>
  <si>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</si>
  <si>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</si>
  <si>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</si>
  <si>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</si>
  <si>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</si>
  <si>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</si>
  <si>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</si>
  <si>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</si>
  <si>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</si>
  <si>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</si>
  <si>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</si>
  <si>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</si>
  <si>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</si>
  <si>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</si>
  <si>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</si>
  <si>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</si>
  <si>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</si>
  <si>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</si>
  <si>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</si>
  <si>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</si>
  <si>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</si>
  <si>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</si>
  <si>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</si>
  <si>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</si>
  <si>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</si>
  <si>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</si>
  <si>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</si>
  <si>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</si>
  <si>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</si>
  <si>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</si>
  <si>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</si>
  <si>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</si>
  <si>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</si>
  <si>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</si>
  <si>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</si>
  <si>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</si>
  <si>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</si>
  <si>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</si>
  <si>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</si>
  <si>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</si>
  <si>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</si>
  <si>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</si>
  <si>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</si>
  <si>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</si>
  <si>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</si>
  <si>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</si>
  <si>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</si>
  <si>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</si>
  <si>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</si>
  <si>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</si>
  <si>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</si>
  <si>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</si>
  <si>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</si>
  <si>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</si>
  <si>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</si>
  <si>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</si>
  <si>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</si>
  <si>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</si>
  <si>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</si>
  <si>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</si>
  <si>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</si>
  <si>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</si>
  <si>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</si>
  <si>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</si>
  <si>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</si>
  <si>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</si>
  <si>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</si>
  <si>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</si>
  <si>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</si>
  <si>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</si>
  <si>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期待される効果</t>
    <rPh sb="0" eb="2">
      <t>キタイ</t>
    </rPh>
    <rPh sb="5" eb="7">
      <t>コウカ</t>
    </rPh>
    <phoneticPr fontId="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</si>
  <si>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</si>
  <si>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</si>
  <si>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</si>
  <si>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</si>
  <si>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</si>
  <si>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</si>
  <si>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</si>
  <si>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</si>
  <si>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</si>
  <si>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</si>
  <si>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</si>
  <si>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</si>
  <si>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</si>
  <si>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</si>
  <si>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</si>
  <si>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</si>
  <si>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</si>
  <si>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</si>
  <si>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</si>
  <si>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</si>
  <si>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</si>
  <si>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</si>
  <si>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</si>
  <si>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</si>
  <si>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</si>
  <si>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</si>
  <si>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</si>
  <si>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</si>
  <si>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</si>
  <si>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</si>
  <si>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</si>
  <si>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</si>
  <si>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</si>
  <si>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</si>
  <si>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</si>
  <si>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</si>
  <si>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</si>
  <si>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</si>
  <si>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</si>
  <si>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</si>
  <si>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</si>
  <si>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</si>
  <si>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</si>
  <si>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</si>
  <si>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</si>
  <si>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</si>
  <si>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</si>
  <si>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</si>
  <si>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</si>
  <si>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</si>
  <si>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</si>
  <si>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</si>
  <si>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</si>
  <si>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</si>
  <si>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</si>
  <si>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</si>
  <si>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</si>
  <si>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</si>
  <si>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</si>
  <si>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松江市人材育成支援事業補助金</t>
    <phoneticPr fontId="1"/>
  </si>
  <si>
    <t>2 人材育成計画</t>
    <rPh sb="2" eb="4">
      <t>ジンザイ</t>
    </rPh>
    <rPh sb="4" eb="6">
      <t>イクセイ</t>
    </rPh>
    <rPh sb="6" eb="8">
      <t>ケイカク</t>
    </rPh>
    <phoneticPr fontId="21"/>
  </si>
  <si>
    <t>事業区分</t>
    <rPh sb="0" eb="4">
      <t>ジギョウクブン</t>
    </rPh>
    <phoneticPr fontId="1"/>
  </si>
  <si>
    <t>(別表1)「人材育成計画」のとおり</t>
    <rPh sb="1" eb="3">
      <t>ベッピョウ</t>
    </rPh>
    <rPh sb="6" eb="8">
      <t>ジンザイ</t>
    </rPh>
    <rPh sb="8" eb="12">
      <t>イクセイケイカク</t>
    </rPh>
    <phoneticPr fontId="1"/>
  </si>
  <si>
    <t>（別表１）人材育成計画のとおり</t>
    <rPh sb="1" eb="3">
      <t>ベッピョウ</t>
    </rPh>
    <rPh sb="5" eb="9">
      <t>ジンザイイクセイ</t>
    </rPh>
    <rPh sb="9" eb="11">
      <t>ケイカク</t>
    </rPh>
    <phoneticPr fontId="1"/>
  </si>
  <si>
    <t>（別表2）人材育成報告のとおり</t>
    <rPh sb="1" eb="3">
      <t>ベッピョウ</t>
    </rPh>
    <rPh sb="5" eb="9">
      <t>ジンザイイクセイ</t>
    </rPh>
    <rPh sb="9" eb="11">
      <t>ホウコク</t>
    </rPh>
    <phoneticPr fontId="1"/>
  </si>
  <si>
    <t>2 人材育成報告</t>
    <rPh sb="2" eb="4">
      <t>ジンザイ</t>
    </rPh>
    <rPh sb="4" eb="6">
      <t>イクセイ</t>
    </rPh>
    <rPh sb="6" eb="8">
      <t>ホウコク</t>
    </rPh>
    <phoneticPr fontId="21"/>
  </si>
  <si>
    <t>（別表2）「人材育成報告書」のとおり</t>
    <rPh sb="1" eb="3">
      <t>ベッピョウ</t>
    </rPh>
    <rPh sb="6" eb="8">
      <t>ジンザイ</t>
    </rPh>
    <rPh sb="8" eb="10">
      <t>イクセイ</t>
    </rPh>
    <rPh sb="10" eb="13">
      <t>ホウコクショ</t>
    </rPh>
    <phoneticPr fontId="1"/>
  </si>
  <si>
    <t>※補助金交付申請額【Ｃ】は、補助対象経費【Ａ－Ｂ】の合計額の3分の2の額
  （1,000円未満切捨て、上限：30万円）
※交付申請時および変更交付申請時と変更となった経費がある場合は、下段に
　変更後の経費を記入してください。</t>
    <phoneticPr fontId="21"/>
  </si>
  <si>
    <t>※補助金交付申請額【Ｃ】は、補助対象経費【Ａ－Ｂ】の合計額の3分の2の額
  （1,000円未満切捨て、上限：30万円）
※ 変更部分について【上段（　）書き：変更前】【下段：変更後】の
   上下二段書きで記載してください。</t>
    <phoneticPr fontId="21"/>
  </si>
  <si>
    <t>※補助金交付申請額【Ｃ】は、補助対象経費【Ａ－Ｂ】の合計額の3分の2の額
  （1,000円未満切捨て、上限：30万円）</t>
    <phoneticPr fontId="21"/>
  </si>
  <si>
    <t>別表2</t>
    <rPh sb="0" eb="2">
      <t>ベッピョウ</t>
    </rPh>
    <phoneticPr fontId="1"/>
  </si>
  <si>
    <t>人　材　育　成　報　告　書</t>
    <rPh sb="8" eb="9">
      <t>ポウ</t>
    </rPh>
    <rPh sb="10" eb="11">
      <t>コク</t>
    </rPh>
    <rPh sb="12" eb="13">
      <t>ショ</t>
    </rPh>
    <phoneticPr fontId="1"/>
  </si>
  <si>
    <t>企業名</t>
    <rPh sb="0" eb="2">
      <t>キギョウ</t>
    </rPh>
    <rPh sb="2" eb="3">
      <t>メイ</t>
    </rPh>
    <phoneticPr fontId="1"/>
  </si>
  <si>
    <t>Ⅰ.研修概要（研修等受講支援事業を申請する場合のみ記入）</t>
    <rPh sb="2" eb="4">
      <t>ケンシュウ</t>
    </rPh>
    <rPh sb="4" eb="6">
      <t>ガイヨウ</t>
    </rPh>
    <rPh sb="17" eb="19">
      <t>シンセイ</t>
    </rPh>
    <rPh sb="21" eb="23">
      <t>バアイ</t>
    </rPh>
    <rPh sb="25" eb="27">
      <t>キニュウ</t>
    </rPh>
    <phoneticPr fontId="1"/>
  </si>
  <si>
    <t>事業名称
(研修会名等)</t>
    <rPh sb="0" eb="2">
      <t>ジギョウ</t>
    </rPh>
    <rPh sb="2" eb="4">
      <t>メイショウ</t>
    </rPh>
    <rPh sb="6" eb="9">
      <t>ケンシュウカイ</t>
    </rPh>
    <rPh sb="9" eb="10">
      <t>メイ</t>
    </rPh>
    <rPh sb="10" eb="11">
      <t>トウ</t>
    </rPh>
    <phoneticPr fontId="1"/>
  </si>
  <si>
    <t>開催日</t>
    <rPh sb="0" eb="3">
      <t>カイサイビ</t>
    </rPh>
    <phoneticPr fontId="1"/>
  </si>
  <si>
    <t>開催
場所</t>
    <rPh sb="0" eb="2">
      <t>カイサイ</t>
    </rPh>
    <rPh sb="3" eb="5">
      <t>バショ</t>
    </rPh>
    <phoneticPr fontId="1"/>
  </si>
  <si>
    <t>研修内容（概要）</t>
    <rPh sb="0" eb="2">
      <t>ケンシュウ</t>
    </rPh>
    <rPh sb="2" eb="4">
      <t>ナイヨウ</t>
    </rPh>
    <rPh sb="5" eb="7">
      <t>ガイヨウ</t>
    </rPh>
    <phoneticPr fontId="1"/>
  </si>
  <si>
    <t>成果</t>
    <rPh sb="0" eb="2">
      <t>セイカ</t>
    </rPh>
    <phoneticPr fontId="1"/>
  </si>
  <si>
    <t>参加者</t>
    <rPh sb="0" eb="3">
      <t>サンカシャ</t>
    </rPh>
    <phoneticPr fontId="1"/>
  </si>
  <si>
    <t>支出額</t>
    <rPh sb="0" eb="2">
      <t>シシュツ</t>
    </rPh>
    <rPh sb="2" eb="3">
      <t>ガク</t>
    </rPh>
    <phoneticPr fontId="1"/>
  </si>
  <si>
    <t>所属</t>
    <rPh sb="0" eb="2">
      <t>ショゾク</t>
    </rPh>
    <phoneticPr fontId="1"/>
  </si>
  <si>
    <r>
      <rPr>
        <sz val="9"/>
        <color theme="1"/>
        <rFont val="ＭＳ ゴシック"/>
        <family val="3"/>
        <charset val="128"/>
      </rPr>
      <t>事業経費総額</t>
    </r>
    <r>
      <rPr>
        <b/>
        <sz val="9"/>
        <color theme="1"/>
        <rFont val="ＭＳ ゴシック"/>
        <family val="3"/>
        <charset val="128"/>
      </rPr>
      <t xml:space="preserve">
（税込）</t>
    </r>
    <rPh sb="0" eb="2">
      <t>ジギョウ</t>
    </rPh>
    <rPh sb="2" eb="4">
      <t>ケイヒ</t>
    </rPh>
    <rPh sb="4" eb="6">
      <t>ソウガク</t>
    </rPh>
    <rPh sb="8" eb="10">
      <t>ゼイコ</t>
    </rPh>
    <phoneticPr fontId="1"/>
  </si>
  <si>
    <t>税抜金額</t>
    <rPh sb="0" eb="2">
      <t>ゼイヌ</t>
    </rPh>
    <rPh sb="2" eb="4">
      <t>キンガク</t>
    </rPh>
    <phoneticPr fontId="1"/>
  </si>
  <si>
    <t>1)</t>
    <phoneticPr fontId="1"/>
  </si>
  <si>
    <t>2)</t>
  </si>
  <si>
    <t>変更なし</t>
    <rPh sb="0" eb="2">
      <t>ヘンコウ</t>
    </rPh>
    <phoneticPr fontId="1"/>
  </si>
  <si>
    <t>3)</t>
  </si>
  <si>
    <t>変更　１回目</t>
    <rPh sb="0" eb="2">
      <t>ヘンコウ</t>
    </rPh>
    <rPh sb="4" eb="6">
      <t>カイメ</t>
    </rPh>
    <phoneticPr fontId="1"/>
  </si>
  <si>
    <t>変更　２回目</t>
    <rPh sb="0" eb="2">
      <t>ヘンコウ</t>
    </rPh>
    <rPh sb="4" eb="6">
      <t>カイメ</t>
    </rPh>
    <phoneticPr fontId="1"/>
  </si>
  <si>
    <t>4)</t>
  </si>
  <si>
    <t>変更　３回目</t>
    <rPh sb="0" eb="2">
      <t>ヘンコウ</t>
    </rPh>
    <rPh sb="4" eb="6">
      <t>カイメ</t>
    </rPh>
    <phoneticPr fontId="1"/>
  </si>
  <si>
    <t>合格</t>
    <rPh sb="0" eb="2">
      <t>ゴウカク</t>
    </rPh>
    <phoneticPr fontId="1"/>
  </si>
  <si>
    <t>5)</t>
  </si>
  <si>
    <t>不合格</t>
    <rPh sb="0" eb="3">
      <t>フゴウカク</t>
    </rPh>
    <phoneticPr fontId="1"/>
  </si>
  <si>
    <t>修了</t>
    <rPh sb="0" eb="2">
      <t>シュウリョウ</t>
    </rPh>
    <phoneticPr fontId="1"/>
  </si>
  <si>
    <t>未修了</t>
    <rPh sb="0" eb="3">
      <t>ミシュウリョウ</t>
    </rPh>
    <phoneticPr fontId="1"/>
  </si>
  <si>
    <t>6)</t>
  </si>
  <si>
    <t>7)</t>
    <phoneticPr fontId="1"/>
  </si>
  <si>
    <t>8)</t>
    <phoneticPr fontId="1"/>
  </si>
  <si>
    <t>合計</t>
    <rPh sb="0" eb="2">
      <t>ゴウケイ</t>
    </rPh>
    <phoneticPr fontId="1"/>
  </si>
  <si>
    <t>Ⅱ.受験試験、講習概要（技能検定取得支援事業を申請する場合のみ記載）</t>
    <rPh sb="2" eb="4">
      <t>ジュケン</t>
    </rPh>
    <rPh sb="4" eb="6">
      <t>シケン</t>
    </rPh>
    <rPh sb="7" eb="9">
      <t>コウシュウ</t>
    </rPh>
    <rPh sb="9" eb="11">
      <t>ガイヨウ</t>
    </rPh>
    <rPh sb="23" eb="25">
      <t>シンセイ</t>
    </rPh>
    <rPh sb="27" eb="29">
      <t>バアイ</t>
    </rPh>
    <rPh sb="31" eb="33">
      <t>キサイ</t>
    </rPh>
    <phoneticPr fontId="1"/>
  </si>
  <si>
    <t>試験等名称</t>
    <rPh sb="0" eb="3">
      <t>シケントウ</t>
    </rPh>
    <rPh sb="3" eb="5">
      <t>メイショウ</t>
    </rPh>
    <phoneticPr fontId="1"/>
  </si>
  <si>
    <t>施行日</t>
    <rPh sb="0" eb="2">
      <t>セコウ</t>
    </rPh>
    <rPh sb="2" eb="3">
      <t>ビ</t>
    </rPh>
    <phoneticPr fontId="1"/>
  </si>
  <si>
    <t>受験地</t>
    <rPh sb="0" eb="2">
      <t>ジュケン</t>
    </rPh>
    <rPh sb="2" eb="3">
      <t>チ</t>
    </rPh>
    <phoneticPr fontId="1"/>
  </si>
  <si>
    <t>受験者氏名</t>
    <rPh sb="0" eb="5">
      <t>ジュケンシャシメイ</t>
    </rPh>
    <phoneticPr fontId="1"/>
  </si>
  <si>
    <t>講習の修了状況
および試験の合否
について</t>
    <rPh sb="0" eb="2">
      <t>コウシュウ</t>
    </rPh>
    <rPh sb="3" eb="5">
      <t>シュウリョウ</t>
    </rPh>
    <rPh sb="5" eb="7">
      <t>ジョウキョウ</t>
    </rPh>
    <rPh sb="11" eb="13">
      <t>シケン</t>
    </rPh>
    <rPh sb="14" eb="16">
      <t>ゴウヒ</t>
    </rPh>
    <phoneticPr fontId="1"/>
  </si>
  <si>
    <t>支出額（受験費用）</t>
    <rPh sb="0" eb="2">
      <t>シシュツ</t>
    </rPh>
    <rPh sb="2" eb="3">
      <t>ガク</t>
    </rPh>
    <rPh sb="4" eb="8">
      <t>ジュケンヒヨウ</t>
    </rPh>
    <phoneticPr fontId="1"/>
  </si>
  <si>
    <t>担当課　使用欄</t>
    <rPh sb="0" eb="3">
      <t>タントウカ</t>
    </rPh>
    <rPh sb="4" eb="7">
      <t>シヨウラン</t>
    </rPh>
    <phoneticPr fontId="1"/>
  </si>
  <si>
    <t>支出額総計</t>
    <rPh sb="0" eb="2">
      <t>シシュツ</t>
    </rPh>
    <rPh sb="2" eb="3">
      <t>ガク</t>
    </rPh>
    <rPh sb="3" eb="5">
      <t>ソウケイ</t>
    </rPh>
    <phoneticPr fontId="1"/>
  </si>
  <si>
    <t>総事業費</t>
    <rPh sb="0" eb="4">
      <t>ソウジギョウヒ</t>
    </rPh>
    <phoneticPr fontId="1"/>
  </si>
  <si>
    <t>税抜金額</t>
    <rPh sb="0" eb="1">
      <t>ゼイ</t>
    </rPh>
    <rPh sb="1" eb="2">
      <t>ヌ</t>
    </rPh>
    <rPh sb="2" eb="4">
      <t>キンガク</t>
    </rPh>
    <phoneticPr fontId="1"/>
  </si>
  <si>
    <t>消費税額</t>
    <phoneticPr fontId="1"/>
  </si>
  <si>
    <t>消費税以外の対象外経費
※手入力</t>
    <rPh sb="0" eb="3">
      <t>ショウヒゼイ</t>
    </rPh>
    <rPh sb="3" eb="5">
      <t>イガイ</t>
    </rPh>
    <rPh sb="6" eb="9">
      <t>タイショウガイ</t>
    </rPh>
    <rPh sb="9" eb="11">
      <t>ケイヒ</t>
    </rPh>
    <rPh sb="13" eb="16">
      <t>テニュウリョク</t>
    </rPh>
    <phoneticPr fontId="1"/>
  </si>
  <si>
    <t>補助対象経費</t>
    <rPh sb="0" eb="6">
      <t>ホジョタイショウケイヒ</t>
    </rPh>
    <phoneticPr fontId="1"/>
  </si>
  <si>
    <t>別表1（人材育成計画書）</t>
    <rPh sb="0" eb="2">
      <t>ベッピョウ</t>
    </rPh>
    <rPh sb="4" eb="10">
      <t>ジンザイイクセイケイカク</t>
    </rPh>
    <rPh sb="10" eb="11">
      <t>ショ</t>
    </rPh>
    <phoneticPr fontId="1"/>
  </si>
  <si>
    <t>実施
時期</t>
    <rPh sb="0" eb="2">
      <t>ジッシ</t>
    </rPh>
    <rPh sb="3" eb="5">
      <t>ジキ</t>
    </rPh>
    <phoneticPr fontId="1"/>
  </si>
  <si>
    <t>目的</t>
    <rPh sb="0" eb="2">
      <t>モクテキ</t>
    </rPh>
    <phoneticPr fontId="1"/>
  </si>
  <si>
    <t>(例)</t>
    <rPh sb="1" eb="2">
      <t>レイ</t>
    </rPh>
    <phoneticPr fontId="1"/>
  </si>
  <si>
    <t>サンプル講習会</t>
    <rPh sb="4" eb="7">
      <t>コウシュウカイ</t>
    </rPh>
    <phoneticPr fontId="1"/>
  </si>
  <si>
    <t>〇月〇日
(時期が未確定の場合は○月上旬などで可)</t>
    <rPh sb="1" eb="2">
      <t>ガツ</t>
    </rPh>
    <rPh sb="3" eb="4">
      <t>ニチ</t>
    </rPh>
    <rPh sb="6" eb="8">
      <t>ジキ</t>
    </rPh>
    <rPh sb="9" eb="12">
      <t>ミカクテイ</t>
    </rPh>
    <rPh sb="13" eb="15">
      <t>バアイ</t>
    </rPh>
    <rPh sb="16" eb="18">
      <t>マルガツ</t>
    </rPh>
    <rPh sb="18" eb="20">
      <t>ジョウジュン</t>
    </rPh>
    <rPh sb="23" eb="24">
      <t>カ</t>
    </rPh>
    <phoneticPr fontId="1"/>
  </si>
  <si>
    <t>松江市役所
（松江市末次町86）</t>
    <rPh sb="0" eb="5">
      <t>マツエシヤクショ</t>
    </rPh>
    <rPh sb="7" eb="10">
      <t>マツエシ</t>
    </rPh>
    <rPh sb="10" eb="13">
      <t>スエツグチョウ</t>
    </rPh>
    <phoneticPr fontId="1"/>
  </si>
  <si>
    <t>●●に関するの座学研修（２日）ならびに実技研修（１日）</t>
    <rPh sb="3" eb="4">
      <t>カン</t>
    </rPh>
    <rPh sb="7" eb="9">
      <t>ザガク</t>
    </rPh>
    <rPh sb="9" eb="11">
      <t>ケンシュウ</t>
    </rPh>
    <rPh sb="13" eb="14">
      <t>ニチ</t>
    </rPh>
    <rPh sb="19" eb="21">
      <t>ジツギ</t>
    </rPh>
    <rPh sb="21" eb="23">
      <t>ケンシュウ</t>
    </rPh>
    <rPh sb="25" eb="26">
      <t>ニチ</t>
    </rPh>
    <phoneticPr fontId="1"/>
  </si>
  <si>
    <t>今回の講習によって参加者は新たに●●の業務に携わることができるようになり、新事業に取り組む下地が出来上がる。</t>
    <rPh sb="0" eb="2">
      <t>コンカイ</t>
    </rPh>
    <rPh sb="3" eb="5">
      <t>コウシュウ</t>
    </rPh>
    <rPh sb="9" eb="12">
      <t>サンカシャ</t>
    </rPh>
    <rPh sb="13" eb="14">
      <t>アラ</t>
    </rPh>
    <rPh sb="19" eb="21">
      <t>ギョウム</t>
    </rPh>
    <rPh sb="22" eb="23">
      <t>タズサ</t>
    </rPh>
    <rPh sb="37" eb="40">
      <t>シンジギョウ</t>
    </rPh>
    <rPh sb="41" eb="42">
      <t>ト</t>
    </rPh>
    <rPh sb="43" eb="44">
      <t>ク</t>
    </rPh>
    <rPh sb="45" eb="47">
      <t>シタジ</t>
    </rPh>
    <rPh sb="48" eb="51">
      <t>デキア</t>
    </rPh>
    <phoneticPr fontId="1"/>
  </si>
  <si>
    <t>製造部
製造部</t>
    <rPh sb="0" eb="3">
      <t>セイゾウブ</t>
    </rPh>
    <rPh sb="4" eb="7">
      <t>セイゾウブ</t>
    </rPh>
    <phoneticPr fontId="1"/>
  </si>
  <si>
    <t>松江太郎
松江花子</t>
    <rPh sb="0" eb="4">
      <t>マツエタロウ</t>
    </rPh>
    <rPh sb="5" eb="9">
      <t>マツエハナコ</t>
    </rPh>
    <phoneticPr fontId="1"/>
  </si>
  <si>
    <t>技術力向上や技能の習得</t>
    <rPh sb="6" eb="8">
      <t>ギノウ</t>
    </rPh>
    <phoneticPr fontId="1"/>
  </si>
  <si>
    <t>新事業の展開に必要な知識・技能の習得</t>
  </si>
  <si>
    <t>生産管理能力等の向上による事業効率化</t>
    <rPh sb="6" eb="7">
      <t>トウ</t>
    </rPh>
    <phoneticPr fontId="1"/>
  </si>
  <si>
    <t>その他</t>
    <phoneticPr fontId="1"/>
  </si>
  <si>
    <t>経営管理能力向上による業務改善</t>
  </si>
  <si>
    <t>自社の事業との関連性</t>
    <rPh sb="0" eb="2">
      <t>ジシャ</t>
    </rPh>
    <rPh sb="3" eb="5">
      <t>ジギョウ</t>
    </rPh>
    <rPh sb="7" eb="10">
      <t>カンレンセイ</t>
    </rPh>
    <phoneticPr fontId="1"/>
  </si>
  <si>
    <t>機械保全技能検定</t>
    <rPh sb="0" eb="2">
      <t>キカイ</t>
    </rPh>
    <rPh sb="2" eb="4">
      <t>ホゼン</t>
    </rPh>
    <rPh sb="4" eb="6">
      <t>ギノウ</t>
    </rPh>
    <rPh sb="6" eb="8">
      <t>ケンテイ</t>
    </rPh>
    <phoneticPr fontId="1"/>
  </si>
  <si>
    <t>〇年〇月〇日</t>
    <rPh sb="1" eb="2">
      <t>ネン</t>
    </rPh>
    <rPh sb="3" eb="4">
      <t>ガツ</t>
    </rPh>
    <rPh sb="5" eb="6">
      <t>ニチ</t>
    </rPh>
    <phoneticPr fontId="1"/>
  </si>
  <si>
    <t>島根県職業能力開発協会</t>
    <rPh sb="0" eb="2">
      <t>シマネ</t>
    </rPh>
    <rPh sb="2" eb="3">
      <t>ケン</t>
    </rPh>
    <phoneticPr fontId="1"/>
  </si>
  <si>
    <t>松江太郎
（1枠に1名づつ）</t>
    <rPh sb="0" eb="2">
      <t>マツエ</t>
    </rPh>
    <rPh sb="2" eb="4">
      <t>タロウ</t>
    </rPh>
    <rPh sb="7" eb="8">
      <t>ワク</t>
    </rPh>
    <rPh sb="10" eb="11">
      <t>メイ</t>
    </rPh>
    <phoneticPr fontId="1"/>
  </si>
  <si>
    <t>本資格を職員が取得することで自社の工作機械のメンテナンス等管理が容易になる。</t>
    <rPh sb="0" eb="1">
      <t>ホン</t>
    </rPh>
    <rPh sb="1" eb="3">
      <t>シカク</t>
    </rPh>
    <rPh sb="4" eb="6">
      <t>ショクイン</t>
    </rPh>
    <rPh sb="7" eb="9">
      <t>シュトク</t>
    </rPh>
    <rPh sb="14" eb="16">
      <t>ジシャ</t>
    </rPh>
    <rPh sb="17" eb="21">
      <t>コウサクキカイ</t>
    </rPh>
    <rPh sb="28" eb="29">
      <t>トウ</t>
    </rPh>
    <rPh sb="29" eb="31">
      <t>カンリ</t>
    </rPh>
    <rPh sb="32" eb="34">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</si>
</sst>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
    <numFmt numFmtId="178" formatCode="ggge&quot;年度&quot;\ "/>
    <numFmt numFmtId="179" formatCode="\(#,##0\)"/>
    <numFmt numFmtId="180" formatCode="#,##0_);#,##0"/>
    <numFmt numFmtId="181" formatCode="0_);[Red]\(0\)"/>
    <numFmt numFmtId="182" formatCode="[$-F800]dddd\,\ mmmm\ dd\,\ yyyy"/>
  </numFmts>
  <fonts count="4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
      <sz val="10.5"/>
      <color theme="1"/>
      <name val="ＭＳ ゴシック"/>
      <family val="3"/>
      <charset val="128"/>
    </font>
    <font>
      <b/>
      <sz val="10"/>
      <color theme="1"/>
      <name val="ＭＳ ゴシック"/>
      <family val="3"/>
      <charset val="128"/>
    </font>
    <font>
      <sz val="11"/>
      <color theme="1"/>
      <name val="ＭＳ ゴシック"/>
      <family val="3"/>
      <charset val="128"/>
    </font>
    <font>
      <b/>
      <sz val="10.5"/>
      <name val="ＭＳ ゴシック"/>
      <family val="3"/>
      <charset val="128"/>
    </font>
    <font>
      <sz val="10.5"/>
      <name val="ＭＳ ゴシック"/>
      <family val="3"/>
      <charset val="128"/>
    </font>
    <font>
      <b/>
      <sz val="14"/>
      <color theme="0"/>
      <name val="ＭＳ ゴシック"/>
      <family val="3"/>
      <charset val="128"/>
    </font>
    <font>
      <b/>
      <sz val="14"/>
      <color theme="1"/>
      <name val="ＭＳ ゴシック"/>
      <family val="3"/>
      <charset val="128"/>
    </font>
    <font>
      <sz val="12"/>
      <color theme="1"/>
      <name val="ＭＳ ゴシック"/>
      <family val="3"/>
      <charset val="128"/>
    </font>
    <font>
      <b/>
      <sz val="11"/>
      <color theme="1"/>
      <name val="ＭＳ ゴシック"/>
      <family val="3"/>
      <charset val="128"/>
    </font>
    <font>
      <b/>
      <sz val="13"/>
      <color theme="1"/>
      <name val="ＭＳ ゴシック"/>
      <family val="3"/>
      <charset val="128"/>
    </font>
    <font>
      <b/>
      <sz val="9"/>
      <color theme="1"/>
      <name val="ＭＳ ゴシック"/>
      <family val="3"/>
      <charset val="128"/>
    </font>
    <font>
      <sz val="9"/>
      <color theme="1"/>
      <name val="ＭＳ ゴシック"/>
      <family val="3"/>
      <charset val="128"/>
    </font>
    <font>
      <b/>
      <sz val="12"/>
      <color theme="1"/>
      <name val="ＭＳ ゴシック"/>
      <family val="3"/>
      <charset val="128"/>
    </font>
    <font>
      <sz val="11"/>
      <name val="ＭＳ ゴシック"/>
      <family val="3"/>
      <charset val="128"/>
    </font>
    <font>
      <sz val="11"/>
      <color rgb="FFFF0000"/>
      <name val="ＭＳ ゴシック"/>
      <family val="3"/>
      <charset val="128"/>
    </font>
    <font>
      <b/>
      <sz val="11"/>
      <name val="ＭＳ ゴシック"/>
      <family val="3"/>
      <charset val="128"/>
    </font>
    <font>
      <b/>
      <sz val="13"/>
      <name val="ＭＳ ゴシック"/>
      <family val="3"/>
      <charset val="128"/>
    </font>
    <font>
      <sz val="10.5"/>
      <color rgb="FFFF0000"/>
      <name val="ＭＳ ゴシック"/>
      <family val="3"/>
      <charset val="128"/>
    </font>
    <font>
      <sz val="9"/>
      <color rgb="FFFF0000"/>
      <name val="ＭＳ ゴシック"/>
      <family val="3"/>
      <charset val="128"/>
    </font>
    <font>
      <sz val="10"/>
      <color rgb="FFFF0000"/>
      <name val="ＭＳ ゴシック"/>
      <family val="3"/>
      <charset val="128"/>
    </font>
    <font>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2" tint="-0.249977111117893"/>
        <bgColor indexed="64"/>
      </patternFill>
    </fill>
  </fills>
  <borders count="14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bottom/>
      <diagonal/>
    </border>
    <border>
      <left style="medium">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medium">
        <color indexed="64"/>
      </top>
      <bottom/>
      <diagonal/>
    </border>
    <border>
      <left/>
      <right style="dotted">
        <color indexed="64"/>
      </right>
      <top/>
      <bottom style="thin">
        <color indexed="64"/>
      </bottom>
      <diagonal/>
    </border>
    <border>
      <left style="double">
        <color indexed="64"/>
      </left>
      <right/>
      <top/>
      <bottom style="double">
        <color indexed="64"/>
      </bottom>
      <diagonal/>
    </border>
    <border>
      <left/>
      <right style="medium">
        <color indexed="64"/>
      </right>
      <top/>
      <bottom style="double">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904">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3" fillId="2" borderId="106" xfId="4" applyFont="1" applyFill="1" applyBorder="1" applyAlignment="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2"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27" fillId="2" borderId="0" xfId="1" applyFont="1" applyFill="1" applyAlignment="1">
      <alignment horizontal="left" vertical="center"/>
    </xf>
    <xf numFmtId="0" fontId="28" fillId="2" borderId="0" xfId="1" applyFont="1" applyFill="1" applyAlignment="1">
      <alignment horizontal="center" vertical="center"/>
    </xf>
    <xf numFmtId="0" fontId="27" fillId="2" borderId="0" xfId="1" applyFont="1" applyFill="1" applyAlignment="1">
      <alignment horizontal="center" vertical="center"/>
    </xf>
    <xf numFmtId="0" fontId="29" fillId="2" borderId="0" xfId="1" applyFont="1" applyFill="1" applyAlignment="1">
      <alignment horizontal="left" vertical="center" shrinkToFit="1"/>
    </xf>
    <xf numFmtId="0" fontId="29" fillId="2" borderId="0" xfId="1" applyFont="1" applyFill="1" applyAlignment="1">
      <alignment horizontal="center" vertical="center"/>
    </xf>
    <xf numFmtId="0" fontId="27" fillId="2" borderId="0" xfId="1" applyFont="1" applyFill="1">
      <alignment vertical="center"/>
    </xf>
    <xf numFmtId="0" fontId="30" fillId="2" borderId="0" xfId="1" applyFont="1" applyFill="1">
      <alignment vertical="center"/>
    </xf>
    <xf numFmtId="0" fontId="27" fillId="0" borderId="0" xfId="1" applyFont="1">
      <alignment vertical="center"/>
    </xf>
    <xf numFmtId="0" fontId="31" fillId="0" borderId="0" xfId="1" applyFont="1">
      <alignment vertical="center"/>
    </xf>
    <xf numFmtId="0" fontId="33" fillId="2" borderId="104" xfId="1" applyFont="1" applyFill="1" applyBorder="1">
      <alignment vertical="center"/>
    </xf>
    <xf numFmtId="0" fontId="33" fillId="2" borderId="0" xfId="1" applyFont="1" applyFill="1">
      <alignment vertical="center"/>
    </xf>
    <xf numFmtId="0" fontId="29" fillId="2" borderId="0" xfId="1" applyFont="1" applyFill="1" applyAlignment="1">
      <alignment horizontal="left" vertical="center"/>
    </xf>
    <xf numFmtId="0" fontId="30" fillId="2" borderId="0" xfId="1" applyFont="1" applyFill="1" applyAlignment="1">
      <alignment horizontal="center" vertical="center"/>
    </xf>
    <xf numFmtId="0" fontId="30" fillId="0" borderId="0" xfId="1" applyFont="1" applyAlignment="1">
      <alignment horizontal="left" vertical="center"/>
    </xf>
    <xf numFmtId="0" fontId="35" fillId="2" borderId="0" xfId="1" applyFont="1" applyFill="1">
      <alignment vertical="center"/>
    </xf>
    <xf numFmtId="0" fontId="41" fillId="2" borderId="0" xfId="1" applyFont="1" applyFill="1">
      <alignment vertical="center"/>
    </xf>
    <xf numFmtId="0" fontId="27" fillId="2" borderId="133" xfId="1" applyFont="1" applyFill="1" applyBorder="1" applyAlignment="1">
      <alignment horizontal="center" vertical="center"/>
    </xf>
    <xf numFmtId="0" fontId="27" fillId="2" borderId="135" xfId="1" applyFont="1" applyFill="1" applyBorder="1" applyAlignment="1">
      <alignment horizontal="center" vertical="center"/>
    </xf>
    <xf numFmtId="38" fontId="41" fillId="2" borderId="0" xfId="2" applyFont="1" applyFill="1" applyBorder="1" applyAlignment="1">
      <alignment vertical="center"/>
    </xf>
    <xf numFmtId="0" fontId="43" fillId="2" borderId="0" xfId="1" applyFont="1" applyFill="1" applyBorder="1" applyAlignment="1">
      <alignment vertical="center"/>
    </xf>
    <xf numFmtId="0" fontId="44" fillId="2" borderId="0" xfId="1" applyFont="1" applyFill="1" applyBorder="1" applyAlignment="1">
      <alignment vertical="center" wrapText="1"/>
    </xf>
    <xf numFmtId="0" fontId="27" fillId="2" borderId="0" xfId="1" applyFont="1" applyFill="1" applyBorder="1" applyAlignment="1">
      <alignment vertical="center"/>
    </xf>
    <xf numFmtId="0" fontId="29" fillId="2" borderId="0" xfId="1" applyFont="1" applyFill="1">
      <alignment vertical="center"/>
    </xf>
    <xf numFmtId="0" fontId="29" fillId="0" borderId="0" xfId="1" applyFont="1">
      <alignment vertical="center"/>
    </xf>
    <xf numFmtId="0" fontId="29" fillId="5" borderId="50" xfId="1" applyFont="1" applyFill="1" applyBorder="1">
      <alignment vertical="center"/>
    </xf>
    <xf numFmtId="0" fontId="29" fillId="5" borderId="59" xfId="1" applyFont="1" applyFill="1" applyBorder="1">
      <alignment vertical="center"/>
    </xf>
    <xf numFmtId="0" fontId="29" fillId="5" borderId="60" xfId="1" applyFont="1" applyFill="1" applyBorder="1">
      <alignment vertical="center"/>
    </xf>
    <xf numFmtId="0" fontId="29" fillId="5" borderId="0" xfId="1" applyFont="1" applyFill="1" applyBorder="1">
      <alignment vertical="center"/>
    </xf>
    <xf numFmtId="0" fontId="27" fillId="5" borderId="0" xfId="1" applyFont="1" applyFill="1" applyBorder="1">
      <alignment vertical="center"/>
    </xf>
    <xf numFmtId="0" fontId="29" fillId="5" borderId="63" xfId="1" applyFont="1" applyFill="1" applyBorder="1">
      <alignment vertical="center"/>
    </xf>
    <xf numFmtId="0" fontId="27" fillId="2" borderId="0" xfId="1" applyFont="1" applyFill="1" applyBorder="1">
      <alignment vertical="center"/>
    </xf>
    <xf numFmtId="0" fontId="31" fillId="2" borderId="133" xfId="1" applyFont="1" applyFill="1" applyBorder="1" applyAlignment="1">
      <alignment horizontal="center" vertical="center"/>
    </xf>
    <xf numFmtId="0" fontId="27" fillId="5" borderId="63" xfId="1" applyFont="1" applyFill="1" applyBorder="1">
      <alignment vertical="center"/>
    </xf>
    <xf numFmtId="0" fontId="27" fillId="5" borderId="60" xfId="1" applyFont="1" applyFill="1" applyBorder="1">
      <alignment vertical="center"/>
    </xf>
    <xf numFmtId="0" fontId="27" fillId="5" borderId="61" xfId="1" applyFont="1" applyFill="1" applyBorder="1">
      <alignment vertical="center"/>
    </xf>
    <xf numFmtId="0" fontId="27" fillId="5" borderId="51" xfId="1" applyFont="1" applyFill="1" applyBorder="1">
      <alignment vertical="center"/>
    </xf>
    <xf numFmtId="0" fontId="27" fillId="5" borderId="62" xfId="1" applyFont="1" applyFill="1" applyBorder="1">
      <alignment vertical="center"/>
    </xf>
    <xf numFmtId="0" fontId="31" fillId="2" borderId="0" xfId="1" applyFont="1" applyFill="1">
      <alignment vertical="center"/>
    </xf>
    <xf numFmtId="0" fontId="41" fillId="2" borderId="104" xfId="1" applyFont="1" applyFill="1" applyBorder="1">
      <alignment vertical="center"/>
    </xf>
    <xf numFmtId="0" fontId="44" fillId="2" borderId="0" xfId="0" applyFont="1" applyFill="1">
      <alignment vertical="center"/>
    </xf>
    <xf numFmtId="0" fontId="44" fillId="2" borderId="0" xfId="1" applyFont="1" applyFill="1">
      <alignment vertical="center"/>
    </xf>
    <xf numFmtId="0" fontId="44" fillId="2" borderId="16" xfId="1" applyFont="1" applyFill="1" applyBorder="1">
      <alignment vertical="center"/>
    </xf>
    <xf numFmtId="0" fontId="41" fillId="2" borderId="125" xfId="1" applyFont="1" applyFill="1" applyBorder="1">
      <alignment vertical="center"/>
    </xf>
    <xf numFmtId="0" fontId="44" fillId="2" borderId="51" xfId="0" applyFont="1" applyFill="1" applyBorder="1">
      <alignment vertical="center"/>
    </xf>
    <xf numFmtId="0" fontId="44" fillId="2" borderId="51" xfId="1" applyFont="1" applyFill="1" applyBorder="1">
      <alignment vertical="center"/>
    </xf>
    <xf numFmtId="0" fontId="41" fillId="2" borderId="51" xfId="1" applyFont="1" applyFill="1" applyBorder="1">
      <alignment vertical="center"/>
    </xf>
    <xf numFmtId="0" fontId="44" fillId="2" borderId="65" xfId="1" applyFont="1" applyFill="1" applyBorder="1">
      <alignment vertical="center"/>
    </xf>
    <xf numFmtId="0" fontId="40" fillId="3" borderId="121" xfId="1" applyFont="1" applyFill="1" applyBorder="1">
      <alignment vertical="center"/>
    </xf>
    <xf numFmtId="0" fontId="31" fillId="3" borderId="50" xfId="0" applyFont="1" applyFill="1" applyBorder="1">
      <alignment vertical="center"/>
    </xf>
    <xf numFmtId="0" fontId="31" fillId="3" borderId="50" xfId="1" applyFont="1" applyFill="1" applyBorder="1">
      <alignment vertical="center"/>
    </xf>
    <xf numFmtId="0" fontId="40" fillId="3" borderId="50" xfId="1" applyFont="1" applyFill="1" applyBorder="1">
      <alignment vertical="center"/>
    </xf>
    <xf numFmtId="0" fontId="31" fillId="3" borderId="57" xfId="1" applyFont="1" applyFill="1" applyBorder="1">
      <alignment vertical="center"/>
    </xf>
    <xf numFmtId="0" fontId="40" fillId="3" borderId="104" xfId="1" applyFont="1" applyFill="1" applyBorder="1">
      <alignment vertical="center"/>
    </xf>
    <xf numFmtId="0" fontId="31" fillId="3" borderId="0" xfId="0" applyFont="1" applyFill="1">
      <alignment vertical="center"/>
    </xf>
    <xf numFmtId="0" fontId="31" fillId="3" borderId="0" xfId="1" applyFont="1" applyFill="1">
      <alignment vertical="center"/>
    </xf>
    <xf numFmtId="0" fontId="40" fillId="3" borderId="0" xfId="1" applyFont="1" applyFill="1">
      <alignment vertical="center"/>
    </xf>
    <xf numFmtId="0" fontId="31" fillId="3" borderId="16" xfId="1" applyFont="1" applyFill="1" applyBorder="1">
      <alignment vertical="center"/>
    </xf>
    <xf numFmtId="0" fontId="40" fillId="3" borderId="125" xfId="1" applyFont="1" applyFill="1" applyBorder="1">
      <alignment vertical="center"/>
    </xf>
    <xf numFmtId="0" fontId="31" fillId="3" borderId="51" xfId="0" applyFont="1" applyFill="1" applyBorder="1">
      <alignment vertical="center"/>
    </xf>
    <xf numFmtId="0" fontId="31" fillId="3" borderId="51" xfId="1" applyFont="1" applyFill="1" applyBorder="1">
      <alignment vertical="center"/>
    </xf>
    <xf numFmtId="0" fontId="40" fillId="3" borderId="51" xfId="1" applyFont="1" applyFill="1" applyBorder="1">
      <alignment vertical="center"/>
    </xf>
    <xf numFmtId="0" fontId="31" fillId="3" borderId="65" xfId="1" applyFont="1" applyFill="1" applyBorder="1">
      <alignment vertical="center"/>
    </xf>
    <xf numFmtId="0" fontId="40" fillId="3" borderId="82" xfId="1" applyFont="1" applyFill="1" applyBorder="1">
      <alignment vertical="center"/>
    </xf>
    <xf numFmtId="0" fontId="31" fillId="3" borderId="72" xfId="0" applyFont="1" applyFill="1" applyBorder="1">
      <alignment vertical="center"/>
    </xf>
    <xf numFmtId="0" fontId="31" fillId="3" borderId="72" xfId="1" applyFont="1" applyFill="1" applyBorder="1">
      <alignment vertical="center"/>
    </xf>
    <xf numFmtId="0" fontId="40" fillId="3" borderId="72" xfId="1" applyFont="1" applyFill="1" applyBorder="1">
      <alignment vertical="center"/>
    </xf>
    <xf numFmtId="0" fontId="31" fillId="3" borderId="77" xfId="1" applyFont="1" applyFill="1" applyBorder="1">
      <alignment vertical="center"/>
    </xf>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0" xfId="1" applyFont="1" applyFill="1" applyAlignment="1">
      <alignment horizontal="left" vertical="center" shrinkToFit="1"/>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28" xfId="2" applyFont="1" applyFill="1" applyBorder="1" applyAlignment="1" applyProtection="1">
      <protection locked="0"/>
    </xf>
    <xf numFmtId="0" fontId="13" fillId="2" borderId="28" xfId="4" applyFont="1" applyFill="1" applyBorder="1" applyAlignment="1">
      <alignment horizontal="center" vertical="center"/>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38" fontId="5" fillId="2" borderId="28" xfId="5" applyFont="1" applyFill="1" applyBorder="1" applyAlignment="1" applyProtection="1"/>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9" xfId="4" applyFont="1" applyFill="1" applyBorder="1" applyAlignment="1">
      <alignment horizontal="center" vertical="center"/>
    </xf>
    <xf numFmtId="0" fontId="13" fillId="2" borderId="30" xfId="4" applyFont="1" applyFill="1" applyBorder="1" applyAlignment="1">
      <alignment horizontal="center" vertical="center"/>
    </xf>
    <xf numFmtId="38" fontId="5" fillId="2" borderId="73" xfId="5" applyFont="1" applyFill="1" applyBorder="1" applyAlignment="1" applyProtection="1"/>
    <xf numFmtId="38" fontId="5" fillId="2" borderId="84" xfId="5" applyFont="1" applyFill="1" applyBorder="1" applyAlignment="1" applyProtection="1"/>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91" xfId="5" applyFont="1" applyFill="1" applyBorder="1" applyAlignment="1" applyProtection="1">
      <alignment horizontal="right" vertical="center"/>
    </xf>
    <xf numFmtId="38" fontId="5" fillId="2" borderId="92" xfId="5" applyFont="1" applyFill="1" applyBorder="1" applyAlignment="1" applyProtection="1">
      <alignment horizontal="right" vertical="center"/>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0" fontId="22" fillId="2" borderId="72" xfId="4" applyFont="1" applyFill="1" applyBorder="1" applyAlignment="1">
      <alignment horizontal="center"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8"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51" xfId="4" applyFont="1" applyFill="1" applyBorder="1" applyAlignment="1">
      <alignment horizontal="center" vertical="center"/>
    </xf>
    <xf numFmtId="0" fontId="13" fillId="2" borderId="62" xfId="4" applyFont="1" applyFill="1" applyBorder="1" applyAlignment="1">
      <alignment horizontal="center" vertical="center"/>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5" fillId="3" borderId="72" xfId="4" applyFont="1" applyFill="1" applyBorder="1" applyAlignment="1" applyProtection="1">
      <alignment horizontal="center"/>
      <protection locked="0"/>
    </xf>
    <xf numFmtId="0" fontId="11" fillId="3"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4"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protection locked="0"/>
    </xf>
    <xf numFmtId="0" fontId="25" fillId="2" borderId="28" xfId="4" applyFont="1" applyFill="1" applyBorder="1" applyAlignment="1">
      <alignment horizontal="center" vertical="center" wrapText="1"/>
    </xf>
    <xf numFmtId="38" fontId="5" fillId="2" borderId="28" xfId="5" applyFont="1" applyFill="1" applyBorder="1" applyAlignment="1" applyProtection="1">
      <alignment horizontal="right" vertical="center"/>
    </xf>
    <xf numFmtId="38" fontId="5" fillId="3" borderId="28" xfId="5" applyFont="1" applyFill="1" applyBorder="1" applyAlignment="1" applyProtection="1">
      <alignment horizontal="right"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5" fillId="3" borderId="28" xfId="4" applyFont="1" applyFill="1" applyBorder="1" applyProtection="1">
      <protection locked="0"/>
    </xf>
    <xf numFmtId="0" fontId="5" fillId="2" borderId="28" xfId="4" applyFont="1" applyFill="1" applyBorder="1"/>
    <xf numFmtId="0" fontId="13" fillId="2" borderId="28" xfId="4" applyFont="1" applyFill="1" applyBorder="1" applyAlignment="1">
      <alignment horizontal="center"/>
    </xf>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8"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11"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9" xfId="2" applyFont="1" applyFill="1" applyBorder="1" applyAlignment="1" applyProtection="1">
      <alignment horizontal="center" vertical="center"/>
      <protection locked="0"/>
    </xf>
    <xf numFmtId="38" fontId="5" fillId="2" borderId="110"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0" fontId="13" fillId="2" borderId="78" xfId="4" applyFont="1" applyFill="1" applyBorder="1" applyAlignment="1" applyProtection="1">
      <alignment horizontal="left" vertical="center" wrapText="1"/>
    </xf>
    <xf numFmtId="0" fontId="13" fillId="2" borderId="79" xfId="4" applyFont="1" applyFill="1" applyBorder="1" applyAlignment="1" applyProtection="1">
      <alignment horizontal="left" vertical="center" wrapText="1"/>
    </xf>
    <xf numFmtId="0" fontId="13" fillId="2" borderId="108" xfId="4" applyFont="1" applyFill="1" applyBorder="1" applyAlignment="1" applyProtection="1">
      <alignment horizontal="left" vertical="center" wrapText="1"/>
    </xf>
    <xf numFmtId="0" fontId="13" fillId="2" borderId="82" xfId="4" applyFont="1" applyFill="1" applyBorder="1" applyAlignment="1" applyProtection="1">
      <alignment horizontal="left" vertical="center" wrapText="1"/>
    </xf>
    <xf numFmtId="0" fontId="13" fillId="2" borderId="72" xfId="4" applyFont="1" applyFill="1" applyBorder="1" applyAlignment="1" applyProtection="1">
      <alignment horizontal="left" vertical="center" wrapText="1"/>
    </xf>
    <xf numFmtId="0" fontId="13" fillId="2" borderId="111" xfId="4" applyFont="1" applyFill="1" applyBorder="1" applyAlignment="1" applyProtection="1">
      <alignment horizontal="left" vertical="center" wrapText="1"/>
    </xf>
    <xf numFmtId="0" fontId="5" fillId="2" borderId="75" xfId="4" applyFont="1" applyFill="1" applyBorder="1" applyAlignment="1" applyProtection="1">
      <alignment horizontal="center" vertical="center"/>
    </xf>
    <xf numFmtId="0" fontId="5" fillId="2" borderId="76" xfId="4" applyFont="1" applyFill="1" applyBorder="1" applyAlignment="1" applyProtection="1">
      <alignment horizontal="center" vertical="center"/>
    </xf>
    <xf numFmtId="0" fontId="5" fillId="2" borderId="88" xfId="4" applyFont="1" applyFill="1" applyBorder="1" applyAlignment="1" applyProtection="1">
      <alignment horizontal="center" vertical="center"/>
    </xf>
    <xf numFmtId="0" fontId="25" fillId="2" borderId="28" xfId="4" applyFont="1" applyFill="1" applyBorder="1" applyAlignment="1">
      <alignment horizontal="center" vertical="center"/>
    </xf>
    <xf numFmtId="0" fontId="27" fillId="2" borderId="78" xfId="1" applyFont="1" applyFill="1" applyBorder="1" applyAlignment="1">
      <alignment horizontal="center" vertical="center"/>
    </xf>
    <xf numFmtId="0" fontId="27" fillId="2" borderId="79" xfId="1" applyFont="1" applyFill="1" applyBorder="1" applyAlignment="1">
      <alignment horizontal="center" vertical="center"/>
    </xf>
    <xf numFmtId="0" fontId="27" fillId="2" borderId="81" xfId="1" applyFont="1" applyFill="1" applyBorder="1" applyAlignment="1">
      <alignment horizontal="center" vertical="center"/>
    </xf>
    <xf numFmtId="0" fontId="27" fillId="2" borderId="82" xfId="1" applyFont="1" applyFill="1" applyBorder="1" applyAlignment="1">
      <alignment horizontal="center" vertical="center"/>
    </xf>
    <xf numFmtId="0" fontId="27" fillId="2" borderId="72" xfId="1" applyFont="1" applyFill="1" applyBorder="1" applyAlignment="1">
      <alignment horizontal="center" vertical="center"/>
    </xf>
    <xf numFmtId="0" fontId="27" fillId="2" borderId="77" xfId="1" applyFont="1" applyFill="1" applyBorder="1" applyAlignment="1">
      <alignment horizontal="center" vertical="center"/>
    </xf>
    <xf numFmtId="0" fontId="35" fillId="2" borderId="116" xfId="1" applyFont="1" applyFill="1" applyBorder="1" applyAlignment="1">
      <alignment horizontal="center" vertical="center"/>
    </xf>
    <xf numFmtId="0" fontId="35" fillId="2" borderId="25" xfId="1" applyFont="1" applyFill="1" applyBorder="1" applyAlignment="1">
      <alignment horizontal="center" vertical="center"/>
    </xf>
    <xf numFmtId="0" fontId="35" fillId="2" borderId="26" xfId="1" applyFont="1" applyFill="1" applyBorder="1" applyAlignment="1">
      <alignment horizontal="center" vertical="center"/>
    </xf>
    <xf numFmtId="0" fontId="27" fillId="2" borderId="117" xfId="1" applyFont="1" applyFill="1" applyBorder="1" applyAlignment="1">
      <alignment horizontal="center" vertical="center"/>
    </xf>
    <xf numFmtId="0" fontId="27" fillId="2" borderId="76" xfId="1" applyFont="1" applyFill="1" applyBorder="1" applyAlignment="1">
      <alignment horizontal="center" vertical="center"/>
    </xf>
    <xf numFmtId="0" fontId="27" fillId="2" borderId="118" xfId="1" applyFont="1" applyFill="1" applyBorder="1" applyAlignment="1">
      <alignment horizontal="center" vertical="center"/>
    </xf>
    <xf numFmtId="0" fontId="27" fillId="2" borderId="88" xfId="1" applyFont="1" applyFill="1" applyBorder="1" applyAlignment="1">
      <alignment horizontal="center" vertical="center"/>
    </xf>
    <xf numFmtId="0" fontId="37" fillId="2" borderId="119" xfId="1" applyFont="1" applyFill="1" applyBorder="1" applyAlignment="1">
      <alignment horizontal="center" vertical="center" wrapText="1"/>
    </xf>
    <xf numFmtId="0" fontId="37" fillId="2" borderId="31" xfId="1" applyFont="1" applyFill="1" applyBorder="1" applyAlignment="1">
      <alignment horizontal="center" vertical="center"/>
    </xf>
    <xf numFmtId="0" fontId="37" fillId="2" borderId="120" xfId="1" applyFont="1" applyFill="1" applyBorder="1" applyAlignment="1">
      <alignment horizontal="center" vertical="center"/>
    </xf>
    <xf numFmtId="0" fontId="39" fillId="2" borderId="119" xfId="1" applyFont="1" applyFill="1" applyBorder="1" applyAlignment="1">
      <alignment horizontal="center" vertical="center" wrapText="1"/>
    </xf>
    <xf numFmtId="0" fontId="39" fillId="2" borderId="31" xfId="1" applyFont="1" applyFill="1" applyBorder="1" applyAlignment="1">
      <alignment horizontal="center" vertical="center"/>
    </xf>
    <xf numFmtId="0" fontId="39" fillId="2" borderId="32" xfId="1" applyFont="1" applyFill="1" applyBorder="1" applyAlignment="1">
      <alignment horizontal="center" vertical="center"/>
    </xf>
    <xf numFmtId="0" fontId="32" fillId="4" borderId="104" xfId="1" applyFont="1" applyFill="1" applyBorder="1" applyAlignment="1">
      <alignment horizontal="center" vertical="center"/>
    </xf>
    <xf numFmtId="0" fontId="32" fillId="4" borderId="0" xfId="1" applyFont="1" applyFill="1" applyBorder="1" applyAlignment="1">
      <alignment horizontal="center" vertical="center"/>
    </xf>
    <xf numFmtId="0" fontId="33" fillId="2" borderId="82" xfId="1" applyFont="1" applyFill="1" applyBorder="1" applyAlignment="1">
      <alignment horizontal="center" vertical="center"/>
    </xf>
    <xf numFmtId="0" fontId="33" fillId="2" borderId="72" xfId="1" applyFont="1" applyFill="1" applyBorder="1" applyAlignment="1">
      <alignment horizontal="center" vertical="center"/>
    </xf>
    <xf numFmtId="0" fontId="34" fillId="2" borderId="82" xfId="1" applyFont="1" applyFill="1" applyBorder="1" applyAlignment="1">
      <alignment horizontal="center" vertical="center"/>
    </xf>
    <xf numFmtId="0" fontId="34" fillId="2" borderId="72" xfId="1" applyFont="1" applyFill="1" applyBorder="1" applyAlignment="1">
      <alignment horizontal="center" vertical="center"/>
    </xf>
    <xf numFmtId="0" fontId="34" fillId="2" borderId="77" xfId="1" applyFont="1" applyFill="1" applyBorder="1" applyAlignment="1">
      <alignment horizontal="center" vertical="center"/>
    </xf>
    <xf numFmtId="0" fontId="33" fillId="2" borderId="0" xfId="1" applyFont="1" applyFill="1" applyAlignment="1">
      <alignment horizontal="left"/>
    </xf>
    <xf numFmtId="0" fontId="31" fillId="2" borderId="0" xfId="1" applyFont="1" applyFill="1" applyAlignment="1">
      <alignment horizontal="right"/>
    </xf>
    <xf numFmtId="0" fontId="31" fillId="2" borderId="72" xfId="1" applyFont="1" applyFill="1" applyBorder="1" applyAlignment="1">
      <alignment horizontal="right"/>
    </xf>
    <xf numFmtId="0" fontId="35" fillId="2" borderId="78" xfId="1" applyFont="1" applyFill="1" applyBorder="1" applyAlignment="1">
      <alignment horizontal="center" vertical="center" wrapText="1"/>
    </xf>
    <xf numFmtId="0" fontId="35" fillId="2" borderId="79" xfId="1" applyFont="1" applyFill="1" applyBorder="1" applyAlignment="1">
      <alignment horizontal="center" vertical="center"/>
    </xf>
    <xf numFmtId="0" fontId="35" fillId="2" borderId="81" xfId="1" applyFont="1" applyFill="1" applyBorder="1" applyAlignment="1">
      <alignment horizontal="center" vertical="center"/>
    </xf>
    <xf numFmtId="0" fontId="35" fillId="2" borderId="82" xfId="1" applyFont="1" applyFill="1" applyBorder="1" applyAlignment="1">
      <alignment horizontal="center" vertical="center"/>
    </xf>
    <xf numFmtId="0" fontId="35" fillId="2" borderId="72" xfId="1" applyFont="1" applyFill="1" applyBorder="1" applyAlignment="1">
      <alignment horizontal="center" vertical="center"/>
    </xf>
    <xf numFmtId="0" fontId="35" fillId="2" borderId="77" xfId="1" applyFont="1" applyFill="1" applyBorder="1" applyAlignment="1">
      <alignment horizontal="center" vertical="center"/>
    </xf>
    <xf numFmtId="0" fontId="36" fillId="2" borderId="78" xfId="1" applyFont="1" applyFill="1" applyBorder="1" applyAlignment="1">
      <alignment horizontal="center" vertical="center" wrapText="1"/>
    </xf>
    <xf numFmtId="0" fontId="36" fillId="2" borderId="79" xfId="1" applyFont="1" applyFill="1" applyBorder="1" applyAlignment="1">
      <alignment horizontal="center" vertical="center"/>
    </xf>
    <xf numFmtId="0" fontId="36" fillId="2" borderId="81" xfId="1" applyFont="1" applyFill="1" applyBorder="1" applyAlignment="1">
      <alignment horizontal="center" vertical="center"/>
    </xf>
    <xf numFmtId="0" fontId="36" fillId="2" borderId="82" xfId="1" applyFont="1" applyFill="1" applyBorder="1" applyAlignment="1">
      <alignment horizontal="center" vertical="center"/>
    </xf>
    <xf numFmtId="0" fontId="36" fillId="2" borderId="72" xfId="1" applyFont="1" applyFill="1" applyBorder="1" applyAlignment="1">
      <alignment horizontal="center" vertical="center"/>
    </xf>
    <xf numFmtId="0" fontId="36" fillId="2" borderId="77" xfId="1" applyFont="1" applyFill="1" applyBorder="1" applyAlignment="1">
      <alignment horizontal="center" vertical="center"/>
    </xf>
    <xf numFmtId="0" fontId="36" fillId="2" borderId="78" xfId="1" applyFont="1" applyFill="1" applyBorder="1" applyAlignment="1">
      <alignment horizontal="center" vertical="center"/>
    </xf>
    <xf numFmtId="0" fontId="44" fillId="2" borderId="78" xfId="1" applyFont="1" applyFill="1" applyBorder="1" applyAlignment="1">
      <alignment horizontal="center" vertical="center" wrapText="1"/>
    </xf>
    <xf numFmtId="0" fontId="44" fillId="2" borderId="79" xfId="1" applyFont="1" applyFill="1" applyBorder="1" applyAlignment="1">
      <alignment horizontal="center" vertical="center"/>
    </xf>
    <xf numFmtId="0" fontId="44" fillId="2" borderId="104" xfId="1" applyFont="1" applyFill="1" applyBorder="1" applyAlignment="1">
      <alignment horizontal="center" vertical="center"/>
    </xf>
    <xf numFmtId="0" fontId="44" fillId="2" borderId="0" xfId="1" applyFont="1" applyFill="1" applyBorder="1" applyAlignment="1">
      <alignment horizontal="center" vertical="center"/>
    </xf>
    <xf numFmtId="0" fontId="44" fillId="2" borderId="139" xfId="1" applyFont="1" applyFill="1" applyBorder="1" applyAlignment="1">
      <alignment horizontal="center" vertical="center" wrapText="1"/>
    </xf>
    <xf numFmtId="0" fontId="44" fillId="2" borderId="81" xfId="1" applyFont="1" applyFill="1" applyBorder="1" applyAlignment="1">
      <alignment horizontal="center" vertical="center"/>
    </xf>
    <xf numFmtId="0" fontId="44" fillId="2" borderId="124" xfId="1" applyFont="1" applyFill="1" applyBorder="1" applyAlignment="1">
      <alignment horizontal="center" vertical="center"/>
    </xf>
    <xf numFmtId="0" fontId="44" fillId="2" borderId="16" xfId="1" applyFont="1" applyFill="1" applyBorder="1" applyAlignment="1">
      <alignment horizontal="center" vertical="center"/>
    </xf>
    <xf numFmtId="38" fontId="41" fillId="2" borderId="62" xfId="2" applyFont="1" applyFill="1" applyBorder="1" applyAlignment="1">
      <alignment horizontal="center" vertical="center"/>
    </xf>
    <xf numFmtId="38" fontId="41" fillId="2" borderId="68" xfId="2" applyFont="1" applyFill="1" applyBorder="1" applyAlignment="1">
      <alignment horizontal="center" vertical="center"/>
    </xf>
    <xf numFmtId="38" fontId="41" fillId="2" borderId="61" xfId="2" applyFont="1" applyFill="1" applyBorder="1" applyAlignment="1">
      <alignment horizontal="center" vertical="center"/>
    </xf>
    <xf numFmtId="38" fontId="41" fillId="2" borderId="84" xfId="2" applyFont="1" applyFill="1" applyBorder="1" applyAlignment="1">
      <alignment horizontal="center" vertical="center"/>
    </xf>
    <xf numFmtId="38" fontId="41" fillId="2" borderId="28" xfId="2" applyFont="1" applyFill="1" applyBorder="1" applyAlignment="1">
      <alignment horizontal="center" vertical="center"/>
    </xf>
    <xf numFmtId="38" fontId="41" fillId="2" borderId="73" xfId="2" applyFont="1" applyFill="1" applyBorder="1" applyAlignment="1">
      <alignment horizontal="center" vertical="center"/>
    </xf>
    <xf numFmtId="0" fontId="27" fillId="2" borderId="140" xfId="1" applyFont="1" applyFill="1" applyBorder="1" applyAlignment="1">
      <alignment horizontal="center" vertical="center"/>
    </xf>
    <xf numFmtId="0" fontId="27" fillId="2" borderId="123" xfId="1" applyFont="1" applyFill="1" applyBorder="1" applyAlignment="1">
      <alignment horizontal="center" vertical="center"/>
    </xf>
    <xf numFmtId="0" fontId="27" fillId="2" borderId="65" xfId="1" applyFont="1" applyFill="1" applyBorder="1" applyAlignment="1">
      <alignment horizontal="center" vertical="center"/>
    </xf>
    <xf numFmtId="0" fontId="27" fillId="2" borderId="74" xfId="1" applyFont="1" applyFill="1" applyBorder="1" applyAlignment="1">
      <alignment horizontal="center" vertical="center"/>
    </xf>
    <xf numFmtId="0" fontId="44" fillId="2" borderId="51" xfId="0" applyFont="1" applyFill="1" applyBorder="1" applyAlignment="1">
      <alignment horizontal="center" vertical="center"/>
    </xf>
    <xf numFmtId="0" fontId="41" fillId="2" borderId="78" xfId="1" applyFont="1" applyFill="1" applyBorder="1" applyAlignment="1">
      <alignment horizontal="center" vertical="center"/>
    </xf>
    <xf numFmtId="0" fontId="41" fillId="2" borderId="79" xfId="1" applyFont="1" applyFill="1" applyBorder="1" applyAlignment="1">
      <alignment horizontal="center" vertical="center"/>
    </xf>
    <xf numFmtId="0" fontId="41" fillId="2" borderId="81" xfId="1" applyFont="1" applyFill="1" applyBorder="1" applyAlignment="1">
      <alignment horizontal="center" vertical="center"/>
    </xf>
    <xf numFmtId="0" fontId="41" fillId="2" borderId="104" xfId="1" applyFont="1" applyFill="1" applyBorder="1" applyAlignment="1">
      <alignment horizontal="center" vertical="center"/>
    </xf>
    <xf numFmtId="0" fontId="41" fillId="2" borderId="0" xfId="1" applyFont="1" applyFill="1" applyBorder="1" applyAlignment="1">
      <alignment horizontal="center" vertical="center"/>
    </xf>
    <xf numFmtId="0" fontId="41" fillId="2" borderId="16" xfId="1" applyFont="1" applyFill="1" applyBorder="1" applyAlignment="1">
      <alignment horizontal="center" vertical="center"/>
    </xf>
    <xf numFmtId="0" fontId="41" fillId="2" borderId="125" xfId="1" applyFont="1" applyFill="1" applyBorder="1" applyAlignment="1">
      <alignment horizontal="center" vertical="center"/>
    </xf>
    <xf numFmtId="0" fontId="41" fillId="2" borderId="51" xfId="1" applyFont="1" applyFill="1" applyBorder="1" applyAlignment="1">
      <alignment horizontal="center" vertical="center"/>
    </xf>
    <xf numFmtId="0" fontId="41" fillId="2" borderId="65" xfId="1" applyFont="1" applyFill="1" applyBorder="1" applyAlignment="1">
      <alignment horizontal="center" vertical="center"/>
    </xf>
    <xf numFmtId="0" fontId="45" fillId="2" borderId="78" xfId="1" applyFont="1" applyFill="1" applyBorder="1" applyAlignment="1">
      <alignment horizontal="center" vertical="center" wrapText="1"/>
    </xf>
    <xf numFmtId="0" fontId="45" fillId="2" borderId="79" xfId="1" applyFont="1" applyFill="1" applyBorder="1" applyAlignment="1">
      <alignment horizontal="center" vertical="center" wrapText="1"/>
    </xf>
    <xf numFmtId="0" fontId="45" fillId="2" borderId="81" xfId="1" applyFont="1" applyFill="1" applyBorder="1" applyAlignment="1">
      <alignment horizontal="center" vertical="center" wrapText="1"/>
    </xf>
    <xf numFmtId="0" fontId="45" fillId="2" borderId="104" xfId="1" applyFont="1" applyFill="1" applyBorder="1" applyAlignment="1">
      <alignment horizontal="center" vertical="center" wrapText="1"/>
    </xf>
    <xf numFmtId="0" fontId="45" fillId="2" borderId="0" xfId="1" applyFont="1" applyFill="1" applyBorder="1" applyAlignment="1">
      <alignment horizontal="center" vertical="center" wrapText="1"/>
    </xf>
    <xf numFmtId="0" fontId="45" fillId="2" borderId="16" xfId="1" applyFont="1" applyFill="1" applyBorder="1" applyAlignment="1">
      <alignment horizontal="center" vertical="center" wrapText="1"/>
    </xf>
    <xf numFmtId="0" fontId="45" fillId="2" borderId="125" xfId="1" applyFont="1" applyFill="1" applyBorder="1" applyAlignment="1">
      <alignment horizontal="center" vertical="center" wrapText="1"/>
    </xf>
    <xf numFmtId="0" fontId="45" fillId="2" borderId="51" xfId="1" applyFont="1" applyFill="1" applyBorder="1" applyAlignment="1">
      <alignment horizontal="center" vertical="center" wrapText="1"/>
    </xf>
    <xf numFmtId="0" fontId="45" fillId="2" borderId="65" xfId="1" applyFont="1" applyFill="1" applyBorder="1" applyAlignment="1">
      <alignment horizontal="center" vertical="center" wrapText="1"/>
    </xf>
    <xf numFmtId="0" fontId="46" fillId="2" borderId="78" xfId="1" applyFont="1" applyFill="1" applyBorder="1" applyAlignment="1">
      <alignment horizontal="center" vertical="center" wrapText="1"/>
    </xf>
    <xf numFmtId="0" fontId="46" fillId="2" borderId="79" xfId="1" applyFont="1" applyFill="1" applyBorder="1" applyAlignment="1">
      <alignment horizontal="center" vertical="center" wrapText="1"/>
    </xf>
    <xf numFmtId="0" fontId="46" fillId="2" borderId="81" xfId="1" applyFont="1" applyFill="1" applyBorder="1" applyAlignment="1">
      <alignment horizontal="center" vertical="center" wrapText="1"/>
    </xf>
    <xf numFmtId="0" fontId="46" fillId="2" borderId="104" xfId="1" applyFont="1" applyFill="1" applyBorder="1" applyAlignment="1">
      <alignment horizontal="center" vertical="center" wrapText="1"/>
    </xf>
    <xf numFmtId="0" fontId="46" fillId="2" borderId="0" xfId="1" applyFont="1" applyFill="1" applyBorder="1" applyAlignment="1">
      <alignment horizontal="center" vertical="center" wrapText="1"/>
    </xf>
    <xf numFmtId="0" fontId="46" fillId="2" borderId="16" xfId="1" applyFont="1" applyFill="1" applyBorder="1" applyAlignment="1">
      <alignment horizontal="center" vertical="center" wrapText="1"/>
    </xf>
    <xf numFmtId="0" fontId="46" fillId="2" borderId="125" xfId="1" applyFont="1" applyFill="1" applyBorder="1" applyAlignment="1">
      <alignment horizontal="center" vertical="center" wrapText="1"/>
    </xf>
    <xf numFmtId="0" fontId="46" fillId="2" borderId="51" xfId="1" applyFont="1" applyFill="1" applyBorder="1" applyAlignment="1">
      <alignment horizontal="center" vertical="center" wrapText="1"/>
    </xf>
    <xf numFmtId="0" fontId="46" fillId="2" borderId="65" xfId="1" applyFont="1" applyFill="1" applyBorder="1" applyAlignment="1">
      <alignment horizontal="center" vertical="center" wrapText="1"/>
    </xf>
    <xf numFmtId="0" fontId="44" fillId="2" borderId="78" xfId="1" applyFont="1" applyFill="1" applyBorder="1" applyAlignment="1">
      <alignment horizontal="left" vertical="center" wrapText="1"/>
    </xf>
    <xf numFmtId="0" fontId="44" fillId="2" borderId="79" xfId="1" applyFont="1" applyFill="1" applyBorder="1" applyAlignment="1">
      <alignment horizontal="left" vertical="center" wrapText="1"/>
    </xf>
    <xf numFmtId="0" fontId="44" fillId="2" borderId="81" xfId="1" applyFont="1" applyFill="1" applyBorder="1" applyAlignment="1">
      <alignment horizontal="left" vertical="center" wrapText="1"/>
    </xf>
    <xf numFmtId="0" fontId="44" fillId="2" borderId="104" xfId="1" applyFont="1" applyFill="1" applyBorder="1" applyAlignment="1">
      <alignment horizontal="left" vertical="center" wrapText="1"/>
    </xf>
    <xf numFmtId="0" fontId="44" fillId="2" borderId="0" xfId="1" applyFont="1" applyFill="1" applyBorder="1" applyAlignment="1">
      <alignment horizontal="left" vertical="center" wrapText="1"/>
    </xf>
    <xf numFmtId="0" fontId="44" fillId="2" borderId="16" xfId="1" applyFont="1" applyFill="1" applyBorder="1" applyAlignment="1">
      <alignment horizontal="left" vertical="center" wrapText="1"/>
    </xf>
    <xf numFmtId="0" fontId="44" fillId="2" borderId="125" xfId="1" applyFont="1" applyFill="1" applyBorder="1" applyAlignment="1">
      <alignment horizontal="left" vertical="center" wrapText="1"/>
    </xf>
    <xf numFmtId="0" fontId="44" fillId="2" borderId="51" xfId="1" applyFont="1" applyFill="1" applyBorder="1" applyAlignment="1">
      <alignment horizontal="left" vertical="center" wrapText="1"/>
    </xf>
    <xf numFmtId="0" fontId="44" fillId="2" borderId="65" xfId="1" applyFont="1" applyFill="1" applyBorder="1" applyAlignment="1">
      <alignment horizontal="left" vertical="center" wrapText="1"/>
    </xf>
    <xf numFmtId="0" fontId="44" fillId="2" borderId="0" xfId="1" applyFont="1" applyFill="1" applyAlignment="1">
      <alignment horizontal="left" vertical="center" wrapText="1"/>
    </xf>
    <xf numFmtId="0" fontId="27" fillId="3" borderId="121" xfId="1" applyFont="1" applyFill="1" applyBorder="1" applyAlignment="1">
      <alignment horizontal="center" vertical="center" wrapText="1"/>
    </xf>
    <xf numFmtId="0" fontId="27" fillId="3" borderId="50" xfId="1" applyFont="1" applyFill="1" applyBorder="1" applyAlignment="1">
      <alignment horizontal="center" vertical="center" wrapText="1"/>
    </xf>
    <xf numFmtId="0" fontId="27" fillId="3" borderId="104" xfId="1" applyFont="1" applyFill="1" applyBorder="1" applyAlignment="1">
      <alignment horizontal="center" vertical="center" wrapText="1"/>
    </xf>
    <xf numFmtId="0" fontId="27" fillId="3" borderId="0" xfId="1" applyFont="1" applyFill="1" applyBorder="1" applyAlignment="1">
      <alignment horizontal="center" vertical="center" wrapText="1"/>
    </xf>
    <xf numFmtId="0" fontId="27" fillId="3" borderId="122" xfId="1" applyFont="1" applyFill="1" applyBorder="1" applyAlignment="1">
      <alignment horizontal="center" vertical="center" wrapText="1"/>
    </xf>
    <xf numFmtId="0" fontId="27" fillId="3" borderId="57" xfId="1" applyFont="1" applyFill="1" applyBorder="1" applyAlignment="1">
      <alignment horizontal="center" vertical="center" wrapText="1"/>
    </xf>
    <xf numFmtId="0" fontId="27" fillId="3" borderId="124" xfId="1" applyFont="1" applyFill="1" applyBorder="1" applyAlignment="1">
      <alignment horizontal="center" vertical="center" wrapText="1"/>
    </xf>
    <xf numFmtId="0" fontId="27" fillId="3" borderId="16" xfId="1" applyFont="1" applyFill="1" applyBorder="1" applyAlignment="1">
      <alignment horizontal="center" vertical="center" wrapText="1"/>
    </xf>
    <xf numFmtId="38" fontId="40" fillId="3" borderId="84" xfId="2" applyFont="1" applyFill="1" applyBorder="1" applyAlignment="1">
      <alignment horizontal="center" vertical="center"/>
    </xf>
    <xf numFmtId="38" fontId="40" fillId="3" borderId="28" xfId="2" applyFont="1" applyFill="1" applyBorder="1" applyAlignment="1">
      <alignment horizontal="center" vertical="center"/>
    </xf>
    <xf numFmtId="38" fontId="40" fillId="3" borderId="73" xfId="2" applyFont="1" applyFill="1" applyBorder="1" applyAlignment="1">
      <alignment horizontal="center" vertical="center"/>
    </xf>
    <xf numFmtId="38" fontId="40" fillId="2" borderId="84" xfId="2" applyFont="1" applyFill="1" applyBorder="1" applyAlignment="1">
      <alignment horizontal="center" vertical="center"/>
    </xf>
    <xf numFmtId="38" fontId="40" fillId="2" borderId="28" xfId="2" applyFont="1" applyFill="1" applyBorder="1" applyAlignment="1">
      <alignment horizontal="center" vertical="center"/>
    </xf>
    <xf numFmtId="38" fontId="40" fillId="2" borderId="73" xfId="2" applyFont="1" applyFill="1" applyBorder="1" applyAlignment="1">
      <alignment horizontal="center" vertical="center"/>
    </xf>
    <xf numFmtId="0" fontId="31" fillId="3" borderId="51" xfId="0" applyFont="1" applyFill="1" applyBorder="1" applyAlignment="1">
      <alignment horizontal="center" vertical="center"/>
    </xf>
    <xf numFmtId="0" fontId="35" fillId="2" borderId="0" xfId="1" applyFont="1" applyFill="1" applyAlignment="1">
      <alignment horizontal="center" vertical="center"/>
    </xf>
    <xf numFmtId="0" fontId="40" fillId="3" borderId="121" xfId="1" applyFont="1" applyFill="1" applyBorder="1" applyAlignment="1">
      <alignment horizontal="center" vertical="center" wrapText="1"/>
    </xf>
    <xf numFmtId="0" fontId="40" fillId="3" borderId="50" xfId="1" applyFont="1" applyFill="1" applyBorder="1" applyAlignment="1">
      <alignment horizontal="center" vertical="center" wrapText="1"/>
    </xf>
    <xf numFmtId="0" fontId="40" fillId="3" borderId="57" xfId="1" applyFont="1" applyFill="1" applyBorder="1" applyAlignment="1">
      <alignment horizontal="center" vertical="center" wrapText="1"/>
    </xf>
    <xf numFmtId="0" fontId="40" fillId="3" borderId="104" xfId="1" applyFont="1" applyFill="1" applyBorder="1" applyAlignment="1">
      <alignment horizontal="center" vertical="center" wrapText="1"/>
    </xf>
    <xf numFmtId="0" fontId="40" fillId="3" borderId="0" xfId="1" applyFont="1" applyFill="1" applyBorder="1" applyAlignment="1">
      <alignment horizontal="center" vertical="center" wrapText="1"/>
    </xf>
    <xf numFmtId="0" fontId="40" fillId="3" borderId="16" xfId="1" applyFont="1" applyFill="1" applyBorder="1" applyAlignment="1">
      <alignment horizontal="center" vertical="center" wrapText="1"/>
    </xf>
    <xf numFmtId="0" fontId="40" fillId="3" borderId="125" xfId="1" applyFont="1" applyFill="1" applyBorder="1" applyAlignment="1">
      <alignment horizontal="center" vertical="center" wrapText="1"/>
    </xf>
    <xf numFmtId="0" fontId="40" fillId="3" borderId="51" xfId="1" applyFont="1" applyFill="1" applyBorder="1" applyAlignment="1">
      <alignment horizontal="center" vertical="center" wrapText="1"/>
    </xf>
    <xf numFmtId="0" fontId="40" fillId="3" borderId="65" xfId="1" applyFont="1" applyFill="1" applyBorder="1" applyAlignment="1">
      <alignment horizontal="center" vertical="center" wrapText="1"/>
    </xf>
    <xf numFmtId="56" fontId="40" fillId="3" borderId="121" xfId="1" applyNumberFormat="1" applyFont="1" applyFill="1" applyBorder="1" applyAlignment="1">
      <alignment horizontal="center" vertical="center" wrapText="1"/>
    </xf>
    <xf numFmtId="56" fontId="40" fillId="3" borderId="50" xfId="1" applyNumberFormat="1" applyFont="1" applyFill="1" applyBorder="1" applyAlignment="1">
      <alignment horizontal="center" vertical="center" wrapText="1"/>
    </xf>
    <xf numFmtId="56" fontId="40" fillId="3" borderId="57" xfId="1" applyNumberFormat="1" applyFont="1" applyFill="1" applyBorder="1" applyAlignment="1">
      <alignment horizontal="center" vertical="center" wrapText="1"/>
    </xf>
    <xf numFmtId="56" fontId="40" fillId="3" borderId="104" xfId="1" applyNumberFormat="1" applyFont="1" applyFill="1" applyBorder="1" applyAlignment="1">
      <alignment horizontal="center" vertical="center" wrapText="1"/>
    </xf>
    <xf numFmtId="56" fontId="40" fillId="3" borderId="0" xfId="1" applyNumberFormat="1" applyFont="1" applyFill="1" applyBorder="1" applyAlignment="1">
      <alignment horizontal="center" vertical="center" wrapText="1"/>
    </xf>
    <xf numFmtId="56" fontId="40" fillId="3" borderId="16" xfId="1" applyNumberFormat="1" applyFont="1" applyFill="1" applyBorder="1" applyAlignment="1">
      <alignment horizontal="center" vertical="center" wrapText="1"/>
    </xf>
    <xf numFmtId="56" fontId="40" fillId="3" borderId="125" xfId="1" applyNumberFormat="1" applyFont="1" applyFill="1" applyBorder="1" applyAlignment="1">
      <alignment horizontal="center" vertical="center" wrapText="1"/>
    </xf>
    <xf numFmtId="56" fontId="40" fillId="3" borderId="51" xfId="1" applyNumberFormat="1" applyFont="1" applyFill="1" applyBorder="1" applyAlignment="1">
      <alignment horizontal="center" vertical="center" wrapText="1"/>
    </xf>
    <xf numFmtId="56" fontId="40" fillId="3" borderId="65" xfId="1" applyNumberFormat="1" applyFont="1" applyFill="1" applyBorder="1" applyAlignment="1">
      <alignment horizontal="center" vertical="center" wrapText="1"/>
    </xf>
    <xf numFmtId="56" fontId="40" fillId="3" borderId="121" xfId="1" quotePrefix="1" applyNumberFormat="1" applyFont="1" applyFill="1" applyBorder="1" applyAlignment="1">
      <alignment horizontal="center" vertical="center" wrapText="1"/>
    </xf>
    <xf numFmtId="0" fontId="31" fillId="3" borderId="104" xfId="1" applyFont="1" applyFill="1" applyBorder="1" applyAlignment="1">
      <alignment horizontal="center" vertical="center" wrapText="1"/>
    </xf>
    <xf numFmtId="0" fontId="31" fillId="3" borderId="0" xfId="1" applyFont="1" applyFill="1" applyBorder="1" applyAlignment="1">
      <alignment horizontal="center" vertical="center" wrapText="1"/>
    </xf>
    <xf numFmtId="0" fontId="31" fillId="3" borderId="121" xfId="1" quotePrefix="1" applyFont="1" applyFill="1" applyBorder="1" applyAlignment="1">
      <alignment horizontal="center" vertical="center" wrapText="1"/>
    </xf>
    <xf numFmtId="0" fontId="31" fillId="3" borderId="50" xfId="1" applyFont="1" applyFill="1" applyBorder="1" applyAlignment="1">
      <alignment horizontal="center" vertical="center" wrapText="1"/>
    </xf>
    <xf numFmtId="0" fontId="31" fillId="3" borderId="57" xfId="1" applyFont="1" applyFill="1" applyBorder="1" applyAlignment="1">
      <alignment horizontal="center" vertical="center" wrapText="1"/>
    </xf>
    <xf numFmtId="0" fontId="31" fillId="3" borderId="0" xfId="1" applyFont="1" applyFill="1" applyAlignment="1">
      <alignment horizontal="center" vertical="center" wrapText="1"/>
    </xf>
    <xf numFmtId="0" fontId="31" fillId="3" borderId="16" xfId="1" applyFont="1" applyFill="1" applyBorder="1" applyAlignment="1">
      <alignment horizontal="center" vertical="center" wrapText="1"/>
    </xf>
    <xf numFmtId="0" fontId="31" fillId="3" borderId="121" xfId="1" applyFont="1" applyFill="1" applyBorder="1" applyAlignment="1">
      <alignment horizontal="center" vertical="center" wrapText="1"/>
    </xf>
    <xf numFmtId="0" fontId="35" fillId="2" borderId="16" xfId="1" applyFont="1" applyFill="1" applyBorder="1" applyAlignment="1">
      <alignment horizontal="center" vertical="center"/>
    </xf>
    <xf numFmtId="0" fontId="40" fillId="3" borderId="82" xfId="1" applyFont="1" applyFill="1" applyBorder="1" applyAlignment="1">
      <alignment horizontal="center" vertical="center" wrapText="1"/>
    </xf>
    <xf numFmtId="0" fontId="40" fillId="3" borderId="72" xfId="1" applyFont="1" applyFill="1" applyBorder="1" applyAlignment="1">
      <alignment horizontal="center" vertical="center" wrapText="1"/>
    </xf>
    <xf numFmtId="0" fontId="40" fillId="3" borderId="77" xfId="1" applyFont="1" applyFill="1" applyBorder="1" applyAlignment="1">
      <alignment horizontal="center" vertical="center" wrapText="1"/>
    </xf>
    <xf numFmtId="56" fontId="40" fillId="3" borderId="82" xfId="1" applyNumberFormat="1" applyFont="1" applyFill="1" applyBorder="1" applyAlignment="1">
      <alignment horizontal="center" vertical="center" wrapText="1"/>
    </xf>
    <xf numFmtId="56" fontId="40" fillId="3" borderId="72" xfId="1" applyNumberFormat="1" applyFont="1" applyFill="1" applyBorder="1" applyAlignment="1">
      <alignment horizontal="center" vertical="center" wrapText="1"/>
    </xf>
    <xf numFmtId="56" fontId="40" fillId="3" borderId="77" xfId="1" applyNumberFormat="1" applyFont="1" applyFill="1" applyBorder="1" applyAlignment="1">
      <alignment horizontal="center" vertical="center" wrapText="1"/>
    </xf>
    <xf numFmtId="0" fontId="31" fillId="3" borderId="82" xfId="1" applyFont="1" applyFill="1" applyBorder="1" applyAlignment="1">
      <alignment horizontal="center" vertical="center" wrapText="1"/>
    </xf>
    <xf numFmtId="0" fontId="31" fillId="3" borderId="72" xfId="1" applyFont="1" applyFill="1" applyBorder="1" applyAlignment="1">
      <alignment horizontal="center" vertical="center" wrapText="1"/>
    </xf>
    <xf numFmtId="0" fontId="31" fillId="3" borderId="77" xfId="1" applyFont="1" applyFill="1" applyBorder="1" applyAlignment="1">
      <alignment horizontal="center" vertical="center" wrapText="1"/>
    </xf>
    <xf numFmtId="0" fontId="35" fillId="2" borderId="130" xfId="1" applyFont="1" applyFill="1" applyBorder="1" applyAlignment="1">
      <alignment horizontal="center" vertical="center"/>
    </xf>
    <xf numFmtId="0" fontId="35" fillId="2" borderId="131" xfId="1" applyFont="1" applyFill="1" applyBorder="1" applyAlignment="1">
      <alignment horizontal="center" vertical="center"/>
    </xf>
    <xf numFmtId="0" fontId="35" fillId="2" borderId="132" xfId="1" applyFont="1" applyFill="1" applyBorder="1" applyAlignment="1">
      <alignment horizontal="center" vertical="center"/>
    </xf>
    <xf numFmtId="38" fontId="42" fillId="2" borderId="133" xfId="1" applyNumberFormat="1" applyFont="1" applyFill="1" applyBorder="1">
      <alignment vertical="center"/>
    </xf>
    <xf numFmtId="0" fontId="42" fillId="2" borderId="133" xfId="1" applyFont="1" applyFill="1" applyBorder="1">
      <alignment vertical="center"/>
    </xf>
    <xf numFmtId="38" fontId="42" fillId="2" borderId="134" xfId="1" applyNumberFormat="1" applyFont="1" applyFill="1" applyBorder="1">
      <alignment vertical="center"/>
    </xf>
    <xf numFmtId="0" fontId="29" fillId="5" borderId="58" xfId="1" applyFont="1" applyFill="1" applyBorder="1" applyAlignment="1">
      <alignment horizontal="left" vertical="center"/>
    </xf>
    <xf numFmtId="0" fontId="29" fillId="5" borderId="50" xfId="1" applyFont="1" applyFill="1" applyBorder="1" applyAlignment="1">
      <alignment horizontal="left" vertical="center"/>
    </xf>
    <xf numFmtId="0" fontId="35" fillId="5" borderId="113" xfId="1" applyFont="1" applyFill="1" applyBorder="1" applyAlignment="1">
      <alignment horizontal="center" vertical="center"/>
    </xf>
    <xf numFmtId="0" fontId="35" fillId="5" borderId="114" xfId="1" applyFont="1" applyFill="1" applyBorder="1" applyAlignment="1">
      <alignment horizontal="center" vertical="center"/>
    </xf>
    <xf numFmtId="0" fontId="35" fillId="5" borderId="115" xfId="1" applyFont="1" applyFill="1" applyBorder="1" applyAlignment="1">
      <alignment horizontal="center" vertical="center"/>
    </xf>
    <xf numFmtId="0" fontId="27" fillId="5" borderId="78" xfId="1" applyFont="1" applyFill="1" applyBorder="1" applyAlignment="1">
      <alignment horizontal="center" vertical="center"/>
    </xf>
    <xf numFmtId="0" fontId="27" fillId="5" borderId="79" xfId="1" applyFont="1" applyFill="1" applyBorder="1" applyAlignment="1">
      <alignment horizontal="center" vertical="center"/>
    </xf>
    <xf numFmtId="0" fontId="27" fillId="5" borderId="108" xfId="1" applyFont="1" applyFill="1" applyBorder="1" applyAlignment="1">
      <alignment horizontal="center" vertical="center"/>
    </xf>
    <xf numFmtId="0" fontId="27" fillId="5" borderId="104" xfId="1" applyFont="1" applyFill="1" applyBorder="1" applyAlignment="1">
      <alignment horizontal="center" vertical="center"/>
    </xf>
    <xf numFmtId="0" fontId="27" fillId="5" borderId="0" xfId="1" applyFont="1" applyFill="1" applyBorder="1" applyAlignment="1">
      <alignment horizontal="center" vertical="center"/>
    </xf>
    <xf numFmtId="0" fontId="27" fillId="5" borderId="63" xfId="1" applyFont="1" applyFill="1" applyBorder="1" applyAlignment="1">
      <alignment horizontal="center" vertical="center"/>
    </xf>
    <xf numFmtId="0" fontId="27" fillId="5" borderId="82" xfId="1" applyFont="1" applyFill="1" applyBorder="1" applyAlignment="1">
      <alignment horizontal="center" vertical="center"/>
    </xf>
    <xf numFmtId="0" fontId="27" fillId="5" borderId="72" xfId="1" applyFont="1" applyFill="1" applyBorder="1" applyAlignment="1">
      <alignment horizontal="center" vertical="center"/>
    </xf>
    <xf numFmtId="0" fontId="27" fillId="5" borderId="111" xfId="1" applyFont="1" applyFill="1" applyBorder="1" applyAlignment="1">
      <alignment horizontal="center" vertical="center"/>
    </xf>
    <xf numFmtId="0" fontId="27" fillId="5" borderId="80" xfId="1" applyFont="1" applyFill="1" applyBorder="1" applyAlignment="1">
      <alignment horizontal="center" vertical="center"/>
    </xf>
    <xf numFmtId="0" fontId="27" fillId="5" borderId="60" xfId="1" applyFont="1" applyFill="1" applyBorder="1" applyAlignment="1">
      <alignment horizontal="center" vertical="center"/>
    </xf>
    <xf numFmtId="0" fontId="27" fillId="5" borderId="83" xfId="1" applyFont="1" applyFill="1" applyBorder="1" applyAlignment="1">
      <alignment horizontal="center" vertical="center"/>
    </xf>
    <xf numFmtId="0" fontId="27" fillId="3" borderId="82" xfId="1" applyFont="1" applyFill="1" applyBorder="1" applyAlignment="1">
      <alignment horizontal="center" vertical="center" wrapText="1"/>
    </xf>
    <xf numFmtId="0" fontId="27" fillId="3" borderId="72" xfId="1" applyFont="1" applyFill="1" applyBorder="1" applyAlignment="1">
      <alignment horizontal="center" vertical="center" wrapText="1"/>
    </xf>
    <xf numFmtId="0" fontId="27" fillId="3" borderId="128" xfId="1" applyFont="1" applyFill="1" applyBorder="1" applyAlignment="1">
      <alignment horizontal="center" vertical="center" wrapText="1"/>
    </xf>
    <xf numFmtId="0" fontId="27" fillId="3" borderId="77" xfId="1" applyFont="1" applyFill="1" applyBorder="1" applyAlignment="1">
      <alignment horizontal="center" vertical="center" wrapText="1"/>
    </xf>
    <xf numFmtId="38" fontId="40" fillId="3" borderId="121" xfId="2" applyFont="1" applyFill="1" applyBorder="1" applyAlignment="1">
      <alignment horizontal="center" vertical="center"/>
    </xf>
    <xf numFmtId="38" fontId="40" fillId="3" borderId="50" xfId="2" applyFont="1" applyFill="1" applyBorder="1" applyAlignment="1">
      <alignment horizontal="center" vertical="center"/>
    </xf>
    <xf numFmtId="38" fontId="40" fillId="3" borderId="104" xfId="2" applyFont="1" applyFill="1" applyBorder="1" applyAlignment="1">
      <alignment horizontal="center" vertical="center"/>
    </xf>
    <xf numFmtId="38" fontId="40" fillId="3" borderId="0" xfId="2" applyFont="1" applyFill="1" applyBorder="1" applyAlignment="1">
      <alignment horizontal="center" vertical="center"/>
    </xf>
    <xf numFmtId="38" fontId="40" fillId="3" borderId="82" xfId="2" applyFont="1" applyFill="1" applyBorder="1" applyAlignment="1">
      <alignment horizontal="center" vertical="center"/>
    </xf>
    <xf numFmtId="38" fontId="40" fillId="3" borderId="72" xfId="2" applyFont="1" applyFill="1" applyBorder="1" applyAlignment="1">
      <alignment horizontal="center" vertical="center"/>
    </xf>
    <xf numFmtId="0" fontId="27" fillId="2" borderId="126" xfId="1" applyFont="1" applyFill="1" applyBorder="1" applyAlignment="1">
      <alignment horizontal="center" vertical="center"/>
    </xf>
    <xf numFmtId="0" fontId="27" fillId="2" borderId="127" xfId="1" applyFont="1" applyFill="1" applyBorder="1" applyAlignment="1">
      <alignment horizontal="center" vertical="center"/>
    </xf>
    <xf numFmtId="0" fontId="27" fillId="2" borderId="129" xfId="1" applyFont="1" applyFill="1" applyBorder="1" applyAlignment="1">
      <alignment horizontal="center" vertical="center"/>
    </xf>
    <xf numFmtId="38" fontId="40" fillId="2" borderId="122" xfId="2" applyFont="1" applyFill="1" applyBorder="1" applyAlignment="1">
      <alignment horizontal="center" vertical="center"/>
    </xf>
    <xf numFmtId="38" fontId="40" fillId="2" borderId="50" xfId="2" applyFont="1" applyFill="1" applyBorder="1" applyAlignment="1">
      <alignment horizontal="center" vertical="center"/>
    </xf>
    <xf numFmtId="38" fontId="40" fillId="2" borderId="124" xfId="2" applyFont="1" applyFill="1" applyBorder="1" applyAlignment="1">
      <alignment horizontal="center" vertical="center"/>
    </xf>
    <xf numFmtId="38" fontId="40" fillId="2" borderId="0" xfId="2" applyFont="1" applyFill="1" applyBorder="1" applyAlignment="1">
      <alignment horizontal="center" vertical="center"/>
    </xf>
    <xf numFmtId="38" fontId="40" fillId="2" borderId="128" xfId="2" applyFont="1" applyFill="1" applyBorder="1" applyAlignment="1">
      <alignment horizontal="center" vertical="center"/>
    </xf>
    <xf numFmtId="38" fontId="40" fillId="2" borderId="72" xfId="2" applyFont="1" applyFill="1" applyBorder="1" applyAlignment="1">
      <alignment horizontal="center" vertical="center"/>
    </xf>
    <xf numFmtId="0" fontId="27" fillId="2" borderId="57" xfId="1" applyFont="1" applyFill="1" applyBorder="1" applyAlignment="1">
      <alignment horizontal="center" vertical="center"/>
    </xf>
    <xf numFmtId="0" fontId="27" fillId="2" borderId="16" xfId="1" applyFont="1" applyFill="1" applyBorder="1" applyAlignment="1">
      <alignment horizontal="center" vertical="center"/>
    </xf>
    <xf numFmtId="0" fontId="31" fillId="3" borderId="72" xfId="0" applyFont="1" applyFill="1" applyBorder="1" applyAlignment="1">
      <alignment horizontal="center" vertical="center"/>
    </xf>
    <xf numFmtId="0" fontId="29" fillId="5" borderId="80" xfId="1" applyFont="1" applyFill="1" applyBorder="1" applyAlignment="1">
      <alignment horizontal="center" vertical="center" wrapText="1"/>
    </xf>
    <xf numFmtId="0" fontId="29" fillId="5" borderId="79" xfId="1" applyFont="1" applyFill="1" applyBorder="1" applyAlignment="1">
      <alignment horizontal="center" vertical="center" wrapText="1"/>
    </xf>
    <xf numFmtId="0" fontId="29" fillId="5" borderId="108" xfId="1" applyFont="1" applyFill="1" applyBorder="1" applyAlignment="1">
      <alignment horizontal="center" vertical="center" wrapText="1"/>
    </xf>
    <xf numFmtId="0" fontId="29" fillId="5" borderId="60" xfId="1" applyFont="1" applyFill="1" applyBorder="1" applyAlignment="1">
      <alignment horizontal="center" vertical="center" wrapText="1"/>
    </xf>
    <xf numFmtId="0" fontId="29" fillId="5" borderId="0" xfId="1" applyFont="1" applyFill="1" applyBorder="1" applyAlignment="1">
      <alignment horizontal="center" vertical="center" wrapText="1"/>
    </xf>
    <xf numFmtId="0" fontId="29" fillId="5" borderId="63" xfId="1" applyFont="1" applyFill="1" applyBorder="1" applyAlignment="1">
      <alignment horizontal="center" vertical="center" wrapText="1"/>
    </xf>
    <xf numFmtId="0" fontId="29" fillId="5" borderId="83" xfId="1" applyFont="1" applyFill="1" applyBorder="1" applyAlignment="1">
      <alignment horizontal="center" vertical="center" wrapText="1"/>
    </xf>
    <xf numFmtId="0" fontId="29" fillId="5" borderId="72" xfId="1" applyFont="1" applyFill="1" applyBorder="1" applyAlignment="1">
      <alignment horizontal="center" vertical="center" wrapText="1"/>
    </xf>
    <xf numFmtId="0" fontId="29" fillId="5" borderId="111" xfId="1" applyFont="1" applyFill="1" applyBorder="1" applyAlignment="1">
      <alignment horizontal="center" vertical="center" wrapText="1"/>
    </xf>
    <xf numFmtId="0" fontId="27" fillId="5" borderId="81" xfId="1" applyFont="1" applyFill="1" applyBorder="1" applyAlignment="1">
      <alignment horizontal="center" vertical="center"/>
    </xf>
    <xf numFmtId="0" fontId="27" fillId="5" borderId="16" xfId="1" applyFont="1" applyFill="1" applyBorder="1" applyAlignment="1">
      <alignment horizontal="center" vertical="center"/>
    </xf>
    <xf numFmtId="0" fontId="27" fillId="5" borderId="77" xfId="1" applyFont="1" applyFill="1" applyBorder="1" applyAlignment="1">
      <alignment horizontal="center" vertical="center"/>
    </xf>
    <xf numFmtId="0" fontId="35" fillId="2" borderId="0" xfId="1" applyFont="1" applyFill="1" applyAlignment="1">
      <alignment horizontal="left" vertical="center"/>
    </xf>
    <xf numFmtId="0" fontId="36" fillId="2" borderId="24" xfId="1" applyFont="1" applyFill="1" applyBorder="1" applyAlignment="1">
      <alignment horizontal="center" vertical="center"/>
    </xf>
    <xf numFmtId="0" fontId="36" fillId="2" borderId="25" xfId="1" applyFont="1" applyFill="1" applyBorder="1" applyAlignment="1">
      <alignment horizontal="center" vertical="center"/>
    </xf>
    <xf numFmtId="0" fontId="36" fillId="2" borderId="85" xfId="1" applyFont="1" applyFill="1" applyBorder="1" applyAlignment="1">
      <alignment horizontal="center" vertical="center"/>
    </xf>
    <xf numFmtId="0" fontId="36" fillId="2" borderId="30" xfId="1" applyFont="1" applyFill="1" applyBorder="1" applyAlignment="1">
      <alignment horizontal="center" vertical="center"/>
    </xf>
    <xf numFmtId="0" fontId="36" fillId="2" borderId="31" xfId="1" applyFont="1" applyFill="1" applyBorder="1" applyAlignment="1">
      <alignment horizontal="center" vertical="center"/>
    </xf>
    <xf numFmtId="0" fontId="36" fillId="2" borderId="75" xfId="1" applyFont="1" applyFill="1" applyBorder="1" applyAlignment="1">
      <alignment horizontal="center" vertical="center"/>
    </xf>
    <xf numFmtId="0" fontId="36" fillId="2" borderId="26" xfId="1" applyFont="1" applyFill="1" applyBorder="1" applyAlignment="1">
      <alignment horizontal="center" vertical="center"/>
    </xf>
    <xf numFmtId="0" fontId="36" fillId="2" borderId="32" xfId="1" applyFont="1" applyFill="1" applyBorder="1" applyAlignment="1">
      <alignment horizontal="center" vertical="center"/>
    </xf>
    <xf numFmtId="0" fontId="43" fillId="2" borderId="24" xfId="1" applyFont="1" applyFill="1" applyBorder="1" applyAlignment="1">
      <alignment horizontal="center" vertical="center"/>
    </xf>
    <xf numFmtId="0" fontId="43" fillId="2" borderId="25" xfId="1" applyFont="1" applyFill="1" applyBorder="1" applyAlignment="1">
      <alignment horizontal="center" vertical="center"/>
    </xf>
    <xf numFmtId="0" fontId="43" fillId="2" borderId="26" xfId="1" applyFont="1" applyFill="1" applyBorder="1" applyAlignment="1">
      <alignment horizontal="center" vertical="center"/>
    </xf>
    <xf numFmtId="0" fontId="43" fillId="2" borderId="30" xfId="1" applyFont="1" applyFill="1" applyBorder="1" applyAlignment="1">
      <alignment horizontal="center" vertical="center"/>
    </xf>
    <xf numFmtId="0" fontId="43" fillId="2" borderId="31" xfId="1" applyFont="1" applyFill="1" applyBorder="1" applyAlignment="1">
      <alignment horizontal="center" vertical="center"/>
    </xf>
    <xf numFmtId="0" fontId="43" fillId="2" borderId="32" xfId="1" applyFont="1" applyFill="1" applyBorder="1" applyAlignment="1">
      <alignment horizontal="center" vertical="center"/>
    </xf>
    <xf numFmtId="38" fontId="33" fillId="5" borderId="68" xfId="1" applyNumberFormat="1" applyFont="1" applyFill="1" applyBorder="1" applyAlignment="1">
      <alignment horizontal="center" vertical="center"/>
    </xf>
    <xf numFmtId="0" fontId="33" fillId="5" borderId="68" xfId="1" applyFont="1" applyFill="1" applyBorder="1" applyAlignment="1">
      <alignment horizontal="center" vertical="center"/>
    </xf>
    <xf numFmtId="0" fontId="33" fillId="5" borderId="136" xfId="1" applyFont="1" applyFill="1" applyBorder="1" applyAlignment="1">
      <alignment horizontal="center" vertical="center"/>
    </xf>
    <xf numFmtId="0" fontId="33" fillId="5" borderId="31" xfId="1" applyFont="1" applyFill="1" applyBorder="1" applyAlignment="1">
      <alignment horizontal="center" vertical="center"/>
    </xf>
    <xf numFmtId="0" fontId="33" fillId="5" borderId="32" xfId="1" applyFont="1" applyFill="1" applyBorder="1" applyAlignment="1">
      <alignment horizontal="center" vertical="center"/>
    </xf>
    <xf numFmtId="0" fontId="47" fillId="2" borderId="97" xfId="1" applyFont="1" applyFill="1" applyBorder="1" applyAlignment="1">
      <alignment horizontal="center" vertical="center"/>
    </xf>
    <xf numFmtId="0" fontId="47" fillId="2" borderId="68" xfId="1" applyFont="1" applyFill="1" applyBorder="1" applyAlignment="1">
      <alignment horizontal="center" vertical="center"/>
    </xf>
    <xf numFmtId="0" fontId="47" fillId="2" borderId="61" xfId="1" applyFont="1" applyFill="1" applyBorder="1" applyAlignment="1">
      <alignment horizontal="center" vertical="center"/>
    </xf>
    <xf numFmtId="0" fontId="47" fillId="2" borderId="27" xfId="1" applyFont="1" applyFill="1" applyBorder="1" applyAlignment="1">
      <alignment horizontal="center" vertical="center"/>
    </xf>
    <xf numFmtId="0" fontId="47" fillId="2" borderId="28" xfId="1" applyFont="1" applyFill="1" applyBorder="1" applyAlignment="1">
      <alignment horizontal="center" vertical="center"/>
    </xf>
    <xf numFmtId="0" fontId="47" fillId="2" borderId="73" xfId="1" applyFont="1" applyFill="1" applyBorder="1" applyAlignment="1">
      <alignment horizontal="center" vertical="center"/>
    </xf>
    <xf numFmtId="0" fontId="47" fillId="2" borderId="24" xfId="1" applyFont="1" applyFill="1" applyBorder="1" applyAlignment="1">
      <alignment horizontal="center" vertical="center" wrapText="1"/>
    </xf>
    <xf numFmtId="0" fontId="47" fillId="2" borderId="25" xfId="1" applyFont="1" applyFill="1" applyBorder="1" applyAlignment="1">
      <alignment horizontal="center" vertical="center"/>
    </xf>
    <xf numFmtId="0" fontId="47" fillId="2" borderId="26" xfId="1" applyFont="1" applyFill="1" applyBorder="1" applyAlignment="1">
      <alignment horizontal="center" vertical="center"/>
    </xf>
    <xf numFmtId="0" fontId="47" fillId="2" borderId="29" xfId="1" applyFont="1" applyFill="1" applyBorder="1" applyAlignment="1">
      <alignment horizontal="center" vertical="center"/>
    </xf>
    <xf numFmtId="0" fontId="47" fillId="2" borderId="78" xfId="1" applyFont="1" applyFill="1" applyBorder="1" applyAlignment="1">
      <alignment horizontal="center" vertical="center" wrapText="1"/>
    </xf>
    <xf numFmtId="0" fontId="47" fillId="2" borderId="79" xfId="1" applyFont="1" applyFill="1" applyBorder="1" applyAlignment="1">
      <alignment horizontal="center" vertical="center"/>
    </xf>
    <xf numFmtId="0" fontId="47" fillId="2" borderId="104" xfId="1" applyFont="1" applyFill="1" applyBorder="1" applyAlignment="1">
      <alignment horizontal="center" vertical="center"/>
    </xf>
    <xf numFmtId="0" fontId="47" fillId="2" borderId="0" xfId="1" applyFont="1" applyFill="1" applyBorder="1" applyAlignment="1">
      <alignment horizontal="center" vertical="center"/>
    </xf>
    <xf numFmtId="0" fontId="44" fillId="2" borderId="97" xfId="1" applyFont="1" applyFill="1" applyBorder="1" applyAlignment="1">
      <alignment horizontal="left" vertical="center" wrapText="1"/>
    </xf>
    <xf numFmtId="0" fontId="44" fillId="2" borderId="68" xfId="1" applyFont="1" applyFill="1" applyBorder="1" applyAlignment="1">
      <alignment horizontal="left" vertical="center" wrapText="1"/>
    </xf>
    <xf numFmtId="0" fontId="44" fillId="2" borderId="136" xfId="1" applyFont="1" applyFill="1" applyBorder="1" applyAlignment="1">
      <alignment horizontal="left" vertical="center" wrapText="1"/>
    </xf>
    <xf numFmtId="0" fontId="44" fillId="2" borderId="27" xfId="1" applyFont="1" applyFill="1" applyBorder="1" applyAlignment="1">
      <alignment horizontal="left" vertical="center" wrapText="1"/>
    </xf>
    <xf numFmtId="0" fontId="44" fillId="2" borderId="28" xfId="1" applyFont="1" applyFill="1" applyBorder="1" applyAlignment="1">
      <alignment horizontal="left" vertical="center" wrapText="1"/>
    </xf>
    <xf numFmtId="0" fontId="44" fillId="2" borderId="29" xfId="1" applyFont="1" applyFill="1" applyBorder="1" applyAlignment="1">
      <alignment horizontal="left" vertical="center" wrapText="1"/>
    </xf>
    <xf numFmtId="38" fontId="33" fillId="5" borderId="97" xfId="1" applyNumberFormat="1" applyFont="1" applyFill="1" applyBorder="1" applyAlignment="1">
      <alignment horizontal="center" vertical="center"/>
    </xf>
    <xf numFmtId="0" fontId="33" fillId="5" borderId="30" xfId="1" applyFont="1" applyFill="1" applyBorder="1" applyAlignment="1">
      <alignment horizontal="center" vertical="center"/>
    </xf>
    <xf numFmtId="38" fontId="27" fillId="5" borderId="68" xfId="2" applyFont="1" applyFill="1" applyBorder="1" applyAlignment="1">
      <alignment horizontal="center" vertical="center"/>
    </xf>
    <xf numFmtId="38" fontId="27" fillId="5" borderId="31" xfId="2" applyFont="1" applyFill="1" applyBorder="1" applyAlignment="1">
      <alignment horizontal="center" vertical="center"/>
    </xf>
    <xf numFmtId="0" fontId="31" fillId="2" borderId="123" xfId="1" applyFont="1" applyFill="1" applyBorder="1" applyAlignment="1">
      <alignment horizontal="center" vertical="center"/>
    </xf>
    <xf numFmtId="0" fontId="40" fillId="3" borderId="27" xfId="1" applyFont="1" applyFill="1" applyBorder="1" applyAlignment="1">
      <alignment horizontal="center" vertical="center" wrapText="1"/>
    </xf>
    <xf numFmtId="0" fontId="40" fillId="3" borderId="28" xfId="1" applyFont="1" applyFill="1" applyBorder="1" applyAlignment="1">
      <alignment horizontal="center" vertical="center" wrapText="1"/>
    </xf>
    <xf numFmtId="0" fontId="40" fillId="3" borderId="73" xfId="1" applyFont="1" applyFill="1" applyBorder="1" applyAlignment="1">
      <alignment horizontal="center" vertical="center" wrapText="1"/>
    </xf>
    <xf numFmtId="182" fontId="31" fillId="3" borderId="27" xfId="1" applyNumberFormat="1" applyFont="1" applyFill="1" applyBorder="1" applyAlignment="1">
      <alignment horizontal="center" vertical="center" wrapText="1"/>
    </xf>
    <xf numFmtId="182" fontId="31" fillId="3" borderId="28" xfId="1" applyNumberFormat="1" applyFont="1" applyFill="1" applyBorder="1" applyAlignment="1">
      <alignment horizontal="center" vertical="center" wrapText="1"/>
    </xf>
    <xf numFmtId="182" fontId="31" fillId="3" borderId="29" xfId="1" applyNumberFormat="1" applyFont="1" applyFill="1" applyBorder="1" applyAlignment="1">
      <alignment horizontal="center" vertical="center" wrapText="1"/>
    </xf>
    <xf numFmtId="56" fontId="31" fillId="3" borderId="27" xfId="1" applyNumberFormat="1" applyFont="1" applyFill="1" applyBorder="1" applyAlignment="1">
      <alignment horizontal="center" vertical="center" wrapText="1"/>
    </xf>
    <xf numFmtId="0" fontId="31" fillId="3" borderId="28" xfId="1" applyFont="1" applyFill="1" applyBorder="1" applyAlignment="1">
      <alignment horizontal="center" vertical="center" wrapText="1"/>
    </xf>
    <xf numFmtId="0" fontId="31" fillId="3" borderId="29" xfId="1" applyFont="1" applyFill="1" applyBorder="1" applyAlignment="1">
      <alignment horizontal="center" vertical="center" wrapText="1"/>
    </xf>
    <xf numFmtId="0" fontId="31" fillId="3" borderId="27" xfId="1" applyFont="1" applyFill="1" applyBorder="1" applyAlignment="1">
      <alignment horizontal="center" vertical="center" wrapText="1"/>
    </xf>
    <xf numFmtId="0" fontId="31" fillId="3" borderId="73" xfId="1" applyFont="1" applyFill="1" applyBorder="1" applyAlignment="1">
      <alignment horizontal="center" vertical="center" wrapText="1"/>
    </xf>
    <xf numFmtId="0" fontId="27" fillId="3" borderId="27" xfId="1" applyFont="1" applyFill="1" applyBorder="1" applyAlignment="1">
      <alignment horizontal="center" vertical="center" wrapText="1"/>
    </xf>
    <xf numFmtId="0" fontId="27" fillId="3" borderId="28" xfId="1" applyFont="1" applyFill="1" applyBorder="1" applyAlignment="1">
      <alignment horizontal="center" vertical="center" wrapText="1"/>
    </xf>
    <xf numFmtId="0" fontId="27" fillId="3" borderId="29" xfId="1" applyFont="1" applyFill="1" applyBorder="1" applyAlignment="1">
      <alignment horizontal="center" vertical="center" wrapText="1"/>
    </xf>
    <xf numFmtId="0" fontId="40" fillId="3" borderId="30" xfId="1" applyFont="1" applyFill="1" applyBorder="1" applyAlignment="1">
      <alignment horizontal="center" vertical="center" wrapText="1"/>
    </xf>
    <xf numFmtId="0" fontId="40" fillId="3" borderId="31" xfId="1" applyFont="1" applyFill="1" applyBorder="1" applyAlignment="1">
      <alignment horizontal="center" vertical="center" wrapText="1"/>
    </xf>
    <xf numFmtId="0" fontId="40" fillId="3" borderId="75" xfId="1" applyFont="1" applyFill="1" applyBorder="1" applyAlignment="1">
      <alignment horizontal="center" vertical="center" wrapText="1"/>
    </xf>
    <xf numFmtId="182" fontId="31" fillId="3" borderId="30" xfId="1" applyNumberFormat="1" applyFont="1" applyFill="1" applyBorder="1" applyAlignment="1">
      <alignment horizontal="center" vertical="center" wrapText="1"/>
    </xf>
    <xf numFmtId="182" fontId="31" fillId="3" borderId="31" xfId="1" applyNumberFormat="1" applyFont="1" applyFill="1" applyBorder="1" applyAlignment="1">
      <alignment horizontal="center" vertical="center" wrapText="1"/>
    </xf>
    <xf numFmtId="182" fontId="31" fillId="3" borderId="32" xfId="1" applyNumberFormat="1" applyFont="1" applyFill="1" applyBorder="1" applyAlignment="1">
      <alignment horizontal="center" vertical="center" wrapText="1"/>
    </xf>
    <xf numFmtId="0" fontId="31" fillId="3" borderId="30" xfId="1" applyFont="1" applyFill="1" applyBorder="1" applyAlignment="1">
      <alignment horizontal="center" vertical="center" wrapText="1"/>
    </xf>
    <xf numFmtId="0" fontId="31" fillId="3" borderId="31" xfId="1" applyFont="1" applyFill="1" applyBorder="1" applyAlignment="1">
      <alignment horizontal="center" vertical="center" wrapText="1"/>
    </xf>
    <xf numFmtId="0" fontId="31" fillId="3" borderId="32" xfId="1" applyFont="1" applyFill="1" applyBorder="1" applyAlignment="1">
      <alignment horizontal="center" vertical="center" wrapText="1"/>
    </xf>
    <xf numFmtId="0" fontId="31" fillId="3" borderId="75" xfId="1" applyFont="1" applyFill="1" applyBorder="1" applyAlignment="1">
      <alignment horizontal="center" vertical="center" wrapText="1"/>
    </xf>
    <xf numFmtId="0" fontId="27" fillId="3" borderId="30" xfId="1" applyFont="1" applyFill="1" applyBorder="1" applyAlignment="1">
      <alignment horizontal="center" vertical="center" wrapText="1"/>
    </xf>
    <xf numFmtId="0" fontId="27" fillId="3" borderId="31" xfId="1" applyFont="1" applyFill="1" applyBorder="1" applyAlignment="1">
      <alignment horizontal="center" vertical="center" wrapText="1"/>
    </xf>
    <xf numFmtId="0" fontId="27" fillId="3" borderId="32" xfId="1" applyFont="1" applyFill="1" applyBorder="1" applyAlignment="1">
      <alignment horizontal="center" vertical="center" wrapText="1"/>
    </xf>
    <xf numFmtId="38" fontId="40" fillId="3" borderId="119" xfId="2" applyFont="1" applyFill="1" applyBorder="1" applyAlignment="1">
      <alignment horizontal="center" vertical="center"/>
    </xf>
    <xf numFmtId="38" fontId="40" fillId="3" borderId="31" xfId="2" applyFont="1" applyFill="1" applyBorder="1" applyAlignment="1">
      <alignment horizontal="center" vertical="center"/>
    </xf>
    <xf numFmtId="38" fontId="40" fillId="3" borderId="75" xfId="2" applyFont="1" applyFill="1" applyBorder="1" applyAlignment="1">
      <alignment horizontal="center" vertical="center"/>
    </xf>
    <xf numFmtId="0" fontId="31" fillId="2" borderId="138" xfId="1" applyFont="1" applyFill="1" applyBorder="1" applyAlignment="1">
      <alignment horizontal="center" vertical="center"/>
    </xf>
    <xf numFmtId="38" fontId="40" fillId="2" borderId="119" xfId="2" applyFont="1" applyFill="1" applyBorder="1" applyAlignment="1">
      <alignment horizontal="center" vertical="center"/>
    </xf>
    <xf numFmtId="38" fontId="40" fillId="2" borderId="31" xfId="2" applyFont="1" applyFill="1" applyBorder="1" applyAlignment="1">
      <alignment horizontal="center" vertical="center"/>
    </xf>
    <xf numFmtId="38" fontId="40" fillId="2" borderId="75" xfId="2" applyFont="1" applyFill="1" applyBorder="1" applyAlignment="1">
      <alignment horizontal="center" vertical="center"/>
    </xf>
    <xf numFmtId="0" fontId="35" fillId="2" borderId="141" xfId="1" applyFont="1" applyFill="1" applyBorder="1" applyAlignment="1">
      <alignment horizontal="center" vertical="center"/>
    </xf>
    <xf numFmtId="0" fontId="35" fillId="2" borderId="133" xfId="1" applyFont="1" applyFill="1" applyBorder="1" applyAlignment="1">
      <alignment horizontal="center" vertical="center"/>
    </xf>
    <xf numFmtId="0" fontId="35" fillId="2" borderId="142" xfId="1" applyFont="1" applyFill="1" applyBorder="1" applyAlignment="1">
      <alignment horizontal="center"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2" borderId="9"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inden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2" borderId="67" xfId="4" applyFont="1" applyFill="1" applyBorder="1" applyAlignment="1">
      <alignment horizontal="center" vertical="center"/>
    </xf>
    <xf numFmtId="38" fontId="5" fillId="2" borderId="28" xfId="2" applyFont="1" applyFill="1" applyBorder="1" applyAlignment="1" applyProtection="1">
      <alignment horizontal="right" vertic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179" fontId="5" fillId="2" borderId="28" xfId="5" applyNumberFormat="1" applyFont="1" applyFill="1" applyBorder="1" applyAlignment="1" applyProtection="1"/>
    <xf numFmtId="179" fontId="5" fillId="2" borderId="28" xfId="5" applyNumberFormat="1" applyFont="1" applyFill="1" applyBorder="1" applyAlignment="1" applyProtection="1">
      <alignment vertical="center"/>
    </xf>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179" fontId="5" fillId="2" borderId="93" xfId="5" applyNumberFormat="1" applyFont="1" applyFill="1" applyBorder="1" applyAlignment="1" applyProtection="1">
      <alignment horizontal="right" vertical="center"/>
    </xf>
    <xf numFmtId="179" fontId="5" fillId="2" borderId="94" xfId="5" applyNumberFormat="1" applyFont="1" applyFill="1" applyBorder="1" applyAlignment="1" applyProtection="1">
      <alignment horizontal="right" vertical="center"/>
    </xf>
    <xf numFmtId="0" fontId="5" fillId="2" borderId="73" xfId="4" applyFont="1" applyFill="1" applyBorder="1"/>
    <xf numFmtId="0" fontId="5" fillId="2" borderId="67" xfId="4" applyFont="1" applyFill="1" applyBorder="1"/>
    <xf numFmtId="0" fontId="5" fillId="2" borderId="84" xfId="4" applyFont="1" applyFill="1" applyBorder="1"/>
    <xf numFmtId="0" fontId="5" fillId="3" borderId="67" xfId="4" applyFont="1" applyFill="1" applyBorder="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5" xfId="2" applyFont="1" applyFill="1" applyBorder="1" applyAlignment="1" applyProtection="1">
      <alignment horizontal="right" vertical="center"/>
    </xf>
    <xf numFmtId="38" fontId="5" fillId="2" borderId="96" xfId="2" applyFont="1" applyFill="1" applyBorder="1" applyAlignment="1" applyProtection="1">
      <alignment horizontal="right" vertical="center"/>
    </xf>
    <xf numFmtId="0" fontId="13" fillId="2" borderId="90" xfId="4" applyFont="1" applyFill="1" applyBorder="1" applyAlignment="1">
      <alignment horizontal="center" vertical="center"/>
    </xf>
    <xf numFmtId="0" fontId="13" fillId="2" borderId="68" xfId="4" applyFont="1" applyFill="1" applyBorder="1" applyAlignment="1">
      <alignment horizontal="center" vertical="center"/>
    </xf>
    <xf numFmtId="0" fontId="13" fillId="2" borderId="97"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23" fillId="2" borderId="90" xfId="4" applyFont="1" applyFill="1" applyBorder="1" applyAlignment="1">
      <alignment horizontal="center" vertical="center"/>
    </xf>
    <xf numFmtId="0" fontId="23" fillId="2" borderId="68" xfId="4" applyFont="1" applyFill="1" applyBorder="1" applyAlignment="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0" fontId="5" fillId="0" borderId="103"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0" fontId="13" fillId="2" borderId="105" xfId="4" applyFont="1" applyFill="1" applyBorder="1" applyAlignment="1">
      <alignment horizontal="center" vertical="center"/>
    </xf>
    <xf numFmtId="0" fontId="5" fillId="2" borderId="105" xfId="4" applyFont="1" applyFill="1" applyBorder="1" applyAlignment="1">
      <alignment horizontal="center" vertical="center" shrinkToFit="1"/>
    </xf>
    <xf numFmtId="0" fontId="5" fillId="2" borderId="107" xfId="4" applyFont="1" applyFill="1" applyBorder="1" applyAlignment="1">
      <alignment horizontal="center" vertical="center" shrinkToFit="1"/>
    </xf>
    <xf numFmtId="0" fontId="34" fillId="2" borderId="113" xfId="1" applyFont="1" applyFill="1" applyBorder="1" applyAlignment="1">
      <alignment horizontal="center" vertical="center"/>
    </xf>
    <xf numFmtId="0" fontId="34" fillId="2" borderId="114" xfId="1" applyFont="1" applyFill="1" applyBorder="1" applyAlignment="1">
      <alignment horizontal="center" vertical="center"/>
    </xf>
    <xf numFmtId="0" fontId="34" fillId="2" borderId="115" xfId="1" applyFont="1" applyFill="1" applyBorder="1" applyAlignment="1">
      <alignment horizontal="center" vertical="center"/>
    </xf>
    <xf numFmtId="0" fontId="40" fillId="3" borderId="121" xfId="1" applyFont="1" applyFill="1" applyBorder="1" applyAlignment="1">
      <alignment horizontal="center" vertical="center"/>
    </xf>
    <xf numFmtId="0" fontId="40" fillId="3" borderId="50" xfId="1" applyFont="1" applyFill="1" applyBorder="1" applyAlignment="1">
      <alignment horizontal="center" vertical="center"/>
    </xf>
    <xf numFmtId="0" fontId="40" fillId="3" borderId="57" xfId="1" applyFont="1" applyFill="1" applyBorder="1" applyAlignment="1">
      <alignment horizontal="center" vertical="center"/>
    </xf>
    <xf numFmtId="0" fontId="40" fillId="3" borderId="104" xfId="1" applyFont="1" applyFill="1" applyBorder="1" applyAlignment="1">
      <alignment horizontal="center" vertical="center"/>
    </xf>
    <xf numFmtId="0" fontId="40" fillId="3" borderId="0" xfId="1" applyFont="1" applyFill="1" applyBorder="1" applyAlignment="1">
      <alignment horizontal="center" vertical="center"/>
    </xf>
    <xf numFmtId="0" fontId="40" fillId="3" borderId="16" xfId="1" applyFont="1" applyFill="1" applyBorder="1" applyAlignment="1">
      <alignment horizontal="center" vertical="center"/>
    </xf>
    <xf numFmtId="0" fontId="40" fillId="3" borderId="125" xfId="1" applyFont="1" applyFill="1" applyBorder="1" applyAlignment="1">
      <alignment horizontal="center" vertical="center"/>
    </xf>
    <xf numFmtId="0" fontId="40" fillId="3" borderId="51" xfId="1" applyFont="1" applyFill="1" applyBorder="1" applyAlignment="1">
      <alignment horizontal="center" vertical="center"/>
    </xf>
    <xf numFmtId="0" fontId="40" fillId="3" borderId="65" xfId="1" applyFont="1" applyFill="1" applyBorder="1" applyAlignment="1">
      <alignment horizontal="center" vertical="center"/>
    </xf>
    <xf numFmtId="56" fontId="40" fillId="3" borderId="121" xfId="1" applyNumberFormat="1" applyFont="1" applyFill="1" applyBorder="1" applyAlignment="1">
      <alignment horizontal="center" vertical="center"/>
    </xf>
    <xf numFmtId="56" fontId="40" fillId="3" borderId="50" xfId="1" applyNumberFormat="1" applyFont="1" applyFill="1" applyBorder="1" applyAlignment="1">
      <alignment horizontal="center" vertical="center"/>
    </xf>
    <xf numFmtId="56" fontId="40" fillId="3" borderId="57" xfId="1" applyNumberFormat="1" applyFont="1" applyFill="1" applyBorder="1" applyAlignment="1">
      <alignment horizontal="center" vertical="center"/>
    </xf>
    <xf numFmtId="56" fontId="40" fillId="3" borderId="104" xfId="1" applyNumberFormat="1" applyFont="1" applyFill="1" applyBorder="1" applyAlignment="1">
      <alignment horizontal="center" vertical="center"/>
    </xf>
    <xf numFmtId="56" fontId="40" fillId="3" borderId="0" xfId="1" applyNumberFormat="1" applyFont="1" applyFill="1" applyBorder="1" applyAlignment="1">
      <alignment horizontal="center" vertical="center"/>
    </xf>
    <xf numFmtId="56" fontId="40" fillId="3" borderId="16" xfId="1" applyNumberFormat="1" applyFont="1" applyFill="1" applyBorder="1" applyAlignment="1">
      <alignment horizontal="center" vertical="center"/>
    </xf>
    <xf numFmtId="56" fontId="40" fillId="3" borderId="125" xfId="1" applyNumberFormat="1" applyFont="1" applyFill="1" applyBorder="1" applyAlignment="1">
      <alignment horizontal="center" vertical="center"/>
    </xf>
    <xf numFmtId="56" fontId="40" fillId="3" borderId="51" xfId="1" applyNumberFormat="1" applyFont="1" applyFill="1" applyBorder="1" applyAlignment="1">
      <alignment horizontal="center" vertical="center"/>
    </xf>
    <xf numFmtId="56" fontId="40" fillId="3" borderId="65" xfId="1" applyNumberFormat="1" applyFont="1" applyFill="1" applyBorder="1" applyAlignment="1">
      <alignment horizontal="center" vertical="center"/>
    </xf>
    <xf numFmtId="56" fontId="40" fillId="3" borderId="121" xfId="1" quotePrefix="1" applyNumberFormat="1" applyFont="1" applyFill="1" applyBorder="1" applyAlignment="1">
      <alignment horizontal="center" vertical="center"/>
    </xf>
    <xf numFmtId="0" fontId="31" fillId="3" borderId="104" xfId="1" applyFont="1" applyFill="1" applyBorder="1" applyAlignment="1">
      <alignment horizontal="center" vertical="center"/>
    </xf>
    <xf numFmtId="0" fontId="31" fillId="3" borderId="0" xfId="1" applyFont="1" applyFill="1" applyBorder="1" applyAlignment="1">
      <alignment horizontal="center" vertical="center"/>
    </xf>
    <xf numFmtId="0" fontId="31" fillId="3" borderId="121" xfId="1" quotePrefix="1" applyFont="1" applyFill="1" applyBorder="1" applyAlignment="1">
      <alignment horizontal="center" vertical="center"/>
    </xf>
    <xf numFmtId="0" fontId="31" fillId="3" borderId="50" xfId="1" applyFont="1" applyFill="1" applyBorder="1" applyAlignment="1">
      <alignment horizontal="center" vertical="center"/>
    </xf>
    <xf numFmtId="0" fontId="31" fillId="3" borderId="57" xfId="1" applyFont="1" applyFill="1" applyBorder="1" applyAlignment="1">
      <alignment horizontal="center" vertical="center"/>
    </xf>
    <xf numFmtId="0" fontId="31" fillId="3" borderId="0" xfId="1" applyFont="1" applyFill="1" applyAlignment="1">
      <alignment horizontal="center" vertical="center"/>
    </xf>
    <xf numFmtId="0" fontId="31" fillId="3" borderId="16" xfId="1" applyFont="1" applyFill="1" applyBorder="1" applyAlignment="1">
      <alignment horizontal="center" vertical="center"/>
    </xf>
    <xf numFmtId="0" fontId="27" fillId="3" borderId="121" xfId="1" applyFont="1" applyFill="1" applyBorder="1" applyAlignment="1">
      <alignment horizontal="center" vertical="center"/>
    </xf>
    <xf numFmtId="0" fontId="27" fillId="3" borderId="50" xfId="1" applyFont="1" applyFill="1" applyBorder="1" applyAlignment="1">
      <alignment horizontal="center" vertical="center"/>
    </xf>
    <xf numFmtId="0" fontId="27" fillId="3" borderId="104" xfId="1" applyFont="1" applyFill="1" applyBorder="1" applyAlignment="1">
      <alignment horizontal="center" vertical="center"/>
    </xf>
    <xf numFmtId="0" fontId="27" fillId="3" borderId="0" xfId="1" applyFont="1" applyFill="1" applyBorder="1" applyAlignment="1">
      <alignment horizontal="center" vertical="center"/>
    </xf>
    <xf numFmtId="0" fontId="27" fillId="3" borderId="122" xfId="1" applyFont="1" applyFill="1" applyBorder="1" applyAlignment="1">
      <alignment horizontal="center" vertical="center"/>
    </xf>
    <xf numFmtId="0" fontId="27" fillId="3" borderId="57" xfId="1" applyFont="1" applyFill="1" applyBorder="1" applyAlignment="1">
      <alignment horizontal="center" vertical="center"/>
    </xf>
    <xf numFmtId="0" fontId="27" fillId="3" borderId="124" xfId="1" applyFont="1" applyFill="1" applyBorder="1" applyAlignment="1">
      <alignment horizontal="center" vertical="center"/>
    </xf>
    <xf numFmtId="0" fontId="27" fillId="3" borderId="16" xfId="1" applyFont="1" applyFill="1" applyBorder="1" applyAlignment="1">
      <alignment horizontal="center" vertical="center"/>
    </xf>
    <xf numFmtId="0" fontId="31" fillId="3" borderId="121" xfId="1" applyFont="1" applyFill="1" applyBorder="1" applyAlignment="1">
      <alignment horizontal="center" vertical="center"/>
    </xf>
    <xf numFmtId="0" fontId="40" fillId="3" borderId="82" xfId="1" applyFont="1" applyFill="1" applyBorder="1" applyAlignment="1">
      <alignment horizontal="center" vertical="center"/>
    </xf>
    <xf numFmtId="0" fontId="40" fillId="3" borderId="72" xfId="1" applyFont="1" applyFill="1" applyBorder="1" applyAlignment="1">
      <alignment horizontal="center" vertical="center"/>
    </xf>
    <xf numFmtId="0" fontId="40" fillId="3" borderId="77" xfId="1" applyFont="1" applyFill="1" applyBorder="1" applyAlignment="1">
      <alignment horizontal="center" vertical="center"/>
    </xf>
    <xf numFmtId="56" fontId="40" fillId="3" borderId="82" xfId="1" applyNumberFormat="1" applyFont="1" applyFill="1" applyBorder="1" applyAlignment="1">
      <alignment horizontal="center" vertical="center"/>
    </xf>
    <xf numFmtId="56" fontId="40" fillId="3" borderId="72" xfId="1" applyNumberFormat="1" applyFont="1" applyFill="1" applyBorder="1" applyAlignment="1">
      <alignment horizontal="center" vertical="center"/>
    </xf>
    <xf numFmtId="56" fontId="40" fillId="3" borderId="77" xfId="1" applyNumberFormat="1" applyFont="1" applyFill="1" applyBorder="1" applyAlignment="1">
      <alignment horizontal="center" vertical="center"/>
    </xf>
    <xf numFmtId="0" fontId="31" fillId="3" borderId="82" xfId="1" applyFont="1" applyFill="1" applyBorder="1" applyAlignment="1">
      <alignment horizontal="center" vertical="center"/>
    </xf>
    <xf numFmtId="0" fontId="31" fillId="3" borderId="72" xfId="1" applyFont="1" applyFill="1" applyBorder="1" applyAlignment="1">
      <alignment horizontal="center" vertical="center"/>
    </xf>
    <xf numFmtId="0" fontId="31" fillId="3" borderId="77" xfId="1" applyFont="1" applyFill="1" applyBorder="1" applyAlignment="1">
      <alignment horizontal="center" vertical="center"/>
    </xf>
    <xf numFmtId="0" fontId="27" fillId="3" borderId="82" xfId="1" applyFont="1" applyFill="1" applyBorder="1" applyAlignment="1">
      <alignment horizontal="center" vertical="center"/>
    </xf>
    <xf numFmtId="0" fontId="27" fillId="3" borderId="72" xfId="1" applyFont="1" applyFill="1" applyBorder="1" applyAlignment="1">
      <alignment horizontal="center" vertical="center"/>
    </xf>
    <xf numFmtId="0" fontId="27" fillId="3" borderId="128" xfId="1" applyFont="1" applyFill="1" applyBorder="1" applyAlignment="1">
      <alignment horizontal="center" vertical="center"/>
    </xf>
    <xf numFmtId="0" fontId="27" fillId="3" borderId="77" xfId="1" applyFont="1" applyFill="1" applyBorder="1" applyAlignment="1">
      <alignment horizontal="center" vertical="center"/>
    </xf>
    <xf numFmtId="0" fontId="36" fillId="2" borderId="116" xfId="1" applyFont="1" applyFill="1" applyBorder="1" applyAlignment="1">
      <alignment horizontal="center" vertical="center"/>
    </xf>
    <xf numFmtId="0" fontId="36" fillId="2" borderId="119" xfId="1" applyFont="1" applyFill="1" applyBorder="1" applyAlignment="1">
      <alignment horizontal="center" vertical="center"/>
    </xf>
    <xf numFmtId="0" fontId="42" fillId="2" borderId="79" xfId="1" applyFont="1" applyFill="1" applyBorder="1" applyAlignment="1">
      <alignment horizontal="center" vertical="center" wrapText="1"/>
    </xf>
    <xf numFmtId="0" fontId="42" fillId="2" borderId="81" xfId="1" applyFont="1" applyFill="1" applyBorder="1" applyAlignment="1">
      <alignment horizontal="center" vertical="center" wrapText="1"/>
    </xf>
    <xf numFmtId="0" fontId="42" fillId="2" borderId="72" xfId="1" applyFont="1" applyFill="1" applyBorder="1" applyAlignment="1">
      <alignment horizontal="center" vertical="center" wrapText="1"/>
    </xf>
    <xf numFmtId="0" fontId="42" fillId="2" borderId="77" xfId="1" applyFont="1" applyFill="1" applyBorder="1" applyAlignment="1">
      <alignment horizontal="center" vertical="center" wrapText="1"/>
    </xf>
    <xf numFmtId="0" fontId="35" fillId="2" borderId="24" xfId="1" applyFont="1" applyFill="1" applyBorder="1" applyAlignment="1">
      <alignment horizontal="center" vertical="center"/>
    </xf>
    <xf numFmtId="0" fontId="37" fillId="2" borderId="30" xfId="1" applyFont="1" applyFill="1" applyBorder="1" applyAlignment="1">
      <alignment horizontal="center" vertical="center" wrapText="1"/>
    </xf>
    <xf numFmtId="0" fontId="40" fillId="3" borderId="97" xfId="1" applyNumberFormat="1" applyFont="1" applyFill="1" applyBorder="1" applyAlignment="1">
      <alignment horizontal="center" vertical="center" wrapText="1"/>
    </xf>
    <xf numFmtId="0" fontId="40" fillId="3" borderId="68" xfId="1" applyNumberFormat="1" applyFont="1" applyFill="1" applyBorder="1" applyAlignment="1">
      <alignment horizontal="center" vertical="center" wrapText="1"/>
    </xf>
    <xf numFmtId="0" fontId="40" fillId="3" borderId="61" xfId="1" applyNumberFormat="1" applyFont="1" applyFill="1" applyBorder="1" applyAlignment="1">
      <alignment horizontal="center" vertical="center" wrapText="1"/>
    </xf>
    <xf numFmtId="0" fontId="40" fillId="3" borderId="27" xfId="1" applyNumberFormat="1" applyFont="1" applyFill="1" applyBorder="1" applyAlignment="1">
      <alignment horizontal="center" vertical="center" wrapText="1"/>
    </xf>
    <xf numFmtId="0" fontId="40" fillId="3" borderId="28" xfId="1" applyNumberFormat="1" applyFont="1" applyFill="1" applyBorder="1" applyAlignment="1">
      <alignment horizontal="center" vertical="center" wrapText="1"/>
    </xf>
    <xf numFmtId="0" fontId="40" fillId="3" borderId="73" xfId="1" applyNumberFormat="1" applyFont="1" applyFill="1" applyBorder="1" applyAlignment="1">
      <alignment horizontal="center" vertical="center" wrapText="1"/>
    </xf>
    <xf numFmtId="0" fontId="31" fillId="3" borderId="62" xfId="1" applyNumberFormat="1" applyFont="1" applyFill="1" applyBorder="1" applyAlignment="1">
      <alignment horizontal="center" vertical="center" wrapText="1"/>
    </xf>
    <xf numFmtId="0" fontId="31" fillId="3" borderId="68" xfId="1" applyNumberFormat="1" applyFont="1" applyFill="1" applyBorder="1" applyAlignment="1">
      <alignment horizontal="center" vertical="center" wrapText="1"/>
    </xf>
    <xf numFmtId="0" fontId="31" fillId="3" borderId="61" xfId="1" applyNumberFormat="1" applyFont="1" applyFill="1" applyBorder="1" applyAlignment="1">
      <alignment horizontal="center" vertical="center" wrapText="1"/>
    </xf>
    <xf numFmtId="0" fontId="31" fillId="3" borderId="84" xfId="1" applyNumberFormat="1" applyFont="1" applyFill="1" applyBorder="1" applyAlignment="1">
      <alignment horizontal="center" vertical="center" wrapText="1"/>
    </xf>
    <xf numFmtId="0" fontId="31" fillId="3" borderId="28" xfId="1" applyNumberFormat="1" applyFont="1" applyFill="1" applyBorder="1" applyAlignment="1">
      <alignment horizontal="center" vertical="center" wrapText="1"/>
    </xf>
    <xf numFmtId="0" fontId="31" fillId="3" borderId="73" xfId="1" applyNumberFormat="1" applyFont="1" applyFill="1" applyBorder="1" applyAlignment="1">
      <alignment horizontal="center" vertical="center" wrapText="1"/>
    </xf>
    <xf numFmtId="0" fontId="31" fillId="3" borderId="97" xfId="1" applyNumberFormat="1" applyFont="1" applyFill="1" applyBorder="1" applyAlignment="1">
      <alignment horizontal="center" vertical="center" wrapText="1"/>
    </xf>
    <xf numFmtId="0" fontId="31" fillId="3" borderId="136" xfId="1" applyNumberFormat="1" applyFont="1" applyFill="1" applyBorder="1" applyAlignment="1">
      <alignment horizontal="center" vertical="center" wrapText="1"/>
    </xf>
    <xf numFmtId="0" fontId="31" fillId="3" borderId="27" xfId="1" applyNumberFormat="1" applyFont="1" applyFill="1" applyBorder="1" applyAlignment="1">
      <alignment horizontal="center" vertical="center" wrapText="1"/>
    </xf>
    <xf numFmtId="0" fontId="31" fillId="3" borderId="29" xfId="1" applyNumberFormat="1" applyFont="1" applyFill="1" applyBorder="1" applyAlignment="1">
      <alignment horizontal="center" vertical="center" wrapText="1"/>
    </xf>
    <xf numFmtId="0" fontId="33" fillId="3" borderId="50" xfId="1" applyFont="1" applyFill="1" applyBorder="1" applyAlignment="1">
      <alignment horizontal="center" vertical="center"/>
    </xf>
    <xf numFmtId="0" fontId="33" fillId="3" borderId="57" xfId="1" applyFont="1" applyFill="1" applyBorder="1" applyAlignment="1">
      <alignment horizontal="center" vertical="center"/>
    </xf>
    <xf numFmtId="0" fontId="33" fillId="3" borderId="51" xfId="1" applyFont="1" applyFill="1" applyBorder="1" applyAlignment="1">
      <alignment horizontal="center" vertical="center"/>
    </xf>
    <xf numFmtId="0" fontId="33" fillId="3" borderId="65" xfId="1" applyFont="1" applyFill="1" applyBorder="1" applyAlignment="1">
      <alignment horizontal="center" vertical="center"/>
    </xf>
    <xf numFmtId="38" fontId="40" fillId="3" borderId="24" xfId="2" applyFont="1" applyFill="1" applyBorder="1" applyAlignment="1">
      <alignment horizontal="center" vertical="center"/>
    </xf>
    <xf numFmtId="38" fontId="40" fillId="3" borderId="25" xfId="2" applyFont="1" applyFill="1" applyBorder="1" applyAlignment="1">
      <alignment horizontal="center" vertical="center"/>
    </xf>
    <xf numFmtId="38" fontId="40" fillId="3" borderId="85" xfId="2" applyFont="1" applyFill="1" applyBorder="1" applyAlignment="1">
      <alignment horizontal="center" vertical="center"/>
    </xf>
    <xf numFmtId="38" fontId="40" fillId="3" borderId="27" xfId="2" applyFont="1" applyFill="1" applyBorder="1" applyAlignment="1">
      <alignment horizontal="center" vertical="center"/>
    </xf>
    <xf numFmtId="0" fontId="31" fillId="2" borderId="137" xfId="1" applyFont="1" applyFill="1" applyBorder="1" applyAlignment="1">
      <alignment horizontal="center" vertical="center"/>
    </xf>
    <xf numFmtId="38" fontId="40" fillId="2" borderId="116" xfId="2" applyFont="1" applyFill="1" applyBorder="1" applyAlignment="1">
      <alignment horizontal="center" vertical="center"/>
    </xf>
    <xf numFmtId="38" fontId="40" fillId="2" borderId="25" xfId="2" applyFont="1" applyFill="1" applyBorder="1" applyAlignment="1">
      <alignment horizontal="center" vertical="center"/>
    </xf>
    <xf numFmtId="38" fontId="40" fillId="2" borderId="85" xfId="2" applyFont="1" applyFill="1" applyBorder="1" applyAlignment="1">
      <alignment horizontal="center" vertical="center"/>
    </xf>
    <xf numFmtId="0" fontId="27" fillId="2" borderId="87" xfId="1" applyFont="1" applyFill="1" applyBorder="1" applyAlignment="1">
      <alignment horizontal="center" vertical="center"/>
    </xf>
    <xf numFmtId="0" fontId="40" fillId="3" borderId="30" xfId="1" applyNumberFormat="1" applyFont="1" applyFill="1" applyBorder="1" applyAlignment="1">
      <alignment horizontal="center" vertical="center" wrapText="1"/>
    </xf>
    <xf numFmtId="0" fontId="40" fillId="3" borderId="31" xfId="1" applyNumberFormat="1" applyFont="1" applyFill="1" applyBorder="1" applyAlignment="1">
      <alignment horizontal="center" vertical="center" wrapText="1"/>
    </xf>
    <xf numFmtId="0" fontId="40" fillId="3" borderId="75" xfId="1" applyNumberFormat="1" applyFont="1" applyFill="1" applyBorder="1" applyAlignment="1">
      <alignment horizontal="center" vertical="center" wrapText="1"/>
    </xf>
    <xf numFmtId="0" fontId="31" fillId="3" borderId="119" xfId="1" applyNumberFormat="1" applyFont="1" applyFill="1" applyBorder="1" applyAlignment="1">
      <alignment horizontal="center" vertical="center" wrapText="1"/>
    </xf>
    <xf numFmtId="0" fontId="31" fillId="3" borderId="31" xfId="1" applyNumberFormat="1" applyFont="1" applyFill="1" applyBorder="1" applyAlignment="1">
      <alignment horizontal="center" vertical="center" wrapText="1"/>
    </xf>
    <xf numFmtId="0" fontId="31" fillId="3" borderId="75" xfId="1" applyNumberFormat="1" applyFont="1" applyFill="1" applyBorder="1" applyAlignment="1">
      <alignment horizontal="center" vertical="center" wrapText="1"/>
    </xf>
    <xf numFmtId="0" fontId="31" fillId="3" borderId="30" xfId="1" applyNumberFormat="1" applyFont="1" applyFill="1" applyBorder="1" applyAlignment="1">
      <alignment horizontal="center" vertical="center" wrapText="1"/>
    </xf>
    <xf numFmtId="0" fontId="31" fillId="3" borderId="32" xfId="1" applyNumberFormat="1" applyFont="1" applyFill="1" applyBorder="1" applyAlignment="1">
      <alignment horizontal="center" vertical="center" wrapText="1"/>
    </xf>
    <xf numFmtId="0" fontId="33" fillId="3" borderId="72" xfId="1" applyFont="1" applyFill="1" applyBorder="1" applyAlignment="1">
      <alignment horizontal="center" vertical="center"/>
    </xf>
    <xf numFmtId="0" fontId="33" fillId="3" borderId="77" xfId="1" applyFont="1" applyFill="1" applyBorder="1" applyAlignment="1">
      <alignment horizontal="center" vertical="center"/>
    </xf>
    <xf numFmtId="38" fontId="40" fillId="3" borderId="30" xfId="2" applyFont="1" applyFill="1" applyBorder="1" applyAlignment="1">
      <alignment horizontal="center" vertical="center"/>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51"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cellXfs>
  <cellStyles count="6">
    <cellStyle name="桁区切り" xfId="2" builtinId="6"/>
    <cellStyle name="桁区切り 2" xfId="5"/>
    <cellStyle name="標準" xfId="0" builtinId="0"/>
    <cellStyle name="標準 2" xfId="1"/>
    <cellStyle name="標準 3" xfId="3"/>
    <cellStyle name="標準 4" xfId="4"/>
  </cellStyles>
  <dxfs count="34">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9525</xdr:colOff>
          <xdr:row>7</xdr:row>
          <xdr:rowOff>0</xdr:rowOff>
        </xdr:from>
        <xdr:to>
          <xdr:col>50</xdr:col>
          <xdr:colOff>0</xdr:colOff>
          <xdr:row>8</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7</xdr:row>
          <xdr:rowOff>0</xdr:rowOff>
        </xdr:from>
        <xdr:to>
          <xdr:col>50</xdr:col>
          <xdr:colOff>0</xdr:colOff>
          <xdr:row>8</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8</xdr:row>
          <xdr:rowOff>0</xdr:rowOff>
        </xdr:from>
        <xdr:to>
          <xdr:col>50</xdr:col>
          <xdr:colOff>0</xdr:colOff>
          <xdr:row>9</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8</xdr:row>
          <xdr:rowOff>0</xdr:rowOff>
        </xdr:from>
        <xdr:to>
          <xdr:col>50</xdr:col>
          <xdr:colOff>0</xdr:colOff>
          <xdr:row>9</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9</xdr:row>
          <xdr:rowOff>0</xdr:rowOff>
        </xdr:from>
        <xdr:to>
          <xdr:col>50</xdr:col>
          <xdr:colOff>0</xdr:colOff>
          <xdr:row>10</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7</xdr:row>
          <xdr:rowOff>0</xdr:rowOff>
        </xdr:from>
        <xdr:to>
          <xdr:col>63</xdr:col>
          <xdr:colOff>0</xdr:colOff>
          <xdr:row>8</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7</xdr:row>
          <xdr:rowOff>0</xdr:rowOff>
        </xdr:from>
        <xdr:to>
          <xdr:col>63</xdr:col>
          <xdr:colOff>0</xdr:colOff>
          <xdr:row>8</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8</xdr:row>
          <xdr:rowOff>0</xdr:rowOff>
        </xdr:from>
        <xdr:to>
          <xdr:col>63</xdr:col>
          <xdr:colOff>0</xdr:colOff>
          <xdr:row>9</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8</xdr:row>
          <xdr:rowOff>0</xdr:rowOff>
        </xdr:from>
        <xdr:to>
          <xdr:col>63</xdr:col>
          <xdr:colOff>0</xdr:colOff>
          <xdr:row>9</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10</xdr:row>
          <xdr:rowOff>0</xdr:rowOff>
        </xdr:from>
        <xdr:to>
          <xdr:col>50</xdr:col>
          <xdr:colOff>0</xdr:colOff>
          <xdr:row>11</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10</xdr:row>
          <xdr:rowOff>0</xdr:rowOff>
        </xdr:from>
        <xdr:to>
          <xdr:col>50</xdr:col>
          <xdr:colOff>0</xdr:colOff>
          <xdr:row>11</xdr:row>
          <xdr:rowOff>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11</xdr:row>
          <xdr:rowOff>0</xdr:rowOff>
        </xdr:from>
        <xdr:to>
          <xdr:col>50</xdr:col>
          <xdr:colOff>0</xdr:colOff>
          <xdr:row>12</xdr:row>
          <xdr:rowOff>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11</xdr:row>
          <xdr:rowOff>0</xdr:rowOff>
        </xdr:from>
        <xdr:to>
          <xdr:col>50</xdr:col>
          <xdr:colOff>0</xdr:colOff>
          <xdr:row>12</xdr:row>
          <xdr:rowOff>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12</xdr:row>
          <xdr:rowOff>0</xdr:rowOff>
        </xdr:from>
        <xdr:to>
          <xdr:col>50</xdr:col>
          <xdr:colOff>0</xdr:colOff>
          <xdr:row>13</xdr:row>
          <xdr:rowOff>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10</xdr:row>
          <xdr:rowOff>0</xdr:rowOff>
        </xdr:from>
        <xdr:to>
          <xdr:col>63</xdr:col>
          <xdr:colOff>0</xdr:colOff>
          <xdr:row>11</xdr:row>
          <xdr:rowOff>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10</xdr:row>
          <xdr:rowOff>0</xdr:rowOff>
        </xdr:from>
        <xdr:to>
          <xdr:col>63</xdr:col>
          <xdr:colOff>0</xdr:colOff>
          <xdr:row>11</xdr:row>
          <xdr:rowOff>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11</xdr:row>
          <xdr:rowOff>0</xdr:rowOff>
        </xdr:from>
        <xdr:to>
          <xdr:col>63</xdr:col>
          <xdr:colOff>0</xdr:colOff>
          <xdr:row>12</xdr:row>
          <xdr:rowOff>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11</xdr:row>
          <xdr:rowOff>0</xdr:rowOff>
        </xdr:from>
        <xdr:to>
          <xdr:col>63</xdr:col>
          <xdr:colOff>0</xdr:colOff>
          <xdr:row>12</xdr:row>
          <xdr:rowOff>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13</xdr:row>
          <xdr:rowOff>0</xdr:rowOff>
        </xdr:from>
        <xdr:to>
          <xdr:col>50</xdr:col>
          <xdr:colOff>0</xdr:colOff>
          <xdr:row>14</xdr:row>
          <xdr:rowOff>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13</xdr:row>
          <xdr:rowOff>0</xdr:rowOff>
        </xdr:from>
        <xdr:to>
          <xdr:col>50</xdr:col>
          <xdr:colOff>0</xdr:colOff>
          <xdr:row>14</xdr:row>
          <xdr:rowOff>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14</xdr:row>
          <xdr:rowOff>0</xdr:rowOff>
        </xdr:from>
        <xdr:to>
          <xdr:col>50</xdr:col>
          <xdr:colOff>0</xdr:colOff>
          <xdr:row>15</xdr:row>
          <xdr:rowOff>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14</xdr:row>
          <xdr:rowOff>0</xdr:rowOff>
        </xdr:from>
        <xdr:to>
          <xdr:col>50</xdr:col>
          <xdr:colOff>0</xdr:colOff>
          <xdr:row>15</xdr:row>
          <xdr:rowOff>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15</xdr:row>
          <xdr:rowOff>0</xdr:rowOff>
        </xdr:from>
        <xdr:to>
          <xdr:col>50</xdr:col>
          <xdr:colOff>0</xdr:colOff>
          <xdr:row>16</xdr:row>
          <xdr:rowOff>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13</xdr:row>
          <xdr:rowOff>0</xdr:rowOff>
        </xdr:from>
        <xdr:to>
          <xdr:col>63</xdr:col>
          <xdr:colOff>0</xdr:colOff>
          <xdr:row>14</xdr:row>
          <xdr:rowOff>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13</xdr:row>
          <xdr:rowOff>0</xdr:rowOff>
        </xdr:from>
        <xdr:to>
          <xdr:col>63</xdr:col>
          <xdr:colOff>0</xdr:colOff>
          <xdr:row>14</xdr:row>
          <xdr:rowOff>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14</xdr:row>
          <xdr:rowOff>0</xdr:rowOff>
        </xdr:from>
        <xdr:to>
          <xdr:col>63</xdr:col>
          <xdr:colOff>0</xdr:colOff>
          <xdr:row>15</xdr:row>
          <xdr:rowOff>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14</xdr:row>
          <xdr:rowOff>0</xdr:rowOff>
        </xdr:from>
        <xdr:to>
          <xdr:col>63</xdr:col>
          <xdr:colOff>0</xdr:colOff>
          <xdr:row>15</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16</xdr:row>
          <xdr:rowOff>0</xdr:rowOff>
        </xdr:from>
        <xdr:to>
          <xdr:col>50</xdr:col>
          <xdr:colOff>0</xdr:colOff>
          <xdr:row>17</xdr:row>
          <xdr:rowOff>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16</xdr:row>
          <xdr:rowOff>0</xdr:rowOff>
        </xdr:from>
        <xdr:to>
          <xdr:col>50</xdr:col>
          <xdr:colOff>0</xdr:colOff>
          <xdr:row>17</xdr:row>
          <xdr:rowOff>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17</xdr:row>
          <xdr:rowOff>0</xdr:rowOff>
        </xdr:from>
        <xdr:to>
          <xdr:col>50</xdr:col>
          <xdr:colOff>0</xdr:colOff>
          <xdr:row>18</xdr:row>
          <xdr:rowOff>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17</xdr:row>
          <xdr:rowOff>0</xdr:rowOff>
        </xdr:from>
        <xdr:to>
          <xdr:col>50</xdr:col>
          <xdr:colOff>0</xdr:colOff>
          <xdr:row>18</xdr:row>
          <xdr:rowOff>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18</xdr:row>
          <xdr:rowOff>0</xdr:rowOff>
        </xdr:from>
        <xdr:to>
          <xdr:col>50</xdr:col>
          <xdr:colOff>0</xdr:colOff>
          <xdr:row>19</xdr:row>
          <xdr:rowOff>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16</xdr:row>
          <xdr:rowOff>0</xdr:rowOff>
        </xdr:from>
        <xdr:to>
          <xdr:col>63</xdr:col>
          <xdr:colOff>0</xdr:colOff>
          <xdr:row>17</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16</xdr:row>
          <xdr:rowOff>0</xdr:rowOff>
        </xdr:from>
        <xdr:to>
          <xdr:col>63</xdr:col>
          <xdr:colOff>0</xdr:colOff>
          <xdr:row>17</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17</xdr:row>
          <xdr:rowOff>0</xdr:rowOff>
        </xdr:from>
        <xdr:to>
          <xdr:col>63</xdr:col>
          <xdr:colOff>0</xdr:colOff>
          <xdr:row>18</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17</xdr:row>
          <xdr:rowOff>0</xdr:rowOff>
        </xdr:from>
        <xdr:to>
          <xdr:col>63</xdr:col>
          <xdr:colOff>0</xdr:colOff>
          <xdr:row>18</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19</xdr:row>
          <xdr:rowOff>0</xdr:rowOff>
        </xdr:from>
        <xdr:to>
          <xdr:col>50</xdr:col>
          <xdr:colOff>0</xdr:colOff>
          <xdr:row>20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19</xdr:row>
          <xdr:rowOff>0</xdr:rowOff>
        </xdr:from>
        <xdr:to>
          <xdr:col>50</xdr:col>
          <xdr:colOff>0</xdr:colOff>
          <xdr:row>20</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20</xdr:row>
          <xdr:rowOff>0</xdr:rowOff>
        </xdr:from>
        <xdr:to>
          <xdr:col>50</xdr:col>
          <xdr:colOff>0</xdr:colOff>
          <xdr:row>21</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20</xdr:row>
          <xdr:rowOff>0</xdr:rowOff>
        </xdr:from>
        <xdr:to>
          <xdr:col>50</xdr:col>
          <xdr:colOff>0</xdr:colOff>
          <xdr:row>21</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21</xdr:row>
          <xdr:rowOff>0</xdr:rowOff>
        </xdr:from>
        <xdr:to>
          <xdr:col>50</xdr:col>
          <xdr:colOff>0</xdr:colOff>
          <xdr:row>22</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19</xdr:row>
          <xdr:rowOff>0</xdr:rowOff>
        </xdr:from>
        <xdr:to>
          <xdr:col>63</xdr:col>
          <xdr:colOff>0</xdr:colOff>
          <xdr:row>20</xdr:row>
          <xdr:rowOff>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19</xdr:row>
          <xdr:rowOff>0</xdr:rowOff>
        </xdr:from>
        <xdr:to>
          <xdr:col>63</xdr:col>
          <xdr:colOff>0</xdr:colOff>
          <xdr:row>20</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20</xdr:row>
          <xdr:rowOff>0</xdr:rowOff>
        </xdr:from>
        <xdr:to>
          <xdr:col>63</xdr:col>
          <xdr:colOff>0</xdr:colOff>
          <xdr:row>21</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20</xdr:row>
          <xdr:rowOff>0</xdr:rowOff>
        </xdr:from>
        <xdr:to>
          <xdr:col>63</xdr:col>
          <xdr:colOff>0</xdr:colOff>
          <xdr:row>21</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22</xdr:row>
          <xdr:rowOff>0</xdr:rowOff>
        </xdr:from>
        <xdr:to>
          <xdr:col>50</xdr:col>
          <xdr:colOff>0</xdr:colOff>
          <xdr:row>23</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22</xdr:row>
          <xdr:rowOff>0</xdr:rowOff>
        </xdr:from>
        <xdr:to>
          <xdr:col>50</xdr:col>
          <xdr:colOff>0</xdr:colOff>
          <xdr:row>23</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23</xdr:row>
          <xdr:rowOff>0</xdr:rowOff>
        </xdr:from>
        <xdr:to>
          <xdr:col>50</xdr:col>
          <xdr:colOff>0</xdr:colOff>
          <xdr:row>24</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23</xdr:row>
          <xdr:rowOff>0</xdr:rowOff>
        </xdr:from>
        <xdr:to>
          <xdr:col>50</xdr:col>
          <xdr:colOff>0</xdr:colOff>
          <xdr:row>24</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24</xdr:row>
          <xdr:rowOff>0</xdr:rowOff>
        </xdr:from>
        <xdr:to>
          <xdr:col>50</xdr:col>
          <xdr:colOff>0</xdr:colOff>
          <xdr:row>25</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22</xdr:row>
          <xdr:rowOff>0</xdr:rowOff>
        </xdr:from>
        <xdr:to>
          <xdr:col>63</xdr:col>
          <xdr:colOff>0</xdr:colOff>
          <xdr:row>23</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22</xdr:row>
          <xdr:rowOff>0</xdr:rowOff>
        </xdr:from>
        <xdr:to>
          <xdr:col>63</xdr:col>
          <xdr:colOff>0</xdr:colOff>
          <xdr:row>23</xdr:row>
          <xdr:rowOff>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23</xdr:row>
          <xdr:rowOff>0</xdr:rowOff>
        </xdr:from>
        <xdr:to>
          <xdr:col>63</xdr:col>
          <xdr:colOff>0</xdr:colOff>
          <xdr:row>24</xdr:row>
          <xdr:rowOff>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23</xdr:row>
          <xdr:rowOff>0</xdr:rowOff>
        </xdr:from>
        <xdr:to>
          <xdr:col>63</xdr:col>
          <xdr:colOff>0</xdr:colOff>
          <xdr:row>24</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25</xdr:row>
          <xdr:rowOff>0</xdr:rowOff>
        </xdr:from>
        <xdr:to>
          <xdr:col>50</xdr:col>
          <xdr:colOff>0</xdr:colOff>
          <xdr:row>26</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25</xdr:row>
          <xdr:rowOff>0</xdr:rowOff>
        </xdr:from>
        <xdr:to>
          <xdr:col>50</xdr:col>
          <xdr:colOff>0</xdr:colOff>
          <xdr:row>26</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26</xdr:row>
          <xdr:rowOff>0</xdr:rowOff>
        </xdr:from>
        <xdr:to>
          <xdr:col>50</xdr:col>
          <xdr:colOff>0</xdr:colOff>
          <xdr:row>27</xdr:row>
          <xdr:rowOff>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26</xdr:row>
          <xdr:rowOff>0</xdr:rowOff>
        </xdr:from>
        <xdr:to>
          <xdr:col>50</xdr:col>
          <xdr:colOff>0</xdr:colOff>
          <xdr:row>27</xdr:row>
          <xdr:rowOff>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27</xdr:row>
          <xdr:rowOff>0</xdr:rowOff>
        </xdr:from>
        <xdr:to>
          <xdr:col>50</xdr:col>
          <xdr:colOff>0</xdr:colOff>
          <xdr:row>28</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25</xdr:row>
          <xdr:rowOff>0</xdr:rowOff>
        </xdr:from>
        <xdr:to>
          <xdr:col>63</xdr:col>
          <xdr:colOff>0</xdr:colOff>
          <xdr:row>26</xdr:row>
          <xdr:rowOff>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25</xdr:row>
          <xdr:rowOff>0</xdr:rowOff>
        </xdr:from>
        <xdr:to>
          <xdr:col>63</xdr:col>
          <xdr:colOff>0</xdr:colOff>
          <xdr:row>26</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26</xdr:row>
          <xdr:rowOff>0</xdr:rowOff>
        </xdr:from>
        <xdr:to>
          <xdr:col>63</xdr:col>
          <xdr:colOff>0</xdr:colOff>
          <xdr:row>27</xdr:row>
          <xdr:rowOff>0</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26</xdr:row>
          <xdr:rowOff>0</xdr:rowOff>
        </xdr:from>
        <xdr:to>
          <xdr:col>63</xdr:col>
          <xdr:colOff>0</xdr:colOff>
          <xdr:row>27</xdr:row>
          <xdr:rowOff>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28</xdr:row>
          <xdr:rowOff>0</xdr:rowOff>
        </xdr:from>
        <xdr:to>
          <xdr:col>50</xdr:col>
          <xdr:colOff>0</xdr:colOff>
          <xdr:row>29</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28</xdr:row>
          <xdr:rowOff>0</xdr:rowOff>
        </xdr:from>
        <xdr:to>
          <xdr:col>50</xdr:col>
          <xdr:colOff>0</xdr:colOff>
          <xdr:row>29</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29</xdr:row>
          <xdr:rowOff>0</xdr:rowOff>
        </xdr:from>
        <xdr:to>
          <xdr:col>50</xdr:col>
          <xdr:colOff>0</xdr:colOff>
          <xdr:row>30</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29</xdr:row>
          <xdr:rowOff>0</xdr:rowOff>
        </xdr:from>
        <xdr:to>
          <xdr:col>50</xdr:col>
          <xdr:colOff>0</xdr:colOff>
          <xdr:row>30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30</xdr:row>
          <xdr:rowOff>0</xdr:rowOff>
        </xdr:from>
        <xdr:to>
          <xdr:col>50</xdr:col>
          <xdr:colOff>0</xdr:colOff>
          <xdr:row>31</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28</xdr:row>
          <xdr:rowOff>0</xdr:rowOff>
        </xdr:from>
        <xdr:to>
          <xdr:col>63</xdr:col>
          <xdr:colOff>0</xdr:colOff>
          <xdr:row>29</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28</xdr:row>
          <xdr:rowOff>0</xdr:rowOff>
        </xdr:from>
        <xdr:to>
          <xdr:col>63</xdr:col>
          <xdr:colOff>0</xdr:colOff>
          <xdr:row>29</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29</xdr:row>
          <xdr:rowOff>0</xdr:rowOff>
        </xdr:from>
        <xdr:to>
          <xdr:col>63</xdr:col>
          <xdr:colOff>0</xdr:colOff>
          <xdr:row>30</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29</xdr:row>
          <xdr:rowOff>0</xdr:rowOff>
        </xdr:from>
        <xdr:to>
          <xdr:col>63</xdr:col>
          <xdr:colOff>0</xdr:colOff>
          <xdr:row>30</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38100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31</xdr:row>
          <xdr:rowOff>0</xdr:rowOff>
        </xdr:from>
        <xdr:to>
          <xdr:col>50</xdr:col>
          <xdr:colOff>0</xdr:colOff>
          <xdr:row>32</xdr:row>
          <xdr:rowOff>0</xdr:rowOff>
        </xdr:to>
        <xdr:sp macro="" textlink="">
          <xdr:nvSpPr>
            <xdr:cNvPr id="25692" name="Check Box 92" hidden="1">
              <a:extLst>
                <a:ext uri="{63B3BB69-23CF-44E3-9099-C40C66FF867C}">
                  <a14:compatExt spid="_x0000_s25692"/>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32</xdr:row>
          <xdr:rowOff>0</xdr:rowOff>
        </xdr:from>
        <xdr:to>
          <xdr:col>50</xdr:col>
          <xdr:colOff>0</xdr:colOff>
          <xdr:row>33</xdr:row>
          <xdr:rowOff>0</xdr:rowOff>
        </xdr:to>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32</xdr:row>
          <xdr:rowOff>0</xdr:rowOff>
        </xdr:from>
        <xdr:to>
          <xdr:col>50</xdr:col>
          <xdr:colOff>0</xdr:colOff>
          <xdr:row>33</xdr:row>
          <xdr:rowOff>0</xdr:rowOff>
        </xdr:to>
        <xdr:sp macro="" textlink="">
          <xdr:nvSpPr>
            <xdr:cNvPr id="25694" name="Check Box 94" hidden="1">
              <a:extLst>
                <a:ext uri="{63B3BB69-23CF-44E3-9099-C40C66FF867C}">
                  <a14:compatExt spid="_x0000_s25694"/>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33</xdr:row>
          <xdr:rowOff>0</xdr:rowOff>
        </xdr:from>
        <xdr:to>
          <xdr:col>50</xdr:col>
          <xdr:colOff>0</xdr:colOff>
          <xdr:row>34</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0</xdr:rowOff>
        </xdr:from>
        <xdr:to>
          <xdr:col>63</xdr:col>
          <xdr:colOff>0</xdr:colOff>
          <xdr:row>32</xdr:row>
          <xdr:rowOff>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32</xdr:row>
          <xdr:rowOff>0</xdr:rowOff>
        </xdr:from>
        <xdr:to>
          <xdr:col>63</xdr:col>
          <xdr:colOff>0</xdr:colOff>
          <xdr:row>33</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32</xdr:row>
          <xdr:rowOff>0</xdr:rowOff>
        </xdr:from>
        <xdr:to>
          <xdr:col>63</xdr:col>
          <xdr:colOff>0</xdr:colOff>
          <xdr:row>33</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んでください！"/>
      <sheetName val="手順"/>
      <sheetName val="一覧"/>
      <sheetName val="報告書"/>
      <sheetName val="需要票"/>
      <sheetName val="報告書元"/>
      <sheetName val="需要票元"/>
      <sheetName val="一般図書一覧"/>
      <sheetName val="R2kenshisutemu"/>
    </sheetNames>
    <sheetDataSet>
      <sheetData sheetId="0"/>
      <sheetData sheetId="1"/>
      <sheetData sheetId="2"/>
      <sheetData sheetId="3"/>
      <sheetData sheetId="4"/>
      <sheetData sheetId="5"/>
      <sheetData sheetId="6"/>
      <sheetData sheetId="7"/>
      <sheetData sheetId="8" refreshError="1"/>
    </sheetDataSet>
  </externalBook>
</externalLink>
</file>

<file path=xl/tables/table1.xml><?xml version="1.0" encoding="utf-8"?>
<table xmlns="http://schemas.openxmlformats.org/spreadsheetml/2006/main" id="2" name="松江市設備導入支援事業補助金" displayName="松江市設備導入支援事業補助金" ref="A9:A11" totalsRowShown="0" headerRowBorderDxfId="33" tableBorderDxfId="32" totalsRowBorderDxfId="31">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0" tableBorderDxfId="29" totalsRowBorderDxfId="28">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7" tableBorderDxfId="26" totalsRowBorderDxfId="25">
  <autoFilter ref="C9:C11"/>
  <tableColumns count="1">
    <tableColumn id="1" name="松江市環境負荷軽減活動支援事業補助金" dataDxfId="24"/>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3" tableBorderDxfId="22" totalsRowBorderDxfId="21">
  <autoFilter ref="D9:D11"/>
  <tableColumns count="1">
    <tableColumn id="1" name="松江市人材育成支援事業補助金" dataDxfId="20"/>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19" tableBorderDxfId="18" totalsRowBorderDxfId="17">
  <autoFilter ref="E9:E10"/>
  <tableColumns count="1">
    <tableColumn id="1" name="松江市人材確保支援事業補助金" dataDxfId="16"/>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5" tableBorderDxfId="14" totalsRowBorderDxfId="13">
  <autoFilter ref="F9:F10"/>
  <tableColumns count="1">
    <tableColumn id="1" name="松江市職場改善活動支援事業補助金" dataDxfId="12"/>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1" tableBorderDxfId="10" totalsRowBorderDxfId="9">
  <autoFilter ref="G9:G12"/>
  <tableColumns count="1">
    <tableColumn id="1" name="松江市販路開拓支援事業補助金" dataDxfId="8"/>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7" tableBorderDxfId="6" totalsRowBorderDxfId="5">
  <autoFilter ref="H9:H12"/>
  <tableColumns count="1">
    <tableColumn id="1" name="松江市新製品・新技術開発支援事業補助金" dataDxfId="4"/>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I10" totalsRowShown="0" headerRowBorderDxfId="3" tableBorderDxfId="2" totalsRowBorderDxfId="1">
  <autoFilter ref="I9:I10"/>
  <tableColumns count="1">
    <tableColumn id="1" name="松江市小規模企業者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4.bin"/><Relationship Id="rId5" Type="http://schemas.openxmlformats.org/officeDocument/2006/relationships/ctrlProp" Target="../ctrlProps/ctrlProp101.xml"/><Relationship Id="rId4" Type="http://schemas.openxmlformats.org/officeDocument/2006/relationships/ctrlProp" Target="../ctrlProps/ctrlProp100.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C5" workbookViewId="0">
      <selection activeCell="D7" sqref="D7"/>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233</v>
      </c>
      <c r="E2" s="9" t="s">
        <v>232</v>
      </c>
    </row>
    <row r="3" spans="1:5" ht="93.75" x14ac:dyDescent="0.4">
      <c r="A3" s="8">
        <v>2</v>
      </c>
      <c r="B3" s="8" t="s">
        <v>87</v>
      </c>
      <c r="C3" s="8" t="s">
        <v>89</v>
      </c>
      <c r="D3" s="9" t="s">
        <v>233</v>
      </c>
      <c r="E3" s="9" t="s">
        <v>232</v>
      </c>
    </row>
    <row r="4" spans="1:5" ht="93.75" x14ac:dyDescent="0.4">
      <c r="A4" s="8">
        <v>3</v>
      </c>
      <c r="B4" s="8" t="s">
        <v>90</v>
      </c>
      <c r="C4" s="8" t="s">
        <v>98</v>
      </c>
      <c r="D4" s="9" t="s">
        <v>234</v>
      </c>
      <c r="E4" s="9" t="s">
        <v>232</v>
      </c>
    </row>
    <row r="5" spans="1:5" ht="75" x14ac:dyDescent="0.4">
      <c r="A5" s="8">
        <v>4</v>
      </c>
      <c r="B5" s="8" t="s">
        <v>90</v>
      </c>
      <c r="C5" s="8" t="s">
        <v>99</v>
      </c>
      <c r="D5" s="9" t="s">
        <v>235</v>
      </c>
      <c r="E5" s="9" t="s">
        <v>232</v>
      </c>
    </row>
    <row r="6" spans="1:5" ht="75" x14ac:dyDescent="0.4">
      <c r="A6" s="8">
        <v>5</v>
      </c>
      <c r="B6" s="8" t="s">
        <v>91</v>
      </c>
      <c r="C6" s="8" t="s">
        <v>100</v>
      </c>
      <c r="D6" s="9" t="s">
        <v>236</v>
      </c>
      <c r="E6" s="9" t="s">
        <v>232</v>
      </c>
    </row>
    <row r="7" spans="1:5" ht="75" x14ac:dyDescent="0.4">
      <c r="A7" s="8">
        <v>6</v>
      </c>
      <c r="B7" s="8" t="s">
        <v>91</v>
      </c>
      <c r="C7" s="8" t="s">
        <v>119</v>
      </c>
      <c r="D7" s="9" t="s">
        <v>236</v>
      </c>
      <c r="E7" s="9" t="s">
        <v>232</v>
      </c>
    </row>
    <row r="8" spans="1:5" ht="112.5" x14ac:dyDescent="0.4">
      <c r="A8" s="8">
        <v>7</v>
      </c>
      <c r="B8" s="8" t="s">
        <v>93</v>
      </c>
      <c r="C8" s="8" t="s">
        <v>101</v>
      </c>
      <c r="D8" s="9" t="s">
        <v>237</v>
      </c>
      <c r="E8" s="9" t="s">
        <v>238</v>
      </c>
    </row>
    <row r="9" spans="1:5" ht="112.5" x14ac:dyDescent="0.4">
      <c r="A9" s="8">
        <v>8</v>
      </c>
      <c r="B9" s="8" t="s">
        <v>93</v>
      </c>
      <c r="C9" s="8" t="s">
        <v>102</v>
      </c>
      <c r="D9" s="9" t="s">
        <v>237</v>
      </c>
      <c r="E9" s="9" t="s">
        <v>238</v>
      </c>
    </row>
    <row r="10" spans="1:5" ht="93.75" x14ac:dyDescent="0.4">
      <c r="A10" s="8">
        <v>9</v>
      </c>
      <c r="B10" s="8" t="s">
        <v>94</v>
      </c>
      <c r="C10" s="8" t="s">
        <v>103</v>
      </c>
      <c r="D10" s="9" t="s">
        <v>239</v>
      </c>
      <c r="E10" s="9" t="s">
        <v>240</v>
      </c>
    </row>
    <row r="11" spans="1:5" ht="75" x14ac:dyDescent="0.4">
      <c r="A11" s="8">
        <v>10</v>
      </c>
      <c r="B11" s="8" t="s">
        <v>92</v>
      </c>
      <c r="C11" s="8" t="s">
        <v>104</v>
      </c>
      <c r="D11" s="9" t="s">
        <v>241</v>
      </c>
      <c r="E11" s="9" t="s">
        <v>232</v>
      </c>
    </row>
    <row r="12" spans="1:5" ht="93.75" x14ac:dyDescent="0.4">
      <c r="A12" s="8">
        <v>11</v>
      </c>
      <c r="B12" s="8" t="s">
        <v>95</v>
      </c>
      <c r="C12" s="8" t="s">
        <v>105</v>
      </c>
      <c r="D12" s="9" t="s">
        <v>236</v>
      </c>
      <c r="E12" s="9" t="s">
        <v>240</v>
      </c>
    </row>
    <row r="13" spans="1:5" ht="93.75" x14ac:dyDescent="0.4">
      <c r="A13" s="8">
        <v>12</v>
      </c>
      <c r="B13" s="8" t="s">
        <v>95</v>
      </c>
      <c r="C13" s="8" t="s">
        <v>106</v>
      </c>
      <c r="D13" s="9" t="s">
        <v>236</v>
      </c>
      <c r="E13" s="9" t="s">
        <v>240</v>
      </c>
    </row>
    <row r="14" spans="1:5" ht="93.75" x14ac:dyDescent="0.4">
      <c r="A14" s="8">
        <v>13</v>
      </c>
      <c r="B14" s="8" t="s">
        <v>95</v>
      </c>
      <c r="C14" s="8" t="s">
        <v>107</v>
      </c>
      <c r="D14" s="9" t="s">
        <v>236</v>
      </c>
      <c r="E14" s="9" t="s">
        <v>240</v>
      </c>
    </row>
    <row r="15" spans="1:5" ht="112.5" x14ac:dyDescent="0.4">
      <c r="A15" s="8">
        <v>14</v>
      </c>
      <c r="B15" s="8" t="s">
        <v>96</v>
      </c>
      <c r="C15" s="8" t="s">
        <v>108</v>
      </c>
      <c r="D15" s="9" t="s">
        <v>242</v>
      </c>
      <c r="E15" s="9" t="s">
        <v>232</v>
      </c>
    </row>
    <row r="16" spans="1:5" ht="112.5" x14ac:dyDescent="0.4">
      <c r="A16" s="8">
        <v>15</v>
      </c>
      <c r="B16" s="8" t="s">
        <v>96</v>
      </c>
      <c r="C16" s="8" t="s">
        <v>109</v>
      </c>
      <c r="D16" s="9" t="s">
        <v>242</v>
      </c>
      <c r="E16" s="9" t="s">
        <v>232</v>
      </c>
    </row>
    <row r="17" spans="1:5" ht="112.5" x14ac:dyDescent="0.4">
      <c r="A17" s="8">
        <v>16</v>
      </c>
      <c r="B17" s="8" t="s">
        <v>96</v>
      </c>
      <c r="C17" s="8" t="s">
        <v>110</v>
      </c>
      <c r="D17" s="9" t="s">
        <v>242</v>
      </c>
      <c r="E17" s="9" t="s">
        <v>232</v>
      </c>
    </row>
    <row r="18" spans="1:5" ht="93.75" x14ac:dyDescent="0.4">
      <c r="A18" s="8">
        <v>17</v>
      </c>
      <c r="B18" s="8" t="s">
        <v>97</v>
      </c>
      <c r="C18" s="8" t="s">
        <v>111</v>
      </c>
      <c r="D18" s="9" t="s">
        <v>243</v>
      </c>
      <c r="E18" s="9" t="s">
        <v>244</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view="pageBreakPreview" topLeftCell="A27" zoomScaleNormal="100" zoomScaleSheetLayoutView="100" workbookViewId="0">
      <selection activeCell="E31" sqref="E31:F31"/>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224</v>
      </c>
      <c r="B1" s="21"/>
      <c r="C1" s="22"/>
      <c r="D1" s="22"/>
      <c r="E1" s="21"/>
      <c r="F1" s="21"/>
      <c r="G1" s="21"/>
      <c r="H1" s="21"/>
      <c r="I1" s="21"/>
      <c r="J1" s="21"/>
      <c r="K1" s="21"/>
      <c r="L1" s="21"/>
      <c r="M1" s="21"/>
    </row>
    <row r="2" spans="1:21" ht="30" customHeight="1" thickBot="1" x14ac:dyDescent="0.45">
      <c r="A2" s="225" t="str">
        <f>基本情報設定シート!$C$10&amp;"　変更事業計画書"</f>
        <v>松江市人材育成支援事業補助金　変更事業計画書</v>
      </c>
      <c r="B2" s="225"/>
      <c r="C2" s="225"/>
      <c r="D2" s="225"/>
      <c r="E2" s="225"/>
      <c r="F2" s="225"/>
      <c r="G2" s="225"/>
      <c r="H2" s="225"/>
      <c r="I2" s="225"/>
      <c r="J2" s="225"/>
      <c r="K2" s="225"/>
      <c r="L2" s="225"/>
      <c r="M2" s="225"/>
    </row>
    <row r="3" spans="1:21" s="24" customFormat="1" ht="18.75" customHeight="1" x14ac:dyDescent="0.4">
      <c r="A3" s="226" t="s">
        <v>156</v>
      </c>
      <c r="B3" s="229" t="s">
        <v>157</v>
      </c>
      <c r="C3" s="229"/>
      <c r="D3" s="229"/>
      <c r="E3" s="230">
        <f>基本情報設定シート!$C$3</f>
        <v>0</v>
      </c>
      <c r="F3" s="230"/>
      <c r="G3" s="230"/>
      <c r="H3" s="230"/>
      <c r="I3" s="230"/>
      <c r="J3" s="230"/>
      <c r="K3" s="230"/>
      <c r="L3" s="230"/>
      <c r="M3" s="231"/>
      <c r="N3" s="23"/>
      <c r="O3" s="23"/>
      <c r="P3" s="23"/>
      <c r="Q3" s="23"/>
      <c r="R3" s="23"/>
      <c r="S3" s="23"/>
      <c r="T3" s="23"/>
      <c r="U3" s="23"/>
    </row>
    <row r="4" spans="1:21" s="24" customFormat="1" ht="18.75" customHeight="1" x14ac:dyDescent="0.4">
      <c r="A4" s="227"/>
      <c r="B4" s="205" t="s">
        <v>158</v>
      </c>
      <c r="C4" s="205"/>
      <c r="D4" s="205"/>
      <c r="E4" s="232" t="str">
        <f>基本情報設定シート!$C$4&amp;"　"&amp;基本情報設定シート!$C$5</f>
        <v>　</v>
      </c>
      <c r="F4" s="232"/>
      <c r="G4" s="232"/>
      <c r="H4" s="232"/>
      <c r="I4" s="232"/>
      <c r="J4" s="232"/>
      <c r="K4" s="232"/>
      <c r="L4" s="232"/>
      <c r="M4" s="233"/>
      <c r="N4" s="23"/>
      <c r="O4" s="23"/>
      <c r="P4" s="23"/>
      <c r="Q4" s="23"/>
      <c r="R4" s="23"/>
      <c r="S4" s="23"/>
      <c r="T4" s="23"/>
      <c r="U4" s="23"/>
    </row>
    <row r="5" spans="1:21" s="24" customFormat="1" ht="18.75" customHeight="1" x14ac:dyDescent="0.4">
      <c r="A5" s="227"/>
      <c r="B5" s="234" t="s">
        <v>159</v>
      </c>
      <c r="C5" s="235"/>
      <c r="D5" s="236"/>
      <c r="E5" s="269" t="str">
        <f>'(別紙1)事業計画書'!$E$5</f>
        <v>〒-</v>
      </c>
      <c r="F5" s="270"/>
      <c r="G5" s="270"/>
      <c r="H5" s="270"/>
      <c r="I5" s="270"/>
      <c r="J5" s="270"/>
      <c r="K5" s="270"/>
      <c r="L5" s="270"/>
      <c r="M5" s="271"/>
      <c r="N5" s="23"/>
      <c r="O5" s="23"/>
      <c r="P5" s="23"/>
      <c r="Q5" s="23"/>
      <c r="R5" s="23"/>
      <c r="S5" s="23"/>
      <c r="T5" s="23"/>
      <c r="U5" s="23"/>
    </row>
    <row r="6" spans="1:21" s="24" customFormat="1" x14ac:dyDescent="0.4">
      <c r="A6" s="227"/>
      <c r="B6" s="237"/>
      <c r="C6" s="238"/>
      <c r="D6" s="239"/>
      <c r="E6" s="240">
        <f>基本情報設定シート!$C$9</f>
        <v>0</v>
      </c>
      <c r="F6" s="241"/>
      <c r="G6" s="241"/>
      <c r="H6" s="241"/>
      <c r="I6" s="241"/>
      <c r="J6" s="241"/>
      <c r="K6" s="241"/>
      <c r="L6" s="241"/>
      <c r="M6" s="242"/>
      <c r="N6" s="23"/>
      <c r="O6" s="23"/>
      <c r="P6" s="23"/>
      <c r="Q6" s="23"/>
      <c r="R6" s="23"/>
      <c r="S6" s="23"/>
      <c r="T6" s="23"/>
      <c r="U6" s="23"/>
    </row>
    <row r="7" spans="1:21" s="24" customFormat="1" ht="18.75" customHeight="1" x14ac:dyDescent="0.4">
      <c r="A7" s="227"/>
      <c r="B7" s="205" t="s">
        <v>160</v>
      </c>
      <c r="C7" s="205"/>
      <c r="D7" s="205"/>
      <c r="E7" s="25" t="s">
        <v>161</v>
      </c>
      <c r="F7" s="632">
        <f>'(別紙1)事業計画書'!$F$7</f>
        <v>0</v>
      </c>
      <c r="G7" s="632"/>
      <c r="H7" s="26" t="s">
        <v>162</v>
      </c>
      <c r="I7" s="633">
        <f>'(別紙1)事業計画書'!$I$7</f>
        <v>0</v>
      </c>
      <c r="J7" s="633"/>
      <c r="K7" s="633"/>
      <c r="L7" s="633"/>
      <c r="M7" s="634"/>
      <c r="N7" s="23"/>
      <c r="O7" s="23"/>
      <c r="P7" s="23"/>
      <c r="Q7" s="23"/>
      <c r="R7" s="23"/>
      <c r="S7" s="23"/>
      <c r="T7" s="23"/>
      <c r="U7" s="23"/>
    </row>
    <row r="8" spans="1:21" s="24" customFormat="1" ht="24.95" customHeight="1" x14ac:dyDescent="0.4">
      <c r="A8" s="227"/>
      <c r="B8" s="205"/>
      <c r="C8" s="205"/>
      <c r="D8" s="205"/>
      <c r="E8" s="250" t="s">
        <v>163</v>
      </c>
      <c r="F8" s="251"/>
      <c r="G8" s="251"/>
      <c r="H8" s="251"/>
      <c r="I8" s="251"/>
      <c r="J8" s="251"/>
      <c r="K8" s="251"/>
      <c r="L8" s="251"/>
      <c r="M8" s="252"/>
      <c r="N8" s="23"/>
      <c r="O8" s="23"/>
      <c r="P8" s="23"/>
      <c r="Q8" s="23"/>
      <c r="R8" s="23"/>
      <c r="S8" s="23"/>
      <c r="T8" s="23"/>
      <c r="U8" s="23"/>
    </row>
    <row r="9" spans="1:21" s="24" customFormat="1" ht="60" customHeight="1" x14ac:dyDescent="0.4">
      <c r="A9" s="227"/>
      <c r="B9" s="205" t="s">
        <v>164</v>
      </c>
      <c r="C9" s="205"/>
      <c r="D9" s="205"/>
      <c r="E9" s="635">
        <f>'(別紙1)事業計画書'!$E$9</f>
        <v>0</v>
      </c>
      <c r="F9" s="636"/>
      <c r="G9" s="636"/>
      <c r="H9" s="636"/>
      <c r="I9" s="636"/>
      <c r="J9" s="636"/>
      <c r="K9" s="636"/>
      <c r="L9" s="636"/>
      <c r="M9" s="637"/>
      <c r="N9" s="23"/>
      <c r="O9" s="23"/>
      <c r="P9" s="23"/>
      <c r="Q9" s="23"/>
      <c r="R9" s="23"/>
      <c r="S9" s="23"/>
      <c r="T9" s="23"/>
      <c r="U9" s="23"/>
    </row>
    <row r="10" spans="1:21" s="24" customFormat="1" ht="18.75" customHeight="1" x14ac:dyDescent="0.4">
      <c r="A10" s="227"/>
      <c r="B10" s="205" t="s">
        <v>165</v>
      </c>
      <c r="C10" s="205"/>
      <c r="D10" s="205"/>
      <c r="E10" s="638">
        <f>'(別紙1)事業計画書'!$E$10</f>
        <v>0</v>
      </c>
      <c r="F10" s="639"/>
      <c r="G10" s="639"/>
      <c r="H10" s="27" t="s">
        <v>166</v>
      </c>
      <c r="I10" s="28" t="s">
        <v>167</v>
      </c>
      <c r="J10" s="28"/>
      <c r="K10" s="640">
        <f>'(別紙1)事業計画書'!$K$10</f>
        <v>0</v>
      </c>
      <c r="L10" s="640"/>
      <c r="M10" s="42" t="s">
        <v>168</v>
      </c>
      <c r="N10" s="23"/>
      <c r="O10" s="23"/>
      <c r="P10" s="23"/>
      <c r="Q10" s="23"/>
      <c r="R10" s="23"/>
      <c r="S10" s="23"/>
      <c r="T10" s="23"/>
      <c r="U10" s="23"/>
    </row>
    <row r="11" spans="1:21" s="24" customFormat="1" ht="19.5" thickBot="1" x14ac:dyDescent="0.45">
      <c r="A11" s="228"/>
      <c r="B11" s="247" t="s">
        <v>169</v>
      </c>
      <c r="C11" s="247"/>
      <c r="D11" s="247"/>
      <c r="E11" s="629">
        <f>'(別紙1)事業計画書'!$E$11</f>
        <v>0</v>
      </c>
      <c r="F11" s="630"/>
      <c r="G11" s="630"/>
      <c r="H11" s="630"/>
      <c r="I11" s="29" t="s">
        <v>170</v>
      </c>
      <c r="J11" s="631">
        <f>'(別紙1)事業計画書'!$J$11</f>
        <v>0</v>
      </c>
      <c r="K11" s="631"/>
      <c r="L11" s="631"/>
      <c r="M11" s="30" t="s">
        <v>171</v>
      </c>
      <c r="N11" s="23"/>
      <c r="O11" s="23"/>
      <c r="P11" s="23"/>
      <c r="Q11" s="23"/>
      <c r="R11" s="23"/>
      <c r="S11" s="23"/>
      <c r="T11" s="23"/>
      <c r="U11" s="23"/>
    </row>
    <row r="12" spans="1:21" s="24" customFormat="1" x14ac:dyDescent="0.4">
      <c r="A12" s="285" t="s">
        <v>287</v>
      </c>
      <c r="B12" s="286"/>
      <c r="C12" s="286"/>
      <c r="D12" s="287"/>
      <c r="E12" s="278" t="s">
        <v>288</v>
      </c>
      <c r="F12" s="279"/>
      <c r="G12" s="278" t="str">
        <f>基本情報設定シート!$C$11</f>
        <v>研修等受講支援事業</v>
      </c>
      <c r="H12" s="279"/>
      <c r="I12" s="279"/>
      <c r="J12" s="279"/>
      <c r="K12" s="279"/>
      <c r="L12" s="279"/>
      <c r="M12" s="282"/>
      <c r="N12" s="23"/>
      <c r="O12" s="23"/>
      <c r="P12" s="23"/>
      <c r="Q12" s="23"/>
      <c r="R12" s="23"/>
      <c r="S12" s="23"/>
      <c r="T12" s="23"/>
      <c r="U12" s="23"/>
    </row>
    <row r="13" spans="1:21" s="24" customFormat="1" ht="20.100000000000001" customHeight="1" thickBot="1" x14ac:dyDescent="0.45">
      <c r="A13" s="288"/>
      <c r="B13" s="289"/>
      <c r="C13" s="289"/>
      <c r="D13" s="290"/>
      <c r="E13" s="291" t="s">
        <v>289</v>
      </c>
      <c r="F13" s="292"/>
      <c r="G13" s="292"/>
      <c r="H13" s="292"/>
      <c r="I13" s="292"/>
      <c r="J13" s="292"/>
      <c r="K13" s="292"/>
      <c r="L13" s="292"/>
      <c r="M13" s="293"/>
      <c r="N13" s="23"/>
      <c r="O13" s="23"/>
      <c r="P13" s="23"/>
      <c r="Q13" s="23"/>
      <c r="R13" s="23"/>
      <c r="S13" s="23"/>
      <c r="T13" s="23"/>
      <c r="U13" s="23"/>
    </row>
    <row r="14" spans="1:21" s="24" customFormat="1" x14ac:dyDescent="0.4">
      <c r="A14" s="213" t="s">
        <v>172</v>
      </c>
      <c r="B14" s="31"/>
      <c r="C14" s="76" t="s">
        <v>173</v>
      </c>
      <c r="D14" s="32"/>
      <c r="E14" s="33"/>
      <c r="F14" s="33"/>
      <c r="G14" s="33"/>
      <c r="H14" s="33"/>
      <c r="I14" s="33"/>
      <c r="J14" s="33"/>
      <c r="K14" s="33"/>
      <c r="L14" s="34" t="s">
        <v>174</v>
      </c>
      <c r="M14" s="35"/>
      <c r="N14" s="23"/>
      <c r="O14" s="23"/>
      <c r="P14" s="23"/>
      <c r="Q14" s="23"/>
      <c r="R14" s="23"/>
      <c r="S14" s="23"/>
      <c r="T14" s="23"/>
      <c r="U14" s="23"/>
    </row>
    <row r="15" spans="1:21" s="24" customFormat="1" x14ac:dyDescent="0.4">
      <c r="A15" s="664"/>
      <c r="B15" s="36"/>
      <c r="C15" s="39"/>
      <c r="D15" s="22"/>
      <c r="E15" s="21"/>
      <c r="F15" s="21"/>
      <c r="G15" s="21"/>
      <c r="H15" s="21"/>
      <c r="I15" s="21"/>
      <c r="J15" s="21"/>
      <c r="K15" s="21"/>
      <c r="L15" s="40" t="s">
        <v>223</v>
      </c>
      <c r="M15" s="37"/>
      <c r="N15" s="23"/>
      <c r="O15" s="23"/>
      <c r="P15" s="23"/>
      <c r="Q15" s="23"/>
      <c r="R15" s="23"/>
      <c r="S15" s="23"/>
      <c r="T15" s="23"/>
      <c r="U15" s="23"/>
    </row>
    <row r="16" spans="1:21" s="24" customFormat="1" x14ac:dyDescent="0.4">
      <c r="A16" s="214"/>
      <c r="B16" s="36"/>
      <c r="C16" s="44" t="s">
        <v>175</v>
      </c>
      <c r="D16" s="205" t="s">
        <v>176</v>
      </c>
      <c r="E16" s="205"/>
      <c r="F16" s="264" t="s">
        <v>177</v>
      </c>
      <c r="G16" s="264"/>
      <c r="H16" s="264"/>
      <c r="I16" s="264"/>
      <c r="J16" s="264"/>
      <c r="K16" s="264"/>
      <c r="L16" s="264"/>
      <c r="M16" s="37"/>
      <c r="N16" s="23"/>
      <c r="O16" s="23"/>
      <c r="P16" s="23"/>
      <c r="Q16" s="23"/>
      <c r="R16" s="23"/>
      <c r="S16" s="23"/>
      <c r="T16" s="23"/>
      <c r="U16" s="23"/>
    </row>
    <row r="17" spans="1:21" s="24" customFormat="1" x14ac:dyDescent="0.4">
      <c r="A17" s="214"/>
      <c r="B17" s="36"/>
      <c r="C17" s="667" t="s">
        <v>178</v>
      </c>
      <c r="D17" s="665">
        <f>D23-SUM(D19,D21)</f>
        <v>0</v>
      </c>
      <c r="E17" s="666"/>
      <c r="F17" s="650"/>
      <c r="G17" s="651"/>
      <c r="H17" s="651"/>
      <c r="I17" s="651"/>
      <c r="J17" s="651"/>
      <c r="K17" s="651"/>
      <c r="L17" s="652"/>
      <c r="M17" s="37"/>
      <c r="N17" s="23"/>
      <c r="O17" s="23"/>
      <c r="P17" s="23"/>
      <c r="Q17" s="23"/>
      <c r="R17" s="23"/>
      <c r="S17" s="23"/>
      <c r="T17" s="23"/>
      <c r="U17" s="23"/>
    </row>
    <row r="18" spans="1:21" s="24" customFormat="1" x14ac:dyDescent="0.4">
      <c r="A18" s="214"/>
      <c r="B18" s="36"/>
      <c r="C18" s="668"/>
      <c r="D18" s="669" t="str">
        <f>IF($D$20="","",SUM($D$24,-D22,-D20))</f>
        <v/>
      </c>
      <c r="E18" s="670"/>
      <c r="F18" s="650"/>
      <c r="G18" s="651"/>
      <c r="H18" s="651"/>
      <c r="I18" s="651"/>
      <c r="J18" s="651"/>
      <c r="K18" s="651"/>
      <c r="L18" s="652"/>
      <c r="M18" s="37"/>
      <c r="N18" s="23"/>
      <c r="O18" s="23"/>
      <c r="P18" s="23"/>
      <c r="Q18" s="23"/>
      <c r="R18" s="23"/>
      <c r="S18" s="23"/>
      <c r="T18" s="23"/>
      <c r="U18" s="23"/>
    </row>
    <row r="19" spans="1:21" s="24" customFormat="1" x14ac:dyDescent="0.4">
      <c r="A19" s="214"/>
      <c r="B19" s="36"/>
      <c r="C19" s="662" t="s">
        <v>179</v>
      </c>
      <c r="D19" s="665">
        <f>$K$48</f>
        <v>0</v>
      </c>
      <c r="E19" s="666"/>
      <c r="F19" s="650" t="str">
        <f>基本情報設定シート!$C$10</f>
        <v>松江市人材育成支援事業補助金</v>
      </c>
      <c r="G19" s="651"/>
      <c r="H19" s="651"/>
      <c r="I19" s="651"/>
      <c r="J19" s="651"/>
      <c r="K19" s="651"/>
      <c r="L19" s="652"/>
      <c r="M19" s="37"/>
      <c r="N19" s="23"/>
      <c r="O19" s="23"/>
      <c r="P19" s="23"/>
      <c r="Q19" s="23"/>
      <c r="R19" s="23"/>
      <c r="S19" s="23"/>
      <c r="T19" s="23"/>
      <c r="U19" s="23"/>
    </row>
    <row r="20" spans="1:21" s="24" customFormat="1" x14ac:dyDescent="0.4">
      <c r="A20" s="214"/>
      <c r="B20" s="36"/>
      <c r="C20" s="663"/>
      <c r="D20" s="654" t="str">
        <f>IF($K$49="","",$K$49)</f>
        <v/>
      </c>
      <c r="E20" s="655"/>
      <c r="F20" s="650"/>
      <c r="G20" s="651"/>
      <c r="H20" s="651"/>
      <c r="I20" s="651"/>
      <c r="J20" s="651"/>
      <c r="K20" s="651"/>
      <c r="L20" s="652"/>
      <c r="M20" s="37"/>
      <c r="N20" s="23"/>
      <c r="O20" s="23"/>
      <c r="P20" s="23"/>
      <c r="Q20" s="23"/>
      <c r="R20" s="23"/>
      <c r="S20" s="23"/>
      <c r="T20" s="23"/>
      <c r="U20" s="23"/>
    </row>
    <row r="21" spans="1:21" s="24" customFormat="1" x14ac:dyDescent="0.4">
      <c r="A21" s="214"/>
      <c r="B21" s="36"/>
      <c r="C21" s="662" t="s">
        <v>180</v>
      </c>
      <c r="D21" s="665">
        <f>'(別紙1)事業計画書'!$D$18</f>
        <v>0</v>
      </c>
      <c r="E21" s="666"/>
      <c r="F21" s="650"/>
      <c r="G21" s="651"/>
      <c r="H21" s="651"/>
      <c r="I21" s="651"/>
      <c r="J21" s="651"/>
      <c r="K21" s="651"/>
      <c r="L21" s="652"/>
      <c r="M21" s="37"/>
      <c r="N21" s="23"/>
      <c r="O21" s="23"/>
      <c r="P21" s="23"/>
      <c r="Q21" s="23"/>
      <c r="R21" s="23"/>
      <c r="S21" s="23"/>
      <c r="T21" s="23"/>
      <c r="U21" s="23"/>
    </row>
    <row r="22" spans="1:21" s="24" customFormat="1" x14ac:dyDescent="0.4">
      <c r="A22" s="214"/>
      <c r="B22" s="36"/>
      <c r="C22" s="663"/>
      <c r="D22" s="656"/>
      <c r="E22" s="657"/>
      <c r="F22" s="210"/>
      <c r="G22" s="653"/>
      <c r="H22" s="653"/>
      <c r="I22" s="653"/>
      <c r="J22" s="653"/>
      <c r="K22" s="653"/>
      <c r="L22" s="211"/>
      <c r="M22" s="37"/>
      <c r="N22" s="23"/>
      <c r="O22" s="23"/>
      <c r="P22" s="23"/>
      <c r="Q22" s="23"/>
      <c r="R22" s="23"/>
      <c r="S22" s="23"/>
      <c r="T22" s="23"/>
      <c r="U22" s="23"/>
    </row>
    <row r="23" spans="1:21" s="24" customFormat="1" x14ac:dyDescent="0.4">
      <c r="A23" s="214"/>
      <c r="B23" s="36"/>
      <c r="C23" s="205" t="s">
        <v>181</v>
      </c>
      <c r="D23" s="645">
        <f>E46</f>
        <v>0</v>
      </c>
      <c r="E23" s="645"/>
      <c r="F23" s="263"/>
      <c r="G23" s="263"/>
      <c r="H23" s="263"/>
      <c r="I23" s="263"/>
      <c r="J23" s="263"/>
      <c r="K23" s="263"/>
      <c r="L23" s="263"/>
      <c r="M23" s="37"/>
      <c r="N23" s="23"/>
      <c r="O23" s="23"/>
      <c r="P23" s="23"/>
      <c r="Q23" s="23"/>
      <c r="R23" s="23"/>
      <c r="S23" s="23"/>
      <c r="T23" s="23"/>
      <c r="U23" s="23"/>
    </row>
    <row r="24" spans="1:21" s="24" customFormat="1" x14ac:dyDescent="0.4">
      <c r="A24" s="214"/>
      <c r="B24" s="36"/>
      <c r="C24" s="205"/>
      <c r="D24" s="641" t="str">
        <f>IF($D$20="","",$E$47)</f>
        <v/>
      </c>
      <c r="E24" s="641"/>
      <c r="F24" s="263"/>
      <c r="G24" s="263"/>
      <c r="H24" s="263"/>
      <c r="I24" s="263"/>
      <c r="J24" s="263"/>
      <c r="K24" s="263"/>
      <c r="L24" s="263"/>
      <c r="M24" s="37"/>
      <c r="N24" s="23"/>
      <c r="O24" s="23"/>
      <c r="P24" s="23"/>
      <c r="Q24" s="23"/>
      <c r="R24" s="23"/>
      <c r="S24" s="23"/>
      <c r="T24" s="23"/>
      <c r="U24" s="23"/>
    </row>
    <row r="25" spans="1:21" s="24" customFormat="1" x14ac:dyDescent="0.4">
      <c r="A25" s="214"/>
      <c r="B25" s="36"/>
      <c r="C25" s="43"/>
      <c r="D25" s="22"/>
      <c r="E25" s="22"/>
      <c r="F25" s="21"/>
      <c r="G25" s="21"/>
      <c r="H25" s="21"/>
      <c r="I25" s="21"/>
      <c r="J25" s="21"/>
      <c r="K25" s="21"/>
      <c r="L25" s="21"/>
      <c r="M25" s="37"/>
      <c r="N25" s="23"/>
      <c r="O25" s="23"/>
      <c r="P25" s="23"/>
      <c r="Q25" s="23"/>
      <c r="R25" s="23"/>
      <c r="S25" s="23"/>
      <c r="T25" s="23"/>
      <c r="U25" s="23"/>
    </row>
    <row r="26" spans="1:21" s="24" customFormat="1" x14ac:dyDescent="0.4">
      <c r="A26" s="214"/>
      <c r="B26" s="36"/>
      <c r="C26" s="39" t="s">
        <v>182</v>
      </c>
      <c r="D26" s="22"/>
      <c r="E26" s="21"/>
      <c r="F26" s="21"/>
      <c r="G26" s="21"/>
      <c r="H26" s="21"/>
      <c r="I26" s="21"/>
      <c r="J26" s="21"/>
      <c r="K26" s="21"/>
      <c r="L26" s="40" t="s">
        <v>174</v>
      </c>
      <c r="M26" s="37"/>
      <c r="N26" s="23"/>
      <c r="O26" s="23"/>
      <c r="P26" s="23"/>
      <c r="Q26" s="23"/>
      <c r="R26" s="23"/>
      <c r="S26" s="23"/>
      <c r="T26" s="23"/>
      <c r="U26" s="23"/>
    </row>
    <row r="27" spans="1:21" s="24" customFormat="1" x14ac:dyDescent="0.4">
      <c r="A27" s="214"/>
      <c r="B27" s="36"/>
      <c r="C27" s="39"/>
      <c r="D27" s="22"/>
      <c r="E27" s="21"/>
      <c r="F27" s="21"/>
      <c r="G27" s="21"/>
      <c r="H27" s="21"/>
      <c r="I27" s="21"/>
      <c r="J27" s="21"/>
      <c r="K27" s="21"/>
      <c r="L27" s="40" t="s">
        <v>223</v>
      </c>
      <c r="M27" s="37"/>
      <c r="N27" s="23"/>
      <c r="O27" s="23"/>
      <c r="P27" s="23"/>
      <c r="Q27" s="23"/>
      <c r="R27" s="23"/>
      <c r="S27" s="23"/>
      <c r="T27" s="23"/>
      <c r="U27" s="23"/>
    </row>
    <row r="28" spans="1:21" s="24" customFormat="1" ht="30" customHeight="1" x14ac:dyDescent="0.4">
      <c r="A28" s="214"/>
      <c r="B28" s="36"/>
      <c r="C28" s="234" t="s">
        <v>183</v>
      </c>
      <c r="D28" s="236"/>
      <c r="E28" s="265" t="s">
        <v>184</v>
      </c>
      <c r="F28" s="266"/>
      <c r="G28" s="257" t="s">
        <v>218</v>
      </c>
      <c r="H28" s="257"/>
      <c r="I28" s="257"/>
      <c r="J28" s="257"/>
      <c r="K28" s="265" t="s">
        <v>185</v>
      </c>
      <c r="L28" s="266"/>
      <c r="M28" s="37"/>
      <c r="N28" s="23"/>
      <c r="O28" s="23"/>
      <c r="P28" s="23"/>
      <c r="Q28" s="23"/>
      <c r="R28" s="23"/>
      <c r="S28" s="23"/>
      <c r="T28" s="23"/>
      <c r="U28" s="23"/>
    </row>
    <row r="29" spans="1:21" s="24" customFormat="1" ht="30" customHeight="1" x14ac:dyDescent="0.4">
      <c r="A29" s="214"/>
      <c r="B29" s="36"/>
      <c r="C29" s="237"/>
      <c r="D29" s="239"/>
      <c r="E29" s="267"/>
      <c r="F29" s="268"/>
      <c r="G29" s="257" t="s">
        <v>219</v>
      </c>
      <c r="H29" s="257"/>
      <c r="I29" s="294" t="s">
        <v>221</v>
      </c>
      <c r="J29" s="294"/>
      <c r="K29" s="267"/>
      <c r="L29" s="268"/>
      <c r="M29" s="37"/>
      <c r="N29" s="23"/>
      <c r="O29" s="23"/>
      <c r="P29" s="23"/>
      <c r="Q29" s="23"/>
      <c r="R29" s="23"/>
      <c r="S29" s="23"/>
      <c r="T29" s="23"/>
      <c r="U29" s="23"/>
    </row>
    <row r="30" spans="1:21" s="24" customFormat="1" x14ac:dyDescent="0.4">
      <c r="A30" s="214"/>
      <c r="B30" s="36"/>
      <c r="C30" s="234" t="str">
        <f>VLOOKUP(基本情報設定シート!$C$11,'プルダウン（事業計画書）'!$D$1:$L$17,$N30+1,0)</f>
        <v>委託費</v>
      </c>
      <c r="D30" s="236"/>
      <c r="E30" s="642">
        <f>INDEX('(別紙1)事業計画書'!$E$24:$E$32,MATCH('(別紙2)変更事業計画書'!$N30,'(別紙1)事業計画書'!$N$24:$N$32,0))</f>
        <v>0</v>
      </c>
      <c r="F30" s="643"/>
      <c r="G30" s="642">
        <f>INDEX('(別紙1)事業計画書'!$G$24:$G$32,MATCH('(別紙2)変更事業計画書'!$N30,'(別紙1)事業計画書'!$N$24:$N$32,0))</f>
        <v>0</v>
      </c>
      <c r="H30" s="643"/>
      <c r="I30" s="642">
        <f>INDEX('(別紙1)事業計画書'!$I$24:$I$32,MATCH('(別紙2)変更事業計画書'!$N30,'(別紙1)事業計画書'!$N$24:$N$32,0))</f>
        <v>0</v>
      </c>
      <c r="J30" s="643"/>
      <c r="K30" s="642">
        <f>IFERROR(SUM($E30,-$G30,-$I30),"")</f>
        <v>0</v>
      </c>
      <c r="L30" s="643"/>
      <c r="M30" s="37"/>
      <c r="N30" s="23">
        <v>1</v>
      </c>
      <c r="O30" s="23"/>
      <c r="P30" s="23"/>
      <c r="Q30" s="23"/>
      <c r="R30" s="23"/>
      <c r="S30" s="23"/>
      <c r="T30" s="23"/>
      <c r="U30" s="23"/>
    </row>
    <row r="31" spans="1:21" s="24" customFormat="1" x14ac:dyDescent="0.4">
      <c r="A31" s="214"/>
      <c r="B31" s="36"/>
      <c r="C31" s="237"/>
      <c r="D31" s="239"/>
      <c r="E31" s="646"/>
      <c r="F31" s="647"/>
      <c r="G31" s="646"/>
      <c r="H31" s="647"/>
      <c r="I31" s="646"/>
      <c r="J31" s="647"/>
      <c r="K31" s="217" t="str">
        <f>IF($E31-SUM($G31,$I31)=0,"",$E31-SUM($G31,$I31))</f>
        <v/>
      </c>
      <c r="L31" s="218"/>
      <c r="M31" s="37"/>
      <c r="N31" s="23"/>
      <c r="O31" s="23"/>
      <c r="P31" s="23"/>
      <c r="Q31" s="23"/>
      <c r="R31" s="23"/>
      <c r="S31" s="23"/>
      <c r="T31" s="23"/>
      <c r="U31" s="23"/>
    </row>
    <row r="32" spans="1:21" s="24" customFormat="1" x14ac:dyDescent="0.4">
      <c r="A32" s="214"/>
      <c r="B32" s="36"/>
      <c r="C32" s="234" t="str">
        <f>VLOOKUP(基本情報設定シート!$C$11,'プルダウン（事業計画書）'!$D$1:$L$17,$N32+1,0)</f>
        <v>会場費</v>
      </c>
      <c r="D32" s="236"/>
      <c r="E32" s="642">
        <f>INDEX('(別紙1)事業計画書'!$E$24:$E$32,MATCH('(別紙2)変更事業計画書'!$N32,'(別紙1)事業計画書'!$N$24:$N$32,0))</f>
        <v>0</v>
      </c>
      <c r="F32" s="643"/>
      <c r="G32" s="642">
        <f>INDEX('(別紙1)事業計画書'!$G$24:$G$32,MATCH('(別紙2)変更事業計画書'!$N32,'(別紙1)事業計画書'!$N$24:$N$32,0))</f>
        <v>0</v>
      </c>
      <c r="H32" s="643"/>
      <c r="I32" s="642">
        <f>INDEX('(別紙1)事業計画書'!$I$24:$I$32,MATCH('(別紙2)変更事業計画書'!$N32,'(別紙1)事業計画書'!$N$24:$N$32,0))</f>
        <v>0</v>
      </c>
      <c r="J32" s="643"/>
      <c r="K32" s="642">
        <f t="shared" ref="K32:K38" si="0">IFERROR(SUM($E32,-$G32,-$I32),"")</f>
        <v>0</v>
      </c>
      <c r="L32" s="643"/>
      <c r="M32" s="37"/>
      <c r="N32" s="23">
        <v>2</v>
      </c>
      <c r="O32" s="23"/>
      <c r="P32" s="23"/>
      <c r="Q32" s="23"/>
      <c r="R32" s="23"/>
      <c r="S32" s="23"/>
      <c r="T32" s="23"/>
      <c r="U32" s="23"/>
    </row>
    <row r="33" spans="1:21" s="24" customFormat="1" x14ac:dyDescent="0.4">
      <c r="A33" s="214"/>
      <c r="B33" s="36"/>
      <c r="C33" s="237"/>
      <c r="D33" s="239"/>
      <c r="E33" s="646"/>
      <c r="F33" s="647"/>
      <c r="G33" s="646"/>
      <c r="H33" s="647"/>
      <c r="I33" s="646"/>
      <c r="J33" s="647"/>
      <c r="K33" s="217" t="str">
        <f>IF($E33-SUM($G33,$I33)=0,"",$E33-SUM($G33,$I33))</f>
        <v/>
      </c>
      <c r="L33" s="218"/>
      <c r="M33" s="37"/>
      <c r="N33" s="23"/>
      <c r="O33" s="23"/>
      <c r="P33" s="23"/>
      <c r="Q33" s="23"/>
      <c r="R33" s="23"/>
      <c r="S33" s="23"/>
      <c r="T33" s="23"/>
      <c r="U33" s="23"/>
    </row>
    <row r="34" spans="1:21" s="24" customFormat="1" x14ac:dyDescent="0.4">
      <c r="A34" s="214"/>
      <c r="B34" s="36"/>
      <c r="C34" s="234" t="str">
        <f>VLOOKUP(基本情報設定シート!$C$11,'プルダウン（事業計画書）'!$D$1:$L$17,$N34+1,0)</f>
        <v>教材費</v>
      </c>
      <c r="D34" s="236"/>
      <c r="E34" s="642">
        <f>INDEX('(別紙1)事業計画書'!$E$24:$E$32,MATCH('(別紙2)変更事業計画書'!$N34,'(別紙1)事業計画書'!$N$24:$N$32,0))</f>
        <v>0</v>
      </c>
      <c r="F34" s="643"/>
      <c r="G34" s="642">
        <f>INDEX('(別紙1)事業計画書'!$G$24:$G$32,MATCH('(別紙2)変更事業計画書'!$N34,'(別紙1)事業計画書'!$N$24:$N$32,0))</f>
        <v>0</v>
      </c>
      <c r="H34" s="643"/>
      <c r="I34" s="642">
        <f>INDEX('(別紙1)事業計画書'!$I$24:$I$32,MATCH('(別紙2)変更事業計画書'!$N34,'(別紙1)事業計画書'!$N$24:$N$32,0))</f>
        <v>0</v>
      </c>
      <c r="J34" s="643"/>
      <c r="K34" s="642">
        <f t="shared" si="0"/>
        <v>0</v>
      </c>
      <c r="L34" s="643"/>
      <c r="M34" s="37"/>
      <c r="N34" s="23">
        <v>3</v>
      </c>
      <c r="O34" s="23"/>
      <c r="P34" s="23"/>
      <c r="Q34" s="23"/>
      <c r="R34" s="23"/>
      <c r="S34" s="23"/>
      <c r="T34" s="23"/>
      <c r="U34" s="23"/>
    </row>
    <row r="35" spans="1:21" s="24" customFormat="1" x14ac:dyDescent="0.4">
      <c r="A35" s="214"/>
      <c r="B35" s="36"/>
      <c r="C35" s="237"/>
      <c r="D35" s="239"/>
      <c r="E35" s="646"/>
      <c r="F35" s="647"/>
      <c r="G35" s="646"/>
      <c r="H35" s="647"/>
      <c r="I35" s="646"/>
      <c r="J35" s="647"/>
      <c r="K35" s="217" t="str">
        <f>IF($E35-SUM($G35,$I35)=0,"",$E35-SUM($G35,$I35))</f>
        <v/>
      </c>
      <c r="L35" s="218"/>
      <c r="M35" s="37"/>
      <c r="N35" s="23"/>
      <c r="O35" s="23"/>
      <c r="P35" s="23"/>
      <c r="Q35" s="23"/>
      <c r="R35" s="23"/>
      <c r="S35" s="23"/>
      <c r="T35" s="23"/>
      <c r="U35" s="23"/>
    </row>
    <row r="36" spans="1:21" s="24" customFormat="1" x14ac:dyDescent="0.4">
      <c r="A36" s="214"/>
      <c r="B36" s="36"/>
      <c r="C36" s="234" t="str">
        <f>VLOOKUP(基本情報設定シート!$C$11,'プルダウン（事業計画書）'!$D$1:$L$17,$N36+1,0)</f>
        <v>負担金</v>
      </c>
      <c r="D36" s="236"/>
      <c r="E36" s="642">
        <f>INDEX('(別紙1)事業計画書'!$E$24:$E$28,MATCH('(別紙2)変更事業計画書'!$N36,'(別紙1)事業計画書'!$N$24:$N$32,0))</f>
        <v>0</v>
      </c>
      <c r="F36" s="643"/>
      <c r="G36" s="642">
        <f>INDEX('(別紙1)事業計画書'!$G$24:$G$28,MATCH('(別紙2)変更事業計画書'!$N36,'(別紙1)事業計画書'!$N$24:$N$32,0))</f>
        <v>0</v>
      </c>
      <c r="H36" s="643"/>
      <c r="I36" s="642">
        <f>INDEX('(別紙1)事業計画書'!$I$24:$I$28,MATCH('(別紙2)変更事業計画書'!$N36,'(別紙1)事業計画書'!$N$24:$N$32,0))</f>
        <v>0</v>
      </c>
      <c r="J36" s="643"/>
      <c r="K36" s="642">
        <f t="shared" si="0"/>
        <v>0</v>
      </c>
      <c r="L36" s="643"/>
      <c r="M36" s="37"/>
      <c r="N36" s="23">
        <v>4</v>
      </c>
      <c r="O36" s="23"/>
      <c r="P36" s="23"/>
      <c r="Q36" s="23"/>
      <c r="R36" s="23"/>
      <c r="S36" s="23"/>
      <c r="T36" s="23"/>
      <c r="U36" s="23"/>
    </row>
    <row r="37" spans="1:21" s="24" customFormat="1" x14ac:dyDescent="0.4">
      <c r="A37" s="214"/>
      <c r="B37" s="36"/>
      <c r="C37" s="237"/>
      <c r="D37" s="239"/>
      <c r="E37" s="646"/>
      <c r="F37" s="647"/>
      <c r="G37" s="646"/>
      <c r="H37" s="647"/>
      <c r="I37" s="646"/>
      <c r="J37" s="647"/>
      <c r="K37" s="217" t="str">
        <f>IF($E37-SUM($G37,$I37)=0,"",$E37-SUM($G37,$I37))</f>
        <v/>
      </c>
      <c r="L37" s="218"/>
      <c r="M37" s="37"/>
      <c r="N37" s="23"/>
      <c r="O37" s="23"/>
      <c r="P37" s="23"/>
      <c r="Q37" s="23"/>
      <c r="R37" s="23"/>
      <c r="S37" s="23"/>
      <c r="T37" s="23"/>
      <c r="U37" s="23"/>
    </row>
    <row r="38" spans="1:21" s="24" customFormat="1" x14ac:dyDescent="0.4">
      <c r="A38" s="214"/>
      <c r="B38" s="36"/>
      <c r="C38" s="234" t="str">
        <f>VLOOKUP(基本情報設定シート!$C$11,'プルダウン（事業計画書）'!$D$1:$L$17,$N38+1,0)</f>
        <v>その他経費</v>
      </c>
      <c r="D38" s="236"/>
      <c r="E38" s="642">
        <f>INDEX('(別紙1)事業計画書'!$E$24:$E$32,MATCH('(別紙2)変更事業計画書'!$N38,'(別紙1)事業計画書'!$N$24:$N$32,0))</f>
        <v>0</v>
      </c>
      <c r="F38" s="643"/>
      <c r="G38" s="642">
        <f>INDEX('(別紙1)事業計画書'!$G$24:$G$32,MATCH('(別紙2)変更事業計画書'!$N38,'(別紙1)事業計画書'!$N$24:$N$32,0))</f>
        <v>0</v>
      </c>
      <c r="H38" s="643"/>
      <c r="I38" s="642">
        <f>INDEX('(別紙1)事業計画書'!$I$24:$I$32,MATCH('(別紙2)変更事業計画書'!$N38,'(別紙1)事業計画書'!$N$24:$N$32,0))</f>
        <v>0</v>
      </c>
      <c r="J38" s="643"/>
      <c r="K38" s="642">
        <f t="shared" si="0"/>
        <v>0</v>
      </c>
      <c r="L38" s="643"/>
      <c r="M38" s="37"/>
      <c r="N38" s="23">
        <v>5</v>
      </c>
      <c r="O38" s="23"/>
      <c r="P38" s="23"/>
      <c r="Q38" s="23"/>
      <c r="R38" s="23"/>
      <c r="S38" s="23"/>
      <c r="T38" s="23"/>
      <c r="U38" s="23"/>
    </row>
    <row r="39" spans="1:21" s="24" customFormat="1" x14ac:dyDescent="0.4">
      <c r="A39" s="214"/>
      <c r="B39" s="36"/>
      <c r="C39" s="237"/>
      <c r="D39" s="239"/>
      <c r="E39" s="219"/>
      <c r="F39" s="220"/>
      <c r="G39" s="646"/>
      <c r="H39" s="647"/>
      <c r="I39" s="646"/>
      <c r="J39" s="647"/>
      <c r="K39" s="217" t="str">
        <f>IF($E39-SUM($G39,$I39)=0,"",$E39-SUM($G39,$I39))</f>
        <v/>
      </c>
      <c r="L39" s="218"/>
      <c r="M39" s="37"/>
      <c r="N39" s="23"/>
      <c r="O39" s="23"/>
      <c r="P39" s="23"/>
      <c r="Q39" s="23"/>
      <c r="R39" s="23"/>
      <c r="S39" s="23"/>
      <c r="T39" s="23"/>
      <c r="U39" s="23"/>
    </row>
    <row r="40" spans="1:21" s="24" customFormat="1" hidden="1" x14ac:dyDescent="0.4">
      <c r="A40" s="214"/>
      <c r="B40" s="36"/>
      <c r="C40" s="234">
        <f>VLOOKUP(基本情報設定シート!$C$11,'プルダウン（事業計画書）'!$D$1:$L$17,$N40+1,0)</f>
        <v>0</v>
      </c>
      <c r="D40" s="236"/>
      <c r="E40" s="642">
        <f>INDEX('(別紙1)事業計画書'!$E$24:$E$32,MATCH('(別紙2)変更事業計画書'!$N40,'(別紙1)事業計画書'!$N$24:$N$32,0))</f>
        <v>0</v>
      </c>
      <c r="F40" s="643"/>
      <c r="G40" s="642">
        <f>INDEX('(別紙1)事業計画書'!$G$24:$G$32,MATCH('(別紙2)変更事業計画書'!$N40,'(別紙1)事業計画書'!$N$24:$N$32,0))</f>
        <v>0</v>
      </c>
      <c r="H40" s="643"/>
      <c r="I40" s="642">
        <f>INDEX('(別紙1)事業計画書'!$I$24:$I$32,MATCH('(別紙2)変更事業計画書'!$N40,'(別紙1)事業計画書'!$N$24:$N$32,0))</f>
        <v>0</v>
      </c>
      <c r="J40" s="643"/>
      <c r="K40" s="642">
        <f>IFERROR(SUM($E40,-$G40,-$I40),"")</f>
        <v>0</v>
      </c>
      <c r="L40" s="643"/>
      <c r="M40" s="37"/>
      <c r="N40" s="23">
        <v>6</v>
      </c>
      <c r="O40" s="23"/>
      <c r="P40" s="23"/>
      <c r="Q40" s="23"/>
      <c r="R40" s="23"/>
      <c r="S40" s="23"/>
      <c r="T40" s="23"/>
      <c r="U40" s="23"/>
    </row>
    <row r="41" spans="1:21" s="24" customFormat="1" hidden="1" x14ac:dyDescent="0.4">
      <c r="A41" s="214"/>
      <c r="B41" s="36"/>
      <c r="C41" s="237"/>
      <c r="D41" s="239"/>
      <c r="E41" s="219"/>
      <c r="F41" s="220"/>
      <c r="G41" s="219"/>
      <c r="H41" s="220"/>
      <c r="I41" s="219"/>
      <c r="J41" s="220"/>
      <c r="K41" s="217" t="str">
        <f>IF($E41-SUM($G41,$I41)=0,"",$E41-SUM($G41,$I41))</f>
        <v/>
      </c>
      <c r="L41" s="218"/>
      <c r="M41" s="37"/>
      <c r="N41" s="23"/>
      <c r="O41" s="23"/>
      <c r="P41" s="23"/>
      <c r="Q41" s="23"/>
      <c r="R41" s="23"/>
      <c r="S41" s="23"/>
      <c r="T41" s="23"/>
      <c r="U41" s="23"/>
    </row>
    <row r="42" spans="1:21" s="24" customFormat="1" hidden="1" x14ac:dyDescent="0.4">
      <c r="A42" s="214"/>
      <c r="B42" s="36"/>
      <c r="C42" s="234">
        <f>VLOOKUP(基本情報設定シート!$C$11,'プルダウン（事業計画書）'!$D$1:$L$17,$N42+1,0)</f>
        <v>0</v>
      </c>
      <c r="D42" s="236"/>
      <c r="E42" s="642">
        <f>INDEX('(別紙1)事業計画書'!$E$24:$E$32,MATCH('(別紙2)変更事業計画書'!$N42,'(別紙1)事業計画書'!$N$24:$N$32,0))</f>
        <v>0</v>
      </c>
      <c r="F42" s="643"/>
      <c r="G42" s="642">
        <f>INDEX('(別紙1)事業計画書'!$G$24:$G$32,MATCH('(別紙2)変更事業計画書'!$N42,'(別紙1)事業計画書'!$N$24:$N$32,0))</f>
        <v>0</v>
      </c>
      <c r="H42" s="643"/>
      <c r="I42" s="642">
        <f>INDEX('(別紙1)事業計画書'!$I$24:$I$32,MATCH('(別紙2)変更事業計画書'!$N42,'(別紙1)事業計画書'!$N$24:$N$32,0))</f>
        <v>0</v>
      </c>
      <c r="J42" s="643"/>
      <c r="K42" s="642">
        <f>IFERROR(SUM($E42,-$G42,-$I42),"")</f>
        <v>0</v>
      </c>
      <c r="L42" s="643"/>
      <c r="M42" s="37"/>
      <c r="N42" s="23">
        <v>7</v>
      </c>
      <c r="O42" s="23"/>
      <c r="P42" s="23"/>
      <c r="Q42" s="23"/>
      <c r="R42" s="23"/>
      <c r="S42" s="23"/>
      <c r="T42" s="23"/>
      <c r="U42" s="23"/>
    </row>
    <row r="43" spans="1:21" s="24" customFormat="1" hidden="1" x14ac:dyDescent="0.4">
      <c r="A43" s="214"/>
      <c r="B43" s="36"/>
      <c r="C43" s="237"/>
      <c r="D43" s="239"/>
      <c r="E43" s="219"/>
      <c r="F43" s="220"/>
      <c r="G43" s="219"/>
      <c r="H43" s="220"/>
      <c r="I43" s="219"/>
      <c r="J43" s="220"/>
      <c r="K43" s="217" t="str">
        <f>IF($E43-SUM($G43,$I43)=0,"",$E43-SUM($G43,$I43))</f>
        <v/>
      </c>
      <c r="L43" s="218"/>
      <c r="M43" s="37"/>
      <c r="N43" s="23"/>
      <c r="O43" s="23"/>
      <c r="P43" s="23"/>
      <c r="Q43" s="23"/>
      <c r="R43" s="23"/>
      <c r="S43" s="23"/>
      <c r="T43" s="23"/>
      <c r="U43" s="23"/>
    </row>
    <row r="44" spans="1:21" s="24" customFormat="1" hidden="1" x14ac:dyDescent="0.4">
      <c r="A44" s="214"/>
      <c r="B44" s="36"/>
      <c r="C44" s="234">
        <f>VLOOKUP(基本情報設定シート!$C$11,'プルダウン（事業計画書）'!$D$1:$L$17,$N44+1,0)</f>
        <v>0</v>
      </c>
      <c r="D44" s="236"/>
      <c r="E44" s="642">
        <f>INDEX('(別紙1)事業計画書'!$E$24:$E$32,MATCH('(別紙2)変更事業計画書'!$N44,'(別紙1)事業計画書'!$N$24:$N$32,0))</f>
        <v>0</v>
      </c>
      <c r="F44" s="643"/>
      <c r="G44" s="642">
        <f>INDEX('(別紙1)事業計画書'!$G$24:$G$32,MATCH('(別紙2)変更事業計画書'!$N44,'(別紙1)事業計画書'!$N$24:$N$32,0))</f>
        <v>0</v>
      </c>
      <c r="H44" s="643"/>
      <c r="I44" s="642">
        <f>INDEX('(別紙1)事業計画書'!$I$24:$I$32,MATCH('(別紙2)変更事業計画書'!$N44,'(別紙1)事業計画書'!$N$24:$N$32,0))</f>
        <v>0</v>
      </c>
      <c r="J44" s="643"/>
      <c r="K44" s="642">
        <f>IFERROR(SUM($E44,-$G44,-$I44),"")</f>
        <v>0</v>
      </c>
      <c r="L44" s="643"/>
      <c r="M44" s="37"/>
      <c r="N44" s="23">
        <v>8</v>
      </c>
      <c r="O44" s="23"/>
      <c r="P44" s="23"/>
      <c r="Q44" s="23"/>
      <c r="R44" s="23"/>
      <c r="S44" s="23"/>
      <c r="T44" s="23"/>
      <c r="U44" s="23"/>
    </row>
    <row r="45" spans="1:21" s="24" customFormat="1" hidden="1" x14ac:dyDescent="0.4">
      <c r="A45" s="214"/>
      <c r="B45" s="36"/>
      <c r="C45" s="237"/>
      <c r="D45" s="239"/>
      <c r="E45" s="219"/>
      <c r="F45" s="220"/>
      <c r="G45" s="219"/>
      <c r="H45" s="220"/>
      <c r="I45" s="219"/>
      <c r="J45" s="220"/>
      <c r="K45" s="217" t="str">
        <f>IF($E45-SUM($G45,$I45)=0,"",$E45-SUM($G45,$I45))</f>
        <v/>
      </c>
      <c r="L45" s="218"/>
      <c r="M45" s="37"/>
      <c r="N45" s="23"/>
      <c r="O45" s="23"/>
      <c r="P45" s="23"/>
      <c r="Q45" s="23"/>
      <c r="R45" s="23"/>
      <c r="S45" s="23"/>
      <c r="T45" s="23"/>
      <c r="U45" s="23"/>
    </row>
    <row r="46" spans="1:21" s="24" customFormat="1" x14ac:dyDescent="0.4">
      <c r="A46" s="214"/>
      <c r="B46" s="36"/>
      <c r="C46" s="234" t="s">
        <v>181</v>
      </c>
      <c r="D46" s="236"/>
      <c r="E46" s="642">
        <f>INDEX('(別紙1)事業計画書'!$E$24:$E$32,MATCH('(別紙2)変更事業計画書'!$N46,'(別紙1)事業計画書'!$N$24:$N$32,0))</f>
        <v>0</v>
      </c>
      <c r="F46" s="643"/>
      <c r="G46" s="642">
        <f>INDEX('(別紙1)事業計画書'!$G$24:$G$32,MATCH('(別紙2)変更事業計画書'!$N46,'(別紙1)事業計画書'!$N$24:$N$32,0))</f>
        <v>0</v>
      </c>
      <c r="H46" s="643"/>
      <c r="I46" s="642">
        <f>INDEX('(別紙1)事業計画書'!$I$24:$I$32,MATCH('(別紙2)変更事業計画書'!$N46,'(別紙1)事業計画書'!$N$24:$N$32,0))</f>
        <v>0</v>
      </c>
      <c r="J46" s="643"/>
      <c r="K46" s="644">
        <f>IFERROR(SUM($E46,-$G46,-$I46),"")</f>
        <v>0</v>
      </c>
      <c r="L46" s="644"/>
      <c r="M46" s="37"/>
      <c r="N46" s="23">
        <v>9</v>
      </c>
      <c r="O46" s="23"/>
      <c r="P46" s="23"/>
      <c r="Q46" s="23"/>
      <c r="R46" s="23"/>
      <c r="S46" s="23"/>
      <c r="T46" s="23"/>
      <c r="U46" s="23"/>
    </row>
    <row r="47" spans="1:21" s="24" customFormat="1" ht="19.5" thickBot="1" x14ac:dyDescent="0.45">
      <c r="A47" s="215"/>
      <c r="B47" s="36"/>
      <c r="C47" s="237"/>
      <c r="D47" s="239"/>
      <c r="E47" s="212" t="str">
        <f>IF(SUM(E$31,E$33,E$35,E$37,E$39,E41,E43,E45)=0,"",SUM(E$31,E$33,E$35,E$37,E$39,E41,E43,E45))</f>
        <v/>
      </c>
      <c r="F47" s="212"/>
      <c r="G47" s="212" t="str">
        <f>IF(SUM(G$31,G$33,G$35,G$37,G$39,G41,G43,G45)=0,"",SUM(G$31,G$33,G$35,G$37,G$39,G41,G43,G45))</f>
        <v/>
      </c>
      <c r="H47" s="212"/>
      <c r="I47" s="212" t="str">
        <f>IF(SUM(I$31,I$33,I$35,I$37,I$39,I41,I43,I45)=0,"",SUM(I$31,I$33,I$35,I$37,I$39,I41,I43,I45))</f>
        <v/>
      </c>
      <c r="J47" s="212"/>
      <c r="K47" s="212" t="str">
        <f>IF(SUM(K$31,K$33,K$35,K$37,K$39,K41,K43,K45)=0,"",SUM(K$31,K$33,K$35,K$37,K$39,K41,K43,K45))</f>
        <v/>
      </c>
      <c r="L47" s="212"/>
      <c r="M47" s="37"/>
      <c r="N47" s="23"/>
      <c r="O47" s="23"/>
      <c r="P47" s="23"/>
      <c r="Q47" s="23"/>
      <c r="R47" s="23"/>
      <c r="S47" s="23"/>
      <c r="T47" s="23"/>
      <c r="U47" s="23"/>
    </row>
    <row r="48" spans="1:21" s="24" customFormat="1" ht="19.5" thickTop="1" x14ac:dyDescent="0.4">
      <c r="A48" s="215"/>
      <c r="B48" s="36"/>
      <c r="C48" s="658" t="s">
        <v>222</v>
      </c>
      <c r="D48" s="658"/>
      <c r="E48" s="658"/>
      <c r="F48" s="658"/>
      <c r="G48" s="658"/>
      <c r="H48" s="658"/>
      <c r="I48" s="658"/>
      <c r="J48" s="659"/>
      <c r="K48" s="648">
        <f>'(別紙1)事業計画書'!$K$33</f>
        <v>0</v>
      </c>
      <c r="L48" s="649"/>
      <c r="M48" s="37"/>
      <c r="N48" s="23"/>
      <c r="O48" s="23"/>
      <c r="P48" s="23"/>
      <c r="Q48" s="23"/>
      <c r="R48" s="23"/>
      <c r="S48" s="23"/>
      <c r="T48" s="23"/>
      <c r="U48" s="23"/>
    </row>
    <row r="49" spans="1:21" s="24" customFormat="1" ht="19.5" thickBot="1" x14ac:dyDescent="0.45">
      <c r="A49" s="215"/>
      <c r="B49" s="36"/>
      <c r="C49" s="658"/>
      <c r="D49" s="658"/>
      <c r="E49" s="658"/>
      <c r="F49" s="658"/>
      <c r="G49" s="658"/>
      <c r="H49" s="658"/>
      <c r="I49" s="658"/>
      <c r="J49" s="659"/>
      <c r="K49" s="660" t="str">
        <f>IFERROR(IF(ROUNDDOWN($K$47*2/3,-3)&gt;=300000-$J$51,300000-$J$51,ROUNDDOWN($K$47*2/3,-3)),"")</f>
        <v/>
      </c>
      <c r="L49" s="661"/>
      <c r="M49" s="37"/>
      <c r="N49" s="23"/>
      <c r="O49" s="23"/>
      <c r="P49" s="23"/>
      <c r="Q49" s="23"/>
      <c r="R49" s="23"/>
      <c r="S49" s="23"/>
      <c r="T49" s="23"/>
      <c r="U49" s="23"/>
    </row>
    <row r="50" spans="1:21" s="24" customFormat="1" ht="63" customHeight="1" thickTop="1" thickBot="1" x14ac:dyDescent="0.45">
      <c r="A50" s="216"/>
      <c r="B50" s="223" t="s">
        <v>295</v>
      </c>
      <c r="C50" s="224"/>
      <c r="D50" s="224"/>
      <c r="E50" s="224"/>
      <c r="F50" s="224"/>
      <c r="G50" s="224"/>
      <c r="H50" s="224"/>
      <c r="I50" s="224"/>
      <c r="J50" s="224"/>
      <c r="K50" s="224"/>
      <c r="L50" s="224"/>
      <c r="M50" s="30"/>
      <c r="N50" s="23"/>
      <c r="O50" s="23"/>
      <c r="P50" s="23"/>
      <c r="Q50" s="23"/>
      <c r="R50" s="23"/>
      <c r="S50" s="23"/>
      <c r="T50" s="23"/>
      <c r="U50" s="23"/>
    </row>
    <row r="51" spans="1:21" s="24" customFormat="1" x14ac:dyDescent="0.4">
      <c r="A51" s="272" t="s">
        <v>245</v>
      </c>
      <c r="B51" s="274" t="s">
        <v>246</v>
      </c>
      <c r="C51" s="275"/>
      <c r="D51" s="278" t="s">
        <v>247</v>
      </c>
      <c r="E51" s="279"/>
      <c r="F51" s="279"/>
      <c r="G51" s="279"/>
      <c r="H51" s="279"/>
      <c r="I51" s="279"/>
      <c r="J51" s="280">
        <f>'(別紙1)事業計画書'!$J$35</f>
        <v>0</v>
      </c>
      <c r="K51" s="281"/>
      <c r="L51" s="279" t="s">
        <v>4</v>
      </c>
      <c r="M51" s="282"/>
      <c r="N51" s="23"/>
      <c r="O51" s="23"/>
      <c r="P51" s="23"/>
      <c r="Q51" s="23"/>
      <c r="R51" s="23"/>
      <c r="S51" s="23"/>
      <c r="T51" s="23"/>
      <c r="U51" s="23"/>
    </row>
    <row r="52" spans="1:21" s="24" customFormat="1" ht="40.5" customHeight="1" thickBot="1" x14ac:dyDescent="0.45">
      <c r="A52" s="273"/>
      <c r="B52" s="276"/>
      <c r="C52" s="277"/>
      <c r="D52" s="283"/>
      <c r="E52" s="283"/>
      <c r="F52" s="283"/>
      <c r="G52" s="283"/>
      <c r="H52" s="283"/>
      <c r="I52" s="283"/>
      <c r="J52" s="283"/>
      <c r="K52" s="283"/>
      <c r="L52" s="283"/>
      <c r="M52" s="284"/>
      <c r="N52" s="23"/>
      <c r="O52" s="23"/>
      <c r="P52" s="23"/>
      <c r="Q52" s="23"/>
      <c r="R52" s="23"/>
      <c r="S52" s="23"/>
      <c r="T52" s="23"/>
      <c r="U52" s="23"/>
    </row>
    <row r="53" spans="1:21" s="24" customFormat="1" x14ac:dyDescent="0.4">
      <c r="A53" s="21"/>
      <c r="B53" s="21"/>
      <c r="C53" s="22"/>
      <c r="D53" s="22"/>
      <c r="E53" s="21"/>
      <c r="F53" s="21"/>
      <c r="G53" s="21"/>
      <c r="H53" s="21"/>
      <c r="I53" s="21"/>
      <c r="J53" s="21"/>
      <c r="K53" s="21"/>
      <c r="L53" s="21"/>
      <c r="M53" s="21"/>
      <c r="N53" s="23"/>
      <c r="O53" s="23"/>
      <c r="P53" s="23"/>
      <c r="Q53" s="23"/>
      <c r="R53" s="23"/>
      <c r="S53" s="23"/>
      <c r="T53" s="23"/>
      <c r="U53" s="23"/>
    </row>
    <row r="54" spans="1:21" s="24" customFormat="1" x14ac:dyDescent="0.4">
      <c r="A54" s="21"/>
      <c r="B54" s="21"/>
      <c r="C54" s="22"/>
      <c r="D54" s="22"/>
      <c r="E54" s="21"/>
      <c r="F54" s="21"/>
      <c r="G54" s="21"/>
      <c r="H54" s="21"/>
      <c r="I54" s="21"/>
      <c r="J54" s="21"/>
      <c r="K54" s="21"/>
      <c r="L54" s="21"/>
      <c r="M54" s="21"/>
      <c r="N54" s="23"/>
      <c r="O54" s="23"/>
      <c r="P54" s="23"/>
      <c r="Q54" s="23"/>
      <c r="R54" s="23"/>
      <c r="S54" s="23"/>
      <c r="T54" s="23"/>
      <c r="U54" s="23"/>
    </row>
    <row r="55" spans="1:21" s="24" customFormat="1" x14ac:dyDescent="0.4">
      <c r="A55" s="21"/>
      <c r="B55" s="21"/>
      <c r="C55" s="22"/>
      <c r="D55" s="22"/>
      <c r="E55" s="21"/>
      <c r="F55" s="21"/>
      <c r="G55" s="21"/>
      <c r="H55" s="21"/>
      <c r="I55" s="21"/>
      <c r="J55" s="21"/>
      <c r="K55" s="21"/>
      <c r="L55" s="21"/>
      <c r="M55" s="21"/>
      <c r="N55" s="23"/>
      <c r="O55" s="23"/>
      <c r="P55" s="23"/>
      <c r="Q55" s="23"/>
      <c r="R55" s="23"/>
      <c r="S55" s="23"/>
      <c r="T55" s="23"/>
      <c r="U55" s="23"/>
    </row>
  </sheetData>
  <sheetProtection algorithmName="SHA-512" hashValue="J1+kcU04CWrgpcWZLSkOj48O1kAQ0SW+8AnSzJjB+Bt6ffkdJb8ZHpB2CnVCxAe//hfj43DQxMrc2m1fX64Tqw==" saltValue="c1unejnXH3W95kzkUYiNeg==" spinCount="100000" sheet="1" objects="1" scenarios="1" formatColumns="0" formatRows="0"/>
  <mergeCells count="145">
    <mergeCell ref="A12:D13"/>
    <mergeCell ref="E12:F12"/>
    <mergeCell ref="G12:M12"/>
    <mergeCell ref="E13:M13"/>
    <mergeCell ref="C44:D45"/>
    <mergeCell ref="E44:F44"/>
    <mergeCell ref="G44:H44"/>
    <mergeCell ref="I44:J44"/>
    <mergeCell ref="K44:L44"/>
    <mergeCell ref="E45:F45"/>
    <mergeCell ref="G45:H45"/>
    <mergeCell ref="I45:J45"/>
    <mergeCell ref="K45:L45"/>
    <mergeCell ref="E42:F42"/>
    <mergeCell ref="G42:H42"/>
    <mergeCell ref="I42:J42"/>
    <mergeCell ref="K42:L42"/>
    <mergeCell ref="E43:F43"/>
    <mergeCell ref="G43:H43"/>
    <mergeCell ref="I43:J43"/>
    <mergeCell ref="K43:L43"/>
    <mergeCell ref="C19:C20"/>
    <mergeCell ref="C17:C18"/>
    <mergeCell ref="D18:E18"/>
    <mergeCell ref="A51:A52"/>
    <mergeCell ref="B51:C52"/>
    <mergeCell ref="D51:I51"/>
    <mergeCell ref="J51:K51"/>
    <mergeCell ref="L51:M51"/>
    <mergeCell ref="D52:M52"/>
    <mergeCell ref="B50:L50"/>
    <mergeCell ref="A14:A50"/>
    <mergeCell ref="D16:E16"/>
    <mergeCell ref="F16:L16"/>
    <mergeCell ref="D17:E17"/>
    <mergeCell ref="F17:L17"/>
    <mergeCell ref="D19:E19"/>
    <mergeCell ref="F19:L19"/>
    <mergeCell ref="D21:E21"/>
    <mergeCell ref="F21:L21"/>
    <mergeCell ref="F23:L23"/>
    <mergeCell ref="C28:D29"/>
    <mergeCell ref="E28:F29"/>
    <mergeCell ref="G28:J28"/>
    <mergeCell ref="K28:L29"/>
    <mergeCell ref="C21:C22"/>
    <mergeCell ref="G47:H47"/>
    <mergeCell ref="I47:J47"/>
    <mergeCell ref="K47:L47"/>
    <mergeCell ref="C30:D31"/>
    <mergeCell ref="C32:D33"/>
    <mergeCell ref="C34:D35"/>
    <mergeCell ref="C36:D37"/>
    <mergeCell ref="C38:D39"/>
    <mergeCell ref="C46:D47"/>
    <mergeCell ref="K31:L31"/>
    <mergeCell ref="K33:L33"/>
    <mergeCell ref="K35:L35"/>
    <mergeCell ref="K37:L37"/>
    <mergeCell ref="K39:L39"/>
    <mergeCell ref="I31:J31"/>
    <mergeCell ref="E39:F39"/>
    <mergeCell ref="E47:F47"/>
    <mergeCell ref="C42:D43"/>
    <mergeCell ref="F18:L18"/>
    <mergeCell ref="F20:L20"/>
    <mergeCell ref="F22:L22"/>
    <mergeCell ref="D20:E20"/>
    <mergeCell ref="D22:E22"/>
    <mergeCell ref="I37:J37"/>
    <mergeCell ref="I39:J39"/>
    <mergeCell ref="G31:H31"/>
    <mergeCell ref="I36:J36"/>
    <mergeCell ref="K36:L36"/>
    <mergeCell ref="E30:F30"/>
    <mergeCell ref="I30:J30"/>
    <mergeCell ref="K30:L30"/>
    <mergeCell ref="E31:F31"/>
    <mergeCell ref="E33:F33"/>
    <mergeCell ref="E35:F35"/>
    <mergeCell ref="E37:F37"/>
    <mergeCell ref="G33:H33"/>
    <mergeCell ref="G35:H35"/>
    <mergeCell ref="G37:H37"/>
    <mergeCell ref="I33:J33"/>
    <mergeCell ref="I35:J35"/>
    <mergeCell ref="E32:F32"/>
    <mergeCell ref="G32:H32"/>
    <mergeCell ref="I32:J32"/>
    <mergeCell ref="K32:L32"/>
    <mergeCell ref="G39:H39"/>
    <mergeCell ref="I41:J41"/>
    <mergeCell ref="E40:F40"/>
    <mergeCell ref="G40:H40"/>
    <mergeCell ref="I40:J40"/>
    <mergeCell ref="K40:L40"/>
    <mergeCell ref="K48:L48"/>
    <mergeCell ref="G41:H41"/>
    <mergeCell ref="C48:J49"/>
    <mergeCell ref="K49:L49"/>
    <mergeCell ref="C23:C24"/>
    <mergeCell ref="F24:L24"/>
    <mergeCell ref="D24:E24"/>
    <mergeCell ref="E38:F38"/>
    <mergeCell ref="G38:H38"/>
    <mergeCell ref="I38:J38"/>
    <mergeCell ref="K38:L38"/>
    <mergeCell ref="E46:F46"/>
    <mergeCell ref="G46:H46"/>
    <mergeCell ref="I46:J46"/>
    <mergeCell ref="K46:L46"/>
    <mergeCell ref="E34:F34"/>
    <mergeCell ref="G34:H34"/>
    <mergeCell ref="I34:J34"/>
    <mergeCell ref="K34:L34"/>
    <mergeCell ref="E36:F36"/>
    <mergeCell ref="G36:H36"/>
    <mergeCell ref="K41:L41"/>
    <mergeCell ref="G30:H30"/>
    <mergeCell ref="G29:H29"/>
    <mergeCell ref="I29:J29"/>
    <mergeCell ref="D23:E23"/>
    <mergeCell ref="C40:D41"/>
    <mergeCell ref="E41:F41"/>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 ref="E5:M5"/>
  </mergeCells>
  <phoneticPr fontId="1"/>
  <dataValidations count="1">
    <dataValidation operator="greaterThanOrEqual" allowBlank="1" showInputMessage="1" showErrorMessage="1" sqref="F6:G6 H6:H11 C19 C50:J50 B1:D11 I8:M11 F8:G11 C15:C17 C48 C46 D21:D27 L50 I40 C23 C21 D15:D18 I34 C30 F14:F27 B14:D14 G14:L16 I30 I36 I32 I38 B53:M1048576 H26:L26 E1:E11 C26:C28 E26:E28 L27 K27:K28 H27:J27 G26:G47 E12:E16 I46:I47 I44 C44 E30:E47 M14:M50 D52 I6:M6 F1:M4 B15:B51 I42 C32 C34 C36 C38 C40 C42 K30:K50 G12"/>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3"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topLeftCell="A2"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9"/>
      <c r="B1" s="159" t="s">
        <v>68</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row>
    <row r="2" spans="1:32" ht="39.950000000000003" customHeight="1" x14ac:dyDescent="0.4">
      <c r="A2" s="673" t="s">
        <v>138</v>
      </c>
      <c r="B2" s="673"/>
      <c r="C2" s="673"/>
      <c r="D2" s="673"/>
      <c r="E2" s="673"/>
      <c r="F2" s="673"/>
      <c r="G2" s="673"/>
      <c r="H2" s="673"/>
      <c r="I2" s="673"/>
      <c r="J2" s="673"/>
      <c r="K2" s="673"/>
      <c r="L2" s="673"/>
      <c r="M2" s="674" t="s">
        <v>71</v>
      </c>
      <c r="N2" s="674"/>
      <c r="O2" s="159" t="s">
        <v>69</v>
      </c>
      <c r="P2" s="159"/>
      <c r="Q2" s="159"/>
      <c r="R2" s="159"/>
      <c r="S2" s="159"/>
      <c r="T2" s="159"/>
      <c r="U2" s="159"/>
      <c r="V2" s="159"/>
      <c r="W2" s="159"/>
      <c r="X2" s="159"/>
      <c r="Y2" s="159"/>
      <c r="Z2" s="159"/>
      <c r="AA2" s="159"/>
      <c r="AB2" s="159"/>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79"/>
      <c r="V3" s="179"/>
      <c r="W3" s="179"/>
      <c r="X3" s="179"/>
      <c r="Y3" s="179"/>
      <c r="Z3" s="179"/>
      <c r="AA3" s="179"/>
      <c r="AB3" s="51"/>
    </row>
    <row r="4" spans="1:32" ht="20.100000000000001" customHeight="1" x14ac:dyDescent="0.4">
      <c r="A4" s="52"/>
      <c r="B4" s="201" t="s">
        <v>8</v>
      </c>
      <c r="C4" s="201"/>
      <c r="D4" s="201"/>
      <c r="E4" s="201"/>
      <c r="F4" s="201"/>
      <c r="G4" s="201"/>
      <c r="H4" s="201"/>
      <c r="I4" s="201"/>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166" t="s">
        <v>19</v>
      </c>
      <c r="H5" s="166"/>
      <c r="I5" s="166"/>
      <c r="J5" s="166"/>
      <c r="K5" s="166"/>
      <c r="L5" s="180" t="s">
        <v>9</v>
      </c>
      <c r="M5" s="180"/>
      <c r="N5" s="180"/>
      <c r="O5" s="180"/>
      <c r="P5" s="180"/>
      <c r="Q5" s="180"/>
      <c r="R5" s="200">
        <f>基本情報設定シート!$C$9</f>
        <v>0</v>
      </c>
      <c r="S5" s="200"/>
      <c r="T5" s="200"/>
      <c r="U5" s="200"/>
      <c r="V5" s="200"/>
      <c r="W5" s="200"/>
      <c r="X5" s="200"/>
      <c r="Y5" s="200"/>
      <c r="Z5" s="200"/>
      <c r="AA5" s="200"/>
      <c r="AB5" s="200"/>
    </row>
    <row r="6" spans="1:32" ht="20.100000000000001" customHeight="1" x14ac:dyDescent="0.4">
      <c r="A6" s="50"/>
      <c r="B6" s="51"/>
      <c r="C6" s="51"/>
      <c r="D6" s="51"/>
      <c r="E6" s="51"/>
      <c r="F6" s="51"/>
      <c r="G6" s="166"/>
      <c r="H6" s="166"/>
      <c r="I6" s="166"/>
      <c r="J6" s="166"/>
      <c r="K6" s="166"/>
      <c r="L6" s="199" t="s">
        <v>10</v>
      </c>
      <c r="M6" s="199"/>
      <c r="N6" s="199"/>
      <c r="O6" s="199"/>
      <c r="P6" s="199"/>
      <c r="Q6" s="199"/>
      <c r="R6" s="200">
        <f>基本情報設定シート!$C$3</f>
        <v>0</v>
      </c>
      <c r="S6" s="200"/>
      <c r="T6" s="200"/>
      <c r="U6" s="200"/>
      <c r="V6" s="200"/>
      <c r="W6" s="200"/>
      <c r="X6" s="200"/>
      <c r="Y6" s="200"/>
      <c r="Z6" s="200"/>
      <c r="AA6" s="200"/>
      <c r="AB6" s="200"/>
    </row>
    <row r="7" spans="1:32" ht="20.100000000000001" customHeight="1" thickBot="1" x14ac:dyDescent="0.45">
      <c r="A7" s="50"/>
      <c r="B7" s="51"/>
      <c r="C7" s="51"/>
      <c r="D7" s="51"/>
      <c r="E7" s="51"/>
      <c r="F7" s="51"/>
      <c r="G7" s="166"/>
      <c r="H7" s="166"/>
      <c r="I7" s="166"/>
      <c r="J7" s="166"/>
      <c r="K7" s="166"/>
      <c r="L7" s="199"/>
      <c r="M7" s="199"/>
      <c r="N7" s="199"/>
      <c r="O7" s="199"/>
      <c r="P7" s="199"/>
      <c r="Q7" s="199"/>
      <c r="R7" s="200" t="str">
        <f>基本情報設定シート!$C$4&amp;"　"&amp;基本情報設定シート!$C$5</f>
        <v>　</v>
      </c>
      <c r="S7" s="200"/>
      <c r="T7" s="200"/>
      <c r="U7" s="200"/>
      <c r="V7" s="200"/>
      <c r="W7" s="200"/>
      <c r="X7" s="200"/>
      <c r="Y7" s="200"/>
      <c r="Z7" s="200"/>
      <c r="AA7" s="200"/>
      <c r="AB7" s="200"/>
    </row>
    <row r="8" spans="1:32" s="3" customFormat="1" ht="60" customHeight="1" thickTop="1" thickBot="1" x14ac:dyDescent="0.45">
      <c r="A8" s="49"/>
      <c r="B8" s="677"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677"/>
      <c r="D8" s="677"/>
      <c r="E8" s="677"/>
      <c r="F8" s="677"/>
      <c r="G8" s="677"/>
      <c r="H8" s="677"/>
      <c r="I8" s="677"/>
      <c r="J8" s="677"/>
      <c r="K8" s="677"/>
      <c r="L8" s="677"/>
      <c r="M8" s="677"/>
      <c r="N8" s="677"/>
      <c r="O8" s="677"/>
      <c r="P8" s="677"/>
      <c r="Q8" s="677"/>
      <c r="R8" s="677"/>
      <c r="S8" s="677"/>
      <c r="T8" s="677"/>
      <c r="U8" s="677"/>
      <c r="V8" s="677"/>
      <c r="W8" s="677"/>
      <c r="X8" s="677"/>
      <c r="Y8" s="677"/>
      <c r="Z8" s="677"/>
      <c r="AA8" s="677"/>
      <c r="AB8" s="49"/>
      <c r="AD8" s="20"/>
      <c r="AE8" s="627" t="s">
        <v>146</v>
      </c>
      <c r="AF8" s="628"/>
    </row>
    <row r="9" spans="1:32" s="3" customFormat="1" ht="39.950000000000003" customHeight="1" thickTop="1" x14ac:dyDescent="0.4">
      <c r="A9" s="166" t="s">
        <v>0</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D9" s="81" t="s">
        <v>250</v>
      </c>
      <c r="AE9" s="82" t="s">
        <v>144</v>
      </c>
      <c r="AF9" s="82" t="s">
        <v>145</v>
      </c>
    </row>
    <row r="10" spans="1:32" s="3" customFormat="1" ht="50.1" customHeight="1" x14ac:dyDescent="0.4">
      <c r="A10" s="49"/>
      <c r="B10" s="588" t="s">
        <v>20</v>
      </c>
      <c r="C10" s="588"/>
      <c r="D10" s="588"/>
      <c r="E10" s="588"/>
      <c r="F10" s="588"/>
      <c r="G10" s="588"/>
      <c r="H10" s="615"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616"/>
      <c r="J10" s="616"/>
      <c r="K10" s="616"/>
      <c r="L10" s="617"/>
      <c r="M10" s="599" t="s">
        <v>21</v>
      </c>
      <c r="N10" s="600"/>
      <c r="O10" s="600"/>
      <c r="P10" s="600"/>
      <c r="Q10" s="601"/>
      <c r="R10" s="599"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600"/>
      <c r="T10" s="600"/>
      <c r="U10" s="600"/>
      <c r="V10" s="600"/>
      <c r="W10" s="600"/>
      <c r="X10" s="600"/>
      <c r="Y10" s="600"/>
      <c r="Z10" s="600"/>
      <c r="AA10" s="601"/>
      <c r="AB10" s="49"/>
      <c r="AD10" s="81" t="s">
        <v>251</v>
      </c>
      <c r="AE10" s="59"/>
      <c r="AF10" s="60"/>
    </row>
    <row r="11" spans="1:32" s="3" customFormat="1" ht="20.100000000000001" customHeight="1" x14ac:dyDescent="0.4">
      <c r="A11" s="49"/>
      <c r="B11" s="588" t="s">
        <v>1</v>
      </c>
      <c r="C11" s="588"/>
      <c r="D11" s="588"/>
      <c r="E11" s="588"/>
      <c r="F11" s="588"/>
      <c r="G11" s="588"/>
      <c r="H11" s="170" t="e">
        <f>'(様式1号)交付申請書'!$F$10</f>
        <v>#NUM!</v>
      </c>
      <c r="I11" s="171"/>
      <c r="J11" s="171"/>
      <c r="K11" s="171"/>
      <c r="L11" s="172"/>
      <c r="M11" s="675" t="s">
        <v>22</v>
      </c>
      <c r="N11" s="676"/>
      <c r="O11" s="676"/>
      <c r="P11" s="676"/>
      <c r="Q11" s="676"/>
      <c r="R11" s="589" t="str">
        <f>基本情報設定シート!$C$10</f>
        <v>松江市人材育成支援事業補助金</v>
      </c>
      <c r="S11" s="590"/>
      <c r="T11" s="590"/>
      <c r="U11" s="590"/>
      <c r="V11" s="590"/>
      <c r="W11" s="590"/>
      <c r="X11" s="590"/>
      <c r="Y11" s="590"/>
      <c r="Z11" s="590"/>
      <c r="AA11" s="591"/>
      <c r="AB11" s="49"/>
      <c r="AD11" s="81" t="s">
        <v>252</v>
      </c>
      <c r="AE11" s="59"/>
      <c r="AF11" s="60"/>
    </row>
    <row r="12" spans="1:32" s="3" customFormat="1" ht="20.100000000000001" customHeight="1" x14ac:dyDescent="0.4">
      <c r="A12" s="49"/>
      <c r="B12" s="167" t="s">
        <v>61</v>
      </c>
      <c r="C12" s="168"/>
      <c r="D12" s="168"/>
      <c r="E12" s="168"/>
      <c r="F12" s="168"/>
      <c r="G12" s="169"/>
      <c r="H12" s="600" t="str">
        <f>基本情報設定シート!$C$11</f>
        <v>研修等受講支援事業</v>
      </c>
      <c r="I12" s="600"/>
      <c r="J12" s="600"/>
      <c r="K12" s="600"/>
      <c r="L12" s="600"/>
      <c r="M12" s="600"/>
      <c r="N12" s="600"/>
      <c r="O12" s="600"/>
      <c r="P12" s="600"/>
      <c r="Q12" s="600"/>
      <c r="R12" s="600"/>
      <c r="S12" s="600"/>
      <c r="T12" s="600"/>
      <c r="U12" s="600"/>
      <c r="V12" s="600"/>
      <c r="W12" s="600"/>
      <c r="X12" s="600"/>
      <c r="Y12" s="600"/>
      <c r="Z12" s="600"/>
      <c r="AA12" s="601"/>
      <c r="AB12" s="49"/>
    </row>
    <row r="13" spans="1:32" s="3" customFormat="1" ht="150" customHeight="1" x14ac:dyDescent="0.4">
      <c r="A13" s="49"/>
      <c r="B13" s="599" t="str">
        <f>M2&amp;"内容"</f>
        <v>変更内容</v>
      </c>
      <c r="C13" s="600"/>
      <c r="D13" s="600"/>
      <c r="E13" s="600"/>
      <c r="F13" s="600"/>
      <c r="G13" s="601"/>
      <c r="H13" s="671"/>
      <c r="I13" s="671"/>
      <c r="J13" s="671"/>
      <c r="K13" s="671"/>
      <c r="L13" s="671"/>
      <c r="M13" s="671"/>
      <c r="N13" s="671"/>
      <c r="O13" s="671"/>
      <c r="P13" s="671"/>
      <c r="Q13" s="671"/>
      <c r="R13" s="671"/>
      <c r="S13" s="671"/>
      <c r="T13" s="671"/>
      <c r="U13" s="671"/>
      <c r="V13" s="671"/>
      <c r="W13" s="671"/>
      <c r="X13" s="671"/>
      <c r="Y13" s="671"/>
      <c r="Z13" s="671"/>
      <c r="AA13" s="672"/>
      <c r="AB13" s="49"/>
    </row>
    <row r="14" spans="1:32" s="3" customFormat="1" ht="150" customHeight="1" x14ac:dyDescent="0.4">
      <c r="A14" s="49"/>
      <c r="B14" s="599" t="str">
        <f>M2&amp;"理由"</f>
        <v>変更理由</v>
      </c>
      <c r="C14" s="600"/>
      <c r="D14" s="600"/>
      <c r="E14" s="600"/>
      <c r="F14" s="600"/>
      <c r="G14" s="601"/>
      <c r="H14" s="671"/>
      <c r="I14" s="671"/>
      <c r="J14" s="671"/>
      <c r="K14" s="671"/>
      <c r="L14" s="671"/>
      <c r="M14" s="671"/>
      <c r="N14" s="671"/>
      <c r="O14" s="671"/>
      <c r="P14" s="671"/>
      <c r="Q14" s="671"/>
      <c r="R14" s="671"/>
      <c r="S14" s="671"/>
      <c r="T14" s="671"/>
      <c r="U14" s="671"/>
      <c r="V14" s="671"/>
      <c r="W14" s="671"/>
      <c r="X14" s="671"/>
      <c r="Y14" s="671"/>
      <c r="Z14" s="671"/>
      <c r="AA14" s="672"/>
      <c r="AB14" s="49"/>
    </row>
    <row r="15" spans="1:32" s="3" customFormat="1" ht="20.100000000000001" customHeight="1" x14ac:dyDescent="0.4">
      <c r="A15" s="49"/>
      <c r="B15" s="167" t="s">
        <v>18</v>
      </c>
      <c r="C15" s="168"/>
      <c r="D15" s="168"/>
      <c r="E15" s="168"/>
      <c r="F15" s="168"/>
      <c r="G15" s="169"/>
      <c r="H15" s="625" t="s">
        <v>135</v>
      </c>
      <c r="I15" s="625"/>
      <c r="J15" s="625"/>
      <c r="K15" s="625"/>
      <c r="L15" s="625"/>
      <c r="M15" s="625"/>
      <c r="N15" s="625"/>
      <c r="O15" s="625"/>
      <c r="P15" s="625"/>
      <c r="Q15" s="625"/>
      <c r="R15" s="625"/>
      <c r="S15" s="625"/>
      <c r="T15" s="625"/>
      <c r="U15" s="625"/>
      <c r="V15" s="625"/>
      <c r="W15" s="625"/>
      <c r="X15" s="625"/>
      <c r="Y15" s="625"/>
      <c r="Z15" s="625"/>
      <c r="AA15" s="626"/>
      <c r="AB15" s="49"/>
    </row>
    <row r="16" spans="1:32" ht="18.75"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BlUlhU//6/9jQo2IjOHj9+jcI0tCIhE5lYf8MUgFfLX2iGdKxogG+P0nFxb/aQNrd4pqkKkUAyUj92X0v5IQSg==" saltValue="K9znesFb0obBhOshmM9wQQ=="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topLeftCell="A9"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9"/>
      <c r="B1" s="159" t="s">
        <v>75</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row>
    <row r="2" spans="1:32" ht="39.950000000000003" customHeight="1" x14ac:dyDescent="0.4">
      <c r="A2" s="166" t="s">
        <v>142</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row>
    <row r="3" spans="1:32" ht="20.100000000000001" customHeight="1" x14ac:dyDescent="0.4">
      <c r="A3" s="50"/>
      <c r="B3" s="51"/>
      <c r="C3" s="51"/>
      <c r="D3" s="51"/>
      <c r="E3" s="51"/>
      <c r="F3" s="51"/>
      <c r="G3" s="51"/>
      <c r="H3" s="51"/>
      <c r="I3" s="51"/>
      <c r="J3" s="51"/>
      <c r="K3" s="51"/>
      <c r="L3" s="51"/>
      <c r="M3" s="51"/>
      <c r="N3" s="51"/>
      <c r="O3" s="51"/>
      <c r="P3" s="51"/>
      <c r="Q3" s="51"/>
      <c r="R3" s="51"/>
      <c r="S3" s="51"/>
      <c r="T3" s="51"/>
      <c r="U3" s="611">
        <f>$U$15</f>
        <v>0</v>
      </c>
      <c r="V3" s="611"/>
      <c r="W3" s="611"/>
      <c r="X3" s="611"/>
      <c r="Y3" s="611"/>
      <c r="Z3" s="611"/>
      <c r="AA3" s="611"/>
      <c r="AB3" s="51"/>
    </row>
    <row r="4" spans="1:32" ht="20.100000000000001" customHeight="1" x14ac:dyDescent="0.4">
      <c r="A4" s="52"/>
      <c r="B4" s="201" t="s">
        <v>8</v>
      </c>
      <c r="C4" s="201"/>
      <c r="D4" s="201"/>
      <c r="E4" s="201"/>
      <c r="F4" s="201"/>
      <c r="G4" s="201"/>
      <c r="H4" s="201"/>
      <c r="I4" s="52"/>
      <c r="J4" s="52"/>
      <c r="K4" s="52"/>
      <c r="L4" s="52"/>
      <c r="M4" s="51"/>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66" t="s">
        <v>19</v>
      </c>
      <c r="I5" s="166"/>
      <c r="J5" s="166"/>
      <c r="K5" s="166"/>
      <c r="L5" s="166"/>
      <c r="M5" s="180" t="s">
        <v>9</v>
      </c>
      <c r="N5" s="180"/>
      <c r="O5" s="180"/>
      <c r="P5" s="180"/>
      <c r="Q5" s="180"/>
      <c r="R5" s="201">
        <f>基本情報設定シート!$C$9</f>
        <v>0</v>
      </c>
      <c r="S5" s="201"/>
      <c r="T5" s="201"/>
      <c r="U5" s="201"/>
      <c r="V5" s="201"/>
      <c r="W5" s="201"/>
      <c r="X5" s="201"/>
      <c r="Y5" s="201"/>
      <c r="Z5" s="201"/>
      <c r="AA5" s="201"/>
      <c r="AB5" s="201"/>
    </row>
    <row r="6" spans="1:32" ht="20.100000000000001" customHeight="1" x14ac:dyDescent="0.4">
      <c r="A6" s="50"/>
      <c r="B6" s="51"/>
      <c r="C6" s="51"/>
      <c r="D6" s="51"/>
      <c r="E6" s="51"/>
      <c r="F6" s="51"/>
      <c r="G6" s="51"/>
      <c r="H6" s="166"/>
      <c r="I6" s="166"/>
      <c r="J6" s="166"/>
      <c r="K6" s="166"/>
      <c r="L6" s="166"/>
      <c r="M6" s="199" t="s">
        <v>10</v>
      </c>
      <c r="N6" s="180"/>
      <c r="O6" s="180"/>
      <c r="P6" s="180"/>
      <c r="Q6" s="180"/>
      <c r="R6" s="200">
        <f>基本情報設定シート!$C$3</f>
        <v>0</v>
      </c>
      <c r="S6" s="200"/>
      <c r="T6" s="200"/>
      <c r="U6" s="200"/>
      <c r="V6" s="200"/>
      <c r="W6" s="200"/>
      <c r="X6" s="200"/>
      <c r="Y6" s="200"/>
      <c r="Z6" s="200"/>
      <c r="AA6" s="200"/>
      <c r="AB6" s="200"/>
    </row>
    <row r="7" spans="1:32" ht="20.100000000000001" customHeight="1" thickBot="1" x14ac:dyDescent="0.45">
      <c r="A7" s="50"/>
      <c r="B7" s="51"/>
      <c r="C7" s="51"/>
      <c r="D7" s="51"/>
      <c r="E7" s="51"/>
      <c r="F7" s="51"/>
      <c r="G7" s="51"/>
      <c r="H7" s="166"/>
      <c r="I7" s="166"/>
      <c r="J7" s="166"/>
      <c r="K7" s="166"/>
      <c r="L7" s="166"/>
      <c r="M7" s="180"/>
      <c r="N7" s="180"/>
      <c r="O7" s="180"/>
      <c r="P7" s="180"/>
      <c r="Q7" s="180"/>
      <c r="R7" s="200" t="str">
        <f>基本情報設定シート!$C$4&amp;"　"&amp;基本情報設定シート!$C$5</f>
        <v>　</v>
      </c>
      <c r="S7" s="200"/>
      <c r="T7" s="200"/>
      <c r="U7" s="200"/>
      <c r="V7" s="200"/>
      <c r="W7" s="200"/>
      <c r="X7" s="200"/>
      <c r="Y7" s="200"/>
      <c r="Z7" s="200"/>
      <c r="AA7" s="200"/>
      <c r="AB7" s="200"/>
    </row>
    <row r="8" spans="1:32" s="20" customFormat="1" ht="60" customHeight="1" thickTop="1" thickBot="1" x14ac:dyDescent="0.45">
      <c r="A8" s="57"/>
      <c r="B8" s="158" t="s">
        <v>143</v>
      </c>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57"/>
      <c r="AE8" s="627" t="s">
        <v>146</v>
      </c>
      <c r="AF8" s="628"/>
    </row>
    <row r="9" spans="1:32" s="3" customFormat="1" ht="30" customHeight="1" thickTop="1" x14ac:dyDescent="0.4">
      <c r="A9" s="166" t="s">
        <v>0</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D9" s="81" t="s">
        <v>250</v>
      </c>
      <c r="AE9" s="82" t="s">
        <v>144</v>
      </c>
      <c r="AF9" s="82" t="s">
        <v>145</v>
      </c>
    </row>
    <row r="10" spans="1:32" s="3" customFormat="1" ht="39.950000000000003" customHeight="1" x14ac:dyDescent="0.4">
      <c r="A10" s="71"/>
      <c r="B10" s="588" t="s">
        <v>20</v>
      </c>
      <c r="C10" s="588"/>
      <c r="D10" s="588"/>
      <c r="E10" s="588"/>
      <c r="F10" s="588"/>
      <c r="G10" s="588"/>
      <c r="H10" s="615"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616"/>
      <c r="J10" s="616"/>
      <c r="K10" s="616"/>
      <c r="L10" s="617"/>
      <c r="M10" s="599" t="s">
        <v>21</v>
      </c>
      <c r="N10" s="600"/>
      <c r="O10" s="600"/>
      <c r="P10" s="600"/>
      <c r="Q10" s="601"/>
      <c r="R10" s="599"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600"/>
      <c r="T10" s="600"/>
      <c r="U10" s="600"/>
      <c r="V10" s="600"/>
      <c r="W10" s="600"/>
      <c r="X10" s="600"/>
      <c r="Y10" s="600"/>
      <c r="Z10" s="600"/>
      <c r="AA10" s="601"/>
      <c r="AB10" s="71"/>
      <c r="AD10" s="81" t="s">
        <v>251</v>
      </c>
      <c r="AE10" s="59"/>
      <c r="AF10" s="60"/>
    </row>
    <row r="11" spans="1:32" s="3" customFormat="1" ht="20.100000000000001" customHeight="1" x14ac:dyDescent="0.4">
      <c r="A11" s="49"/>
      <c r="B11" s="588" t="s">
        <v>1</v>
      </c>
      <c r="C11" s="588"/>
      <c r="D11" s="588"/>
      <c r="E11" s="588"/>
      <c r="F11" s="588"/>
      <c r="G11" s="588"/>
      <c r="H11" s="170" t="e">
        <f>'(様式1号)交付申請書'!$F$10</f>
        <v>#NUM!</v>
      </c>
      <c r="I11" s="171"/>
      <c r="J11" s="171"/>
      <c r="K11" s="171"/>
      <c r="L11" s="172"/>
      <c r="M11" s="599" t="s">
        <v>22</v>
      </c>
      <c r="N11" s="600"/>
      <c r="O11" s="600"/>
      <c r="P11" s="600"/>
      <c r="Q11" s="601"/>
      <c r="R11" s="589" t="str">
        <f>基本情報設定シート!$C$10</f>
        <v>松江市人材育成支援事業補助金</v>
      </c>
      <c r="S11" s="590"/>
      <c r="T11" s="590"/>
      <c r="U11" s="590"/>
      <c r="V11" s="590"/>
      <c r="W11" s="590"/>
      <c r="X11" s="590"/>
      <c r="Y11" s="590"/>
      <c r="Z11" s="590"/>
      <c r="AA11" s="591"/>
      <c r="AB11" s="49"/>
      <c r="AD11" s="81" t="s">
        <v>252</v>
      </c>
      <c r="AE11" s="59"/>
      <c r="AF11" s="60"/>
    </row>
    <row r="12" spans="1:32" s="3" customFormat="1" ht="20.100000000000001" customHeight="1" x14ac:dyDescent="0.4">
      <c r="A12" s="49"/>
      <c r="B12" s="585" t="s">
        <v>3</v>
      </c>
      <c r="C12" s="586"/>
      <c r="D12" s="586"/>
      <c r="E12" s="586"/>
      <c r="F12" s="586"/>
      <c r="G12" s="587"/>
      <c r="H12" s="176" t="str">
        <f>基本情報設定シート!$C$11</f>
        <v>研修等受講支援事業</v>
      </c>
      <c r="I12" s="177"/>
      <c r="J12" s="177"/>
      <c r="K12" s="177"/>
      <c r="L12" s="177"/>
      <c r="M12" s="177"/>
      <c r="N12" s="177"/>
      <c r="O12" s="177"/>
      <c r="P12" s="177"/>
      <c r="Q12" s="177"/>
      <c r="R12" s="177"/>
      <c r="S12" s="177"/>
      <c r="T12" s="177"/>
      <c r="U12" s="177"/>
      <c r="V12" s="177"/>
      <c r="W12" s="177"/>
      <c r="X12" s="177"/>
      <c r="Y12" s="177"/>
      <c r="Z12" s="177"/>
      <c r="AA12" s="178"/>
      <c r="AB12" s="49"/>
    </row>
    <row r="13" spans="1:32" s="3" customFormat="1" ht="99.95" customHeight="1" x14ac:dyDescent="0.4">
      <c r="A13" s="49"/>
      <c r="B13" s="585" t="s">
        <v>23</v>
      </c>
      <c r="C13" s="586"/>
      <c r="D13" s="586"/>
      <c r="E13" s="586"/>
      <c r="F13" s="586"/>
      <c r="G13" s="587"/>
      <c r="H13" s="602">
        <f>'(様式1号)交付申請書'!$K$12</f>
        <v>0</v>
      </c>
      <c r="I13" s="603"/>
      <c r="J13" s="603"/>
      <c r="K13" s="603"/>
      <c r="L13" s="603"/>
      <c r="M13" s="603"/>
      <c r="N13" s="603"/>
      <c r="O13" s="603"/>
      <c r="P13" s="603"/>
      <c r="Q13" s="603"/>
      <c r="R13" s="603"/>
      <c r="S13" s="603"/>
      <c r="T13" s="603"/>
      <c r="U13" s="603"/>
      <c r="V13" s="603"/>
      <c r="W13" s="603"/>
      <c r="X13" s="603"/>
      <c r="Y13" s="603"/>
      <c r="Z13" s="603"/>
      <c r="AA13" s="604"/>
      <c r="AB13" s="49"/>
    </row>
    <row r="14" spans="1:32" s="3" customFormat="1" ht="39.950000000000003" customHeight="1" thickBot="1" x14ac:dyDescent="0.45">
      <c r="A14" s="49"/>
      <c r="B14" s="585" t="s">
        <v>24</v>
      </c>
      <c r="C14" s="586"/>
      <c r="D14" s="586"/>
      <c r="E14" s="586"/>
      <c r="F14" s="586"/>
      <c r="G14" s="586"/>
      <c r="H14" s="602" t="s">
        <v>291</v>
      </c>
      <c r="I14" s="605"/>
      <c r="J14" s="605"/>
      <c r="K14" s="605"/>
      <c r="L14" s="605"/>
      <c r="M14" s="605"/>
      <c r="N14" s="605"/>
      <c r="O14" s="605"/>
      <c r="P14" s="605"/>
      <c r="Q14" s="605"/>
      <c r="R14" s="605"/>
      <c r="S14" s="605"/>
      <c r="T14" s="605"/>
      <c r="U14" s="605"/>
      <c r="V14" s="605"/>
      <c r="W14" s="605"/>
      <c r="X14" s="605"/>
      <c r="Y14" s="605"/>
      <c r="Z14" s="605"/>
      <c r="AA14" s="606"/>
      <c r="AB14" s="49"/>
    </row>
    <row r="15" spans="1:32" s="3" customFormat="1" ht="20.100000000000001" customHeight="1" x14ac:dyDescent="0.4">
      <c r="A15" s="49"/>
      <c r="B15" s="167" t="s">
        <v>25</v>
      </c>
      <c r="C15" s="168"/>
      <c r="D15" s="168"/>
      <c r="E15" s="168"/>
      <c r="F15" s="168"/>
      <c r="G15" s="169"/>
      <c r="H15" s="607">
        <f>'(様式1号)交付申請書'!$N$17</f>
        <v>0</v>
      </c>
      <c r="I15" s="608"/>
      <c r="J15" s="608"/>
      <c r="K15" s="608"/>
      <c r="L15" s="608"/>
      <c r="M15" s="608"/>
      <c r="N15" s="609"/>
      <c r="O15" s="169" t="s">
        <v>26</v>
      </c>
      <c r="P15" s="610"/>
      <c r="Q15" s="610"/>
      <c r="R15" s="610"/>
      <c r="S15" s="610"/>
      <c r="T15" s="610"/>
      <c r="U15" s="684">
        <f>'(様式1号)交付申請書'!$N$18</f>
        <v>0</v>
      </c>
      <c r="V15" s="685"/>
      <c r="W15" s="685"/>
      <c r="X15" s="685"/>
      <c r="Y15" s="685"/>
      <c r="Z15" s="685"/>
      <c r="AA15" s="686"/>
      <c r="AB15" s="49"/>
      <c r="AC15" s="3" t="s">
        <v>147</v>
      </c>
      <c r="AD15" s="678" t="s">
        <v>148</v>
      </c>
      <c r="AE15" s="679"/>
    </row>
    <row r="16" spans="1:32"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c r="AD16" s="680"/>
      <c r="AE16" s="681"/>
    </row>
    <row r="17" spans="30:31" ht="18.75" customHeight="1" thickBot="1" x14ac:dyDescent="0.45">
      <c r="AD17" s="682"/>
      <c r="AE17" s="683"/>
    </row>
  </sheetData>
  <sheetProtection algorithmName="SHA-512" hashValue="rTDCYtH5mArA4RcxyZTmTcxfN1knx8Jiw1zLDDLNKItgGS8itqYgHGC+BDqiSVzlIkauPMN5QJHi4JptAyRYug==" saltValue="/4MsHSH5RQAH+r0IBZ4u3A=="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9"/>
      <c r="B1" s="159" t="s">
        <v>28</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row>
    <row r="2" spans="1:28" ht="39.950000000000003" customHeight="1" x14ac:dyDescent="0.4">
      <c r="A2" s="166" t="s">
        <v>29</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79"/>
      <c r="V3" s="179"/>
      <c r="W3" s="179"/>
      <c r="X3" s="179"/>
      <c r="Y3" s="179"/>
      <c r="Z3" s="179"/>
      <c r="AA3" s="179"/>
      <c r="AB3" s="51"/>
    </row>
    <row r="4" spans="1:28" ht="20.100000000000001" customHeight="1" x14ac:dyDescent="0.4">
      <c r="A4" s="52"/>
      <c r="B4" s="201" t="s">
        <v>8</v>
      </c>
      <c r="C4" s="201"/>
      <c r="D4" s="201"/>
      <c r="E4" s="201"/>
      <c r="F4" s="201"/>
      <c r="G4" s="201"/>
      <c r="H4" s="20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66" t="s">
        <v>19</v>
      </c>
      <c r="I5" s="166"/>
      <c r="J5" s="166"/>
      <c r="K5" s="166"/>
      <c r="L5" s="166"/>
      <c r="M5" s="180" t="s">
        <v>9</v>
      </c>
      <c r="N5" s="180"/>
      <c r="O5" s="180"/>
      <c r="P5" s="180"/>
      <c r="Q5" s="180"/>
      <c r="R5" s="201">
        <f>基本情報設定シート!$C$9</f>
        <v>0</v>
      </c>
      <c r="S5" s="201"/>
      <c r="T5" s="201"/>
      <c r="U5" s="201"/>
      <c r="V5" s="201"/>
      <c r="W5" s="201"/>
      <c r="X5" s="201"/>
      <c r="Y5" s="201"/>
      <c r="Z5" s="201"/>
      <c r="AA5" s="201"/>
      <c r="AB5" s="201"/>
    </row>
    <row r="6" spans="1:28" ht="20.100000000000001" customHeight="1" x14ac:dyDescent="0.4">
      <c r="A6" s="50"/>
      <c r="B6" s="51"/>
      <c r="C6" s="51"/>
      <c r="D6" s="51"/>
      <c r="E6" s="51"/>
      <c r="F6" s="51"/>
      <c r="G6" s="51"/>
      <c r="H6" s="166"/>
      <c r="I6" s="166"/>
      <c r="J6" s="166"/>
      <c r="K6" s="166"/>
      <c r="L6" s="166"/>
      <c r="M6" s="199" t="s">
        <v>10</v>
      </c>
      <c r="N6" s="180"/>
      <c r="O6" s="180"/>
      <c r="P6" s="180"/>
      <c r="Q6" s="180"/>
      <c r="R6" s="200">
        <f>基本情報設定シート!$C$3</f>
        <v>0</v>
      </c>
      <c r="S6" s="200"/>
      <c r="T6" s="200"/>
      <c r="U6" s="200"/>
      <c r="V6" s="200"/>
      <c r="W6" s="200"/>
      <c r="X6" s="200"/>
      <c r="Y6" s="200"/>
      <c r="Z6" s="200"/>
      <c r="AA6" s="200"/>
      <c r="AB6" s="200"/>
    </row>
    <row r="7" spans="1:28" ht="20.100000000000001" customHeight="1" x14ac:dyDescent="0.4">
      <c r="A7" s="50"/>
      <c r="B7" s="51"/>
      <c r="C7" s="51"/>
      <c r="D7" s="51"/>
      <c r="E7" s="51"/>
      <c r="F7" s="51"/>
      <c r="G7" s="51"/>
      <c r="H7" s="166"/>
      <c r="I7" s="166"/>
      <c r="J7" s="166"/>
      <c r="K7" s="166"/>
      <c r="L7" s="166"/>
      <c r="M7" s="180"/>
      <c r="N7" s="180"/>
      <c r="O7" s="180"/>
      <c r="P7" s="180"/>
      <c r="Q7" s="180"/>
      <c r="R7" s="200" t="str">
        <f>基本情報設定シート!$C$4&amp;"　"&amp;基本情報設定シート!$C$5</f>
        <v>　</v>
      </c>
      <c r="S7" s="200"/>
      <c r="T7" s="200"/>
      <c r="U7" s="200"/>
      <c r="V7" s="200"/>
      <c r="W7" s="200"/>
      <c r="X7" s="200"/>
      <c r="Y7" s="200"/>
      <c r="Z7" s="200"/>
      <c r="AA7" s="200"/>
      <c r="AB7" s="200"/>
    </row>
    <row r="8" spans="1:28" s="3" customFormat="1" ht="39.950000000000003" customHeight="1" x14ac:dyDescent="0.4">
      <c r="A8" s="49"/>
      <c r="B8" s="49"/>
      <c r="C8" s="159" t="s">
        <v>27</v>
      </c>
      <c r="D8" s="159"/>
      <c r="E8" s="159"/>
      <c r="F8" s="159"/>
      <c r="G8" s="159"/>
      <c r="H8" s="159"/>
      <c r="I8" s="159"/>
      <c r="J8" s="159"/>
      <c r="K8" s="159"/>
      <c r="L8" s="159"/>
      <c r="M8" s="159"/>
      <c r="N8" s="159"/>
      <c r="O8" s="159"/>
      <c r="P8" s="159"/>
      <c r="Q8" s="159"/>
      <c r="R8" s="159"/>
      <c r="S8" s="159"/>
      <c r="T8" s="159"/>
      <c r="U8" s="159"/>
      <c r="V8" s="159"/>
      <c r="W8" s="159"/>
      <c r="X8" s="159"/>
      <c r="Y8" s="159"/>
      <c r="Z8" s="159"/>
      <c r="AA8" s="159"/>
      <c r="AB8" s="159"/>
    </row>
    <row r="9" spans="1:28" s="3" customFormat="1" ht="30" customHeight="1" x14ac:dyDescent="0.4">
      <c r="A9" s="166" t="s">
        <v>0</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row>
    <row r="10" spans="1:28" s="3" customFormat="1" ht="39.950000000000003" customHeight="1" x14ac:dyDescent="0.4">
      <c r="A10" s="71"/>
      <c r="B10" s="588" t="s">
        <v>20</v>
      </c>
      <c r="C10" s="588"/>
      <c r="D10" s="588"/>
      <c r="E10" s="588"/>
      <c r="F10" s="588"/>
      <c r="G10" s="588"/>
      <c r="H10" s="690" t="str">
        <f>'(様式4号)完了届'!$H$10</f>
        <v>明治33年1月0日</v>
      </c>
      <c r="I10" s="690"/>
      <c r="J10" s="690"/>
      <c r="K10" s="690"/>
      <c r="L10" s="690"/>
      <c r="M10" s="690"/>
      <c r="N10" s="588" t="s">
        <v>21</v>
      </c>
      <c r="O10" s="588"/>
      <c r="P10" s="588"/>
      <c r="Q10" s="588"/>
      <c r="R10" s="588"/>
      <c r="S10" s="588"/>
      <c r="T10" s="691" t="str">
        <f>'(様式4号)完了届'!$R$10</f>
        <v>指令も産第号</v>
      </c>
      <c r="U10" s="691"/>
      <c r="V10" s="691"/>
      <c r="W10" s="691"/>
      <c r="X10" s="691"/>
      <c r="Y10" s="691"/>
      <c r="Z10" s="691"/>
      <c r="AA10" s="691"/>
      <c r="AB10" s="71"/>
    </row>
    <row r="11" spans="1:28" s="3" customFormat="1" ht="20.100000000000001" customHeight="1" x14ac:dyDescent="0.4">
      <c r="A11" s="49"/>
      <c r="B11" s="588" t="s">
        <v>1</v>
      </c>
      <c r="C11" s="588"/>
      <c r="D11" s="588"/>
      <c r="E11" s="588"/>
      <c r="F11" s="588"/>
      <c r="G11" s="588"/>
      <c r="H11" s="692" t="e">
        <f>'(様式1号)交付申請書'!$F$10</f>
        <v>#NUM!</v>
      </c>
      <c r="I11" s="692"/>
      <c r="J11" s="692"/>
      <c r="K11" s="692"/>
      <c r="L11" s="692"/>
      <c r="M11" s="692"/>
      <c r="N11" s="588" t="s">
        <v>22</v>
      </c>
      <c r="O11" s="588"/>
      <c r="P11" s="588"/>
      <c r="Q11" s="588"/>
      <c r="R11" s="588"/>
      <c r="S11" s="588"/>
      <c r="T11" s="693" t="str">
        <f>基本情報設定シート!$C$10</f>
        <v>松江市人材育成支援事業補助金</v>
      </c>
      <c r="U11" s="693"/>
      <c r="V11" s="693"/>
      <c r="W11" s="693"/>
      <c r="X11" s="693"/>
      <c r="Y11" s="693"/>
      <c r="Z11" s="693"/>
      <c r="AA11" s="693"/>
      <c r="AB11" s="49"/>
    </row>
    <row r="12" spans="1:28" s="3" customFormat="1" ht="20.100000000000001" customHeight="1" x14ac:dyDescent="0.4">
      <c r="A12" s="49"/>
      <c r="B12" s="585" t="s">
        <v>3</v>
      </c>
      <c r="C12" s="586"/>
      <c r="D12" s="586"/>
      <c r="E12" s="586"/>
      <c r="F12" s="586"/>
      <c r="G12" s="587"/>
      <c r="H12" s="700" t="str">
        <f>基本情報設定シート!$C$11</f>
        <v>研修等受講支援事業</v>
      </c>
      <c r="I12" s="701"/>
      <c r="J12" s="701"/>
      <c r="K12" s="701"/>
      <c r="L12" s="701"/>
      <c r="M12" s="701"/>
      <c r="N12" s="701"/>
      <c r="O12" s="701"/>
      <c r="P12" s="701"/>
      <c r="Q12" s="701"/>
      <c r="R12" s="701"/>
      <c r="S12" s="701"/>
      <c r="T12" s="701"/>
      <c r="U12" s="701"/>
      <c r="V12" s="701"/>
      <c r="W12" s="701"/>
      <c r="X12" s="701"/>
      <c r="Y12" s="701"/>
      <c r="Z12" s="701"/>
      <c r="AA12" s="702"/>
      <c r="AB12" s="49"/>
    </row>
    <row r="13" spans="1:28" s="3" customFormat="1" ht="39.950000000000003" customHeight="1" x14ac:dyDescent="0.4">
      <c r="A13" s="49"/>
      <c r="B13" s="585" t="s">
        <v>24</v>
      </c>
      <c r="C13" s="586"/>
      <c r="D13" s="586"/>
      <c r="E13" s="586"/>
      <c r="F13" s="586"/>
      <c r="G13" s="586"/>
      <c r="H13" s="602" t="str">
        <f>'(様式4号)完了届'!$H$14</f>
        <v>（別表2）人材育成報告のとおり</v>
      </c>
      <c r="I13" s="605"/>
      <c r="J13" s="605"/>
      <c r="K13" s="605"/>
      <c r="L13" s="605"/>
      <c r="M13" s="605"/>
      <c r="N13" s="605"/>
      <c r="O13" s="605"/>
      <c r="P13" s="605"/>
      <c r="Q13" s="605"/>
      <c r="R13" s="605"/>
      <c r="S13" s="605"/>
      <c r="T13" s="605"/>
      <c r="U13" s="605"/>
      <c r="V13" s="605"/>
      <c r="W13" s="605"/>
      <c r="X13" s="605"/>
      <c r="Y13" s="605"/>
      <c r="Z13" s="605"/>
      <c r="AA13" s="606"/>
      <c r="AB13" s="49"/>
    </row>
    <row r="14" spans="1:28" s="3" customFormat="1" ht="20.100000000000001" customHeight="1" x14ac:dyDescent="0.4">
      <c r="A14" s="49"/>
      <c r="B14" s="585" t="s">
        <v>25</v>
      </c>
      <c r="C14" s="586"/>
      <c r="D14" s="586"/>
      <c r="E14" s="586"/>
      <c r="F14" s="586"/>
      <c r="G14" s="587"/>
      <c r="H14" s="703">
        <f>'(様式4号)完了届'!$H$15</f>
        <v>0</v>
      </c>
      <c r="I14" s="704"/>
      <c r="J14" s="704"/>
      <c r="K14" s="704"/>
      <c r="L14" s="704"/>
      <c r="M14" s="704"/>
      <c r="N14" s="705"/>
      <c r="O14" s="587" t="s">
        <v>26</v>
      </c>
      <c r="P14" s="588"/>
      <c r="Q14" s="588"/>
      <c r="R14" s="588"/>
      <c r="S14" s="588"/>
      <c r="T14" s="588"/>
      <c r="U14" s="706">
        <f>'(様式4号)完了届'!$U$15</f>
        <v>0</v>
      </c>
      <c r="V14" s="706"/>
      <c r="W14" s="706"/>
      <c r="X14" s="706"/>
      <c r="Y14" s="706"/>
      <c r="Z14" s="706"/>
      <c r="AA14" s="706"/>
      <c r="AB14" s="49"/>
    </row>
    <row r="15" spans="1:28" s="3" customFormat="1" ht="39.950000000000003" customHeight="1" x14ac:dyDescent="0.4">
      <c r="A15" s="49"/>
      <c r="B15" s="160" t="s">
        <v>30</v>
      </c>
      <c r="C15" s="161"/>
      <c r="D15" s="161"/>
      <c r="E15" s="161"/>
      <c r="F15" s="161"/>
      <c r="G15" s="161"/>
      <c r="H15" s="161"/>
      <c r="I15" s="161"/>
      <c r="J15" s="162"/>
      <c r="K15" s="181">
        <f>IF('(別紙3)事業報告書'!$K$39="",'(別紙3)事業報告書'!$K$38,'(別紙3)事業報告書'!$K$39)</f>
        <v>0</v>
      </c>
      <c r="L15" s="182"/>
      <c r="M15" s="182"/>
      <c r="N15" s="182"/>
      <c r="O15" s="182"/>
      <c r="P15" s="182"/>
      <c r="Q15" s="182"/>
      <c r="R15" s="182"/>
      <c r="S15" s="182"/>
      <c r="T15" s="182"/>
      <c r="U15" s="182"/>
      <c r="V15" s="182"/>
      <c r="W15" s="182"/>
      <c r="X15" s="182"/>
      <c r="Y15" s="182"/>
      <c r="Z15" s="605" t="s">
        <v>5</v>
      </c>
      <c r="AA15" s="606"/>
      <c r="AB15" s="49"/>
    </row>
    <row r="16" spans="1:28" s="3" customFormat="1" ht="39.950000000000003" customHeight="1" x14ac:dyDescent="0.4">
      <c r="A16" s="49"/>
      <c r="B16" s="160" t="s">
        <v>31</v>
      </c>
      <c r="C16" s="161"/>
      <c r="D16" s="161"/>
      <c r="E16" s="161"/>
      <c r="F16" s="161"/>
      <c r="G16" s="161"/>
      <c r="H16" s="161"/>
      <c r="I16" s="161"/>
      <c r="J16" s="162"/>
      <c r="K16" s="688"/>
      <c r="L16" s="689"/>
      <c r="M16" s="689"/>
      <c r="N16" s="689"/>
      <c r="O16" s="689"/>
      <c r="P16" s="689"/>
      <c r="Q16" s="689"/>
      <c r="R16" s="689"/>
      <c r="S16" s="689"/>
      <c r="T16" s="689"/>
      <c r="U16" s="689"/>
      <c r="V16" s="689"/>
      <c r="W16" s="689"/>
      <c r="X16" s="689"/>
      <c r="Y16" s="689"/>
      <c r="Z16" s="605" t="s">
        <v>5</v>
      </c>
      <c r="AA16" s="606"/>
      <c r="AB16" s="49"/>
    </row>
    <row r="17" spans="1:28" s="3" customFormat="1" ht="39.950000000000003" customHeight="1" x14ac:dyDescent="0.4">
      <c r="A17" s="49"/>
      <c r="B17" s="160" t="s">
        <v>32</v>
      </c>
      <c r="C17" s="161"/>
      <c r="D17" s="161"/>
      <c r="E17" s="161"/>
      <c r="F17" s="161"/>
      <c r="G17" s="161"/>
      <c r="H17" s="161"/>
      <c r="I17" s="161"/>
      <c r="J17" s="162"/>
      <c r="K17" s="181">
        <v>0</v>
      </c>
      <c r="L17" s="182"/>
      <c r="M17" s="182"/>
      <c r="N17" s="182"/>
      <c r="O17" s="182"/>
      <c r="P17" s="182"/>
      <c r="Q17" s="182"/>
      <c r="R17" s="182"/>
      <c r="S17" s="182"/>
      <c r="T17" s="182"/>
      <c r="U17" s="182"/>
      <c r="V17" s="182"/>
      <c r="W17" s="182"/>
      <c r="X17" s="182"/>
      <c r="Y17" s="182"/>
      <c r="Z17" s="605" t="s">
        <v>5</v>
      </c>
      <c r="AA17" s="606"/>
      <c r="AB17" s="49"/>
    </row>
    <row r="18" spans="1:28" s="3" customFormat="1" ht="99.95" customHeight="1" x14ac:dyDescent="0.4">
      <c r="A18" s="49"/>
      <c r="B18" s="585" t="s">
        <v>34</v>
      </c>
      <c r="C18" s="586"/>
      <c r="D18" s="586"/>
      <c r="E18" s="586"/>
      <c r="F18" s="586"/>
      <c r="G18" s="587"/>
      <c r="H18" s="687" t="s">
        <v>231</v>
      </c>
      <c r="I18" s="605"/>
      <c r="J18" s="605"/>
      <c r="K18" s="605"/>
      <c r="L18" s="605"/>
      <c r="M18" s="605"/>
      <c r="N18" s="605"/>
      <c r="O18" s="605"/>
      <c r="P18" s="605"/>
      <c r="Q18" s="605"/>
      <c r="R18" s="605"/>
      <c r="S18" s="605"/>
      <c r="T18" s="605"/>
      <c r="U18" s="605"/>
      <c r="V18" s="605"/>
      <c r="W18" s="605"/>
      <c r="X18" s="605"/>
      <c r="Y18" s="605"/>
      <c r="Z18" s="605"/>
      <c r="AA18" s="606"/>
      <c r="AB18" s="49"/>
    </row>
    <row r="19" spans="1:28" s="3" customFormat="1" ht="20.100000000000001" customHeight="1" x14ac:dyDescent="0.4">
      <c r="A19" s="49"/>
      <c r="B19" s="694" t="s">
        <v>33</v>
      </c>
      <c r="C19" s="695"/>
      <c r="D19" s="695"/>
      <c r="E19" s="695"/>
      <c r="F19" s="695"/>
      <c r="G19" s="695"/>
      <c r="H19" s="695"/>
      <c r="I19" s="695"/>
      <c r="J19" s="695"/>
      <c r="K19" s="695"/>
      <c r="L19" s="695"/>
      <c r="M19" s="695"/>
      <c r="N19" s="695"/>
      <c r="O19" s="695"/>
      <c r="P19" s="695"/>
      <c r="Q19" s="695"/>
      <c r="R19" s="695"/>
      <c r="S19" s="695"/>
      <c r="T19" s="695"/>
      <c r="U19" s="695"/>
      <c r="V19" s="695"/>
      <c r="W19" s="695"/>
      <c r="X19" s="695"/>
      <c r="Y19" s="695"/>
      <c r="Z19" s="695"/>
      <c r="AA19" s="696"/>
      <c r="AB19" s="49"/>
    </row>
    <row r="20" spans="1:28" s="3" customFormat="1" ht="99.95" customHeight="1" x14ac:dyDescent="0.4">
      <c r="A20" s="49"/>
      <c r="B20" s="697" t="str">
        <f>VLOOKUP($H$12,管理者用!$C$2:$E$18,3,0)</f>
        <v>１．事業報告書
２．人材育成報告書
３．補助事業の実施が確認できる資料
４．補助対象経費に係る請求明細の分かるもの
５．領収書等補助対象経費の支払いが分かるもの
６．市税に滞納がないことが分かる証明書</v>
      </c>
      <c r="C20" s="698"/>
      <c r="D20" s="698"/>
      <c r="E20" s="698"/>
      <c r="F20" s="698"/>
      <c r="G20" s="698"/>
      <c r="H20" s="698"/>
      <c r="I20" s="698"/>
      <c r="J20" s="698"/>
      <c r="K20" s="698"/>
      <c r="L20" s="698"/>
      <c r="M20" s="698"/>
      <c r="N20" s="698"/>
      <c r="O20" s="698"/>
      <c r="P20" s="698"/>
      <c r="Q20" s="698"/>
      <c r="R20" s="698"/>
      <c r="S20" s="698"/>
      <c r="T20" s="698"/>
      <c r="U20" s="698"/>
      <c r="V20" s="698"/>
      <c r="W20" s="698"/>
      <c r="X20" s="698"/>
      <c r="Y20" s="698"/>
      <c r="Z20" s="698"/>
      <c r="AA20" s="699"/>
      <c r="AB20" s="49"/>
    </row>
    <row r="21" spans="1:28" s="3" customFormat="1" ht="20.100000000000001" customHeight="1" x14ac:dyDescent="0.4">
      <c r="A21" s="49"/>
      <c r="B21" s="49"/>
      <c r="C21" s="49"/>
      <c r="D21" s="49"/>
      <c r="E21" s="57"/>
      <c r="F21" s="57"/>
      <c r="G21" s="57"/>
      <c r="H21" s="57"/>
      <c r="I21" s="57"/>
      <c r="J21" s="57"/>
      <c r="K21" s="57"/>
      <c r="L21" s="57"/>
      <c r="M21" s="57"/>
      <c r="N21" s="57"/>
      <c r="O21" s="57"/>
      <c r="P21" s="57"/>
      <c r="Q21" s="49"/>
      <c r="R21" s="49"/>
      <c r="S21" s="49"/>
      <c r="T21" s="49"/>
      <c r="U21" s="49"/>
      <c r="V21" s="49"/>
      <c r="W21" s="49"/>
      <c r="X21" s="49"/>
      <c r="Y21" s="49"/>
      <c r="Z21" s="49"/>
      <c r="AA21" s="49"/>
      <c r="AB21" s="49"/>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topLeftCell="A25" zoomScaleNormal="100" zoomScaleSheetLayoutView="100" workbookViewId="0">
      <selection activeCell="K40" sqref="K40:L40"/>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256</v>
      </c>
      <c r="B1" s="21"/>
      <c r="C1" s="22"/>
      <c r="D1" s="22"/>
      <c r="E1" s="21"/>
      <c r="F1" s="21"/>
      <c r="G1" s="21"/>
      <c r="H1" s="21"/>
      <c r="I1" s="21"/>
      <c r="J1" s="21"/>
      <c r="K1" s="21"/>
      <c r="L1" s="21"/>
      <c r="M1" s="21"/>
    </row>
    <row r="2" spans="1:21" ht="30" customHeight="1" thickBot="1" x14ac:dyDescent="0.45">
      <c r="A2" s="225" t="str">
        <f>基本情報設定シート!$C$10&amp;"　事業報告書"</f>
        <v>松江市人材育成支援事業補助金　事業報告書</v>
      </c>
      <c r="B2" s="225"/>
      <c r="C2" s="225"/>
      <c r="D2" s="225"/>
      <c r="E2" s="225"/>
      <c r="F2" s="225"/>
      <c r="G2" s="225"/>
      <c r="H2" s="225"/>
      <c r="I2" s="225"/>
      <c r="J2" s="225"/>
      <c r="K2" s="225"/>
      <c r="L2" s="225"/>
      <c r="M2" s="225"/>
    </row>
    <row r="3" spans="1:21" s="24" customFormat="1" ht="18.75" customHeight="1" thickBot="1" x14ac:dyDescent="0.45">
      <c r="A3" s="45" t="s">
        <v>156</v>
      </c>
      <c r="B3" s="707" t="s">
        <v>157</v>
      </c>
      <c r="C3" s="707"/>
      <c r="D3" s="707"/>
      <c r="E3" s="708">
        <f>基本情報設定シート!$C$3</f>
        <v>0</v>
      </c>
      <c r="F3" s="708"/>
      <c r="G3" s="708"/>
      <c r="H3" s="708"/>
      <c r="I3" s="708"/>
      <c r="J3" s="708"/>
      <c r="K3" s="708"/>
      <c r="L3" s="708"/>
      <c r="M3" s="709"/>
      <c r="N3" s="23"/>
      <c r="O3" s="23"/>
      <c r="P3" s="23"/>
      <c r="Q3" s="23"/>
      <c r="R3" s="23"/>
      <c r="S3" s="23"/>
      <c r="T3" s="23"/>
      <c r="U3" s="23"/>
    </row>
    <row r="4" spans="1:21" s="24" customFormat="1" x14ac:dyDescent="0.4">
      <c r="A4" s="285" t="s">
        <v>292</v>
      </c>
      <c r="B4" s="286"/>
      <c r="C4" s="286"/>
      <c r="D4" s="287"/>
      <c r="E4" s="278" t="s">
        <v>288</v>
      </c>
      <c r="F4" s="279"/>
      <c r="G4" s="278" t="str">
        <f>基本情報設定シート!$C$11</f>
        <v>研修等受講支援事業</v>
      </c>
      <c r="H4" s="279"/>
      <c r="I4" s="279"/>
      <c r="J4" s="279"/>
      <c r="K4" s="279"/>
      <c r="L4" s="279"/>
      <c r="M4" s="282"/>
      <c r="N4" s="23"/>
      <c r="O4" s="23"/>
      <c r="P4" s="23"/>
      <c r="Q4" s="23"/>
      <c r="R4" s="23"/>
      <c r="S4" s="23"/>
      <c r="T4" s="23"/>
      <c r="U4" s="23"/>
    </row>
    <row r="5" spans="1:21" s="24" customFormat="1" ht="20.100000000000001" customHeight="1" thickBot="1" x14ac:dyDescent="0.45">
      <c r="A5" s="288"/>
      <c r="B5" s="289"/>
      <c r="C5" s="289"/>
      <c r="D5" s="290"/>
      <c r="E5" s="291" t="s">
        <v>293</v>
      </c>
      <c r="F5" s="292"/>
      <c r="G5" s="292"/>
      <c r="H5" s="292"/>
      <c r="I5" s="292"/>
      <c r="J5" s="292"/>
      <c r="K5" s="292"/>
      <c r="L5" s="292"/>
      <c r="M5" s="293"/>
      <c r="N5" s="23"/>
      <c r="O5" s="23"/>
      <c r="P5" s="23"/>
      <c r="Q5" s="23"/>
      <c r="R5" s="23"/>
      <c r="S5" s="23"/>
      <c r="T5" s="23"/>
      <c r="U5" s="23"/>
    </row>
    <row r="6" spans="1:21" s="24" customFormat="1" x14ac:dyDescent="0.4">
      <c r="A6" s="664" t="s">
        <v>225</v>
      </c>
      <c r="B6" s="36"/>
      <c r="C6" s="39" t="s">
        <v>173</v>
      </c>
      <c r="D6" s="22"/>
      <c r="E6" s="21"/>
      <c r="F6" s="21"/>
      <c r="G6" s="21"/>
      <c r="H6" s="21"/>
      <c r="I6" s="21"/>
      <c r="J6" s="21"/>
      <c r="K6" s="21"/>
      <c r="L6" s="40" t="s">
        <v>174</v>
      </c>
      <c r="M6" s="37"/>
      <c r="N6" s="23"/>
      <c r="O6" s="23"/>
      <c r="P6" s="23"/>
      <c r="Q6" s="23"/>
      <c r="R6" s="23"/>
      <c r="S6" s="23"/>
      <c r="T6" s="23"/>
      <c r="U6" s="23"/>
    </row>
    <row r="7" spans="1:21" s="24" customFormat="1" x14ac:dyDescent="0.4">
      <c r="A7" s="664"/>
      <c r="B7" s="36"/>
      <c r="C7" s="39"/>
      <c r="D7" s="22"/>
      <c r="E7" s="21"/>
      <c r="F7" s="21"/>
      <c r="G7" s="21"/>
      <c r="H7" s="21"/>
      <c r="I7" s="21"/>
      <c r="J7" s="21"/>
      <c r="K7" s="21"/>
      <c r="L7" s="40" t="s">
        <v>223</v>
      </c>
      <c r="M7" s="37"/>
      <c r="N7" s="23"/>
      <c r="O7" s="23"/>
      <c r="P7" s="23"/>
      <c r="Q7" s="23"/>
      <c r="R7" s="23"/>
      <c r="S7" s="23"/>
      <c r="T7" s="23"/>
      <c r="U7" s="23"/>
    </row>
    <row r="8" spans="1:21" s="24" customFormat="1" x14ac:dyDescent="0.4">
      <c r="A8" s="214"/>
      <c r="B8" s="36"/>
      <c r="C8" s="44" t="s">
        <v>175</v>
      </c>
      <c r="D8" s="205" t="s">
        <v>176</v>
      </c>
      <c r="E8" s="205"/>
      <c r="F8" s="264" t="s">
        <v>177</v>
      </c>
      <c r="G8" s="264"/>
      <c r="H8" s="264"/>
      <c r="I8" s="264"/>
      <c r="J8" s="264"/>
      <c r="K8" s="264"/>
      <c r="L8" s="264"/>
      <c r="M8" s="37"/>
      <c r="N8" s="23"/>
      <c r="O8" s="23"/>
      <c r="P8" s="23"/>
      <c r="Q8" s="23"/>
      <c r="R8" s="23"/>
      <c r="S8" s="23"/>
      <c r="T8" s="23"/>
      <c r="U8" s="23"/>
    </row>
    <row r="9" spans="1:21" s="24" customFormat="1" x14ac:dyDescent="0.4">
      <c r="A9" s="214"/>
      <c r="B9" s="36"/>
      <c r="C9" s="667" t="s">
        <v>178</v>
      </c>
      <c r="D9" s="665">
        <f>D15-SUM(D11,D13)</f>
        <v>0</v>
      </c>
      <c r="E9" s="666"/>
      <c r="F9" s="650"/>
      <c r="G9" s="651"/>
      <c r="H9" s="651"/>
      <c r="I9" s="651"/>
      <c r="J9" s="651"/>
      <c r="K9" s="651"/>
      <c r="L9" s="652"/>
      <c r="M9" s="37"/>
      <c r="N9" s="23">
        <v>1</v>
      </c>
      <c r="O9" s="23"/>
      <c r="P9" s="23"/>
      <c r="Q9" s="23"/>
      <c r="R9" s="23"/>
      <c r="S9" s="23"/>
      <c r="T9" s="23"/>
      <c r="U9" s="23"/>
    </row>
    <row r="10" spans="1:21" s="24" customFormat="1" x14ac:dyDescent="0.4">
      <c r="A10" s="214"/>
      <c r="B10" s="36"/>
      <c r="C10" s="668"/>
      <c r="D10" s="669" t="str">
        <f>IF($D$12="","",SUM($D$16,-D14,-D12))</f>
        <v/>
      </c>
      <c r="E10" s="670"/>
      <c r="F10" s="650"/>
      <c r="G10" s="651"/>
      <c r="H10" s="651"/>
      <c r="I10" s="651"/>
      <c r="J10" s="651"/>
      <c r="K10" s="651"/>
      <c r="L10" s="652"/>
      <c r="M10" s="37"/>
      <c r="N10" s="23"/>
      <c r="O10" s="23"/>
      <c r="P10" s="23"/>
      <c r="Q10" s="23"/>
      <c r="R10" s="23"/>
      <c r="S10" s="23"/>
      <c r="T10" s="23"/>
      <c r="U10" s="23"/>
    </row>
    <row r="11" spans="1:21" s="24" customFormat="1" x14ac:dyDescent="0.4">
      <c r="A11" s="214"/>
      <c r="B11" s="36"/>
      <c r="C11" s="662" t="s">
        <v>179</v>
      </c>
      <c r="D11" s="665">
        <f>$K$40</f>
        <v>0</v>
      </c>
      <c r="E11" s="666"/>
      <c r="F11" s="650" t="str">
        <f>基本情報設定シート!$C$10</f>
        <v>松江市人材育成支援事業補助金</v>
      </c>
      <c r="G11" s="651"/>
      <c r="H11" s="651"/>
      <c r="I11" s="651"/>
      <c r="J11" s="651"/>
      <c r="K11" s="651"/>
      <c r="L11" s="652"/>
      <c r="M11" s="37"/>
      <c r="N11" s="23">
        <v>2</v>
      </c>
      <c r="O11" s="23"/>
      <c r="P11" s="23"/>
      <c r="Q11" s="23"/>
      <c r="R11" s="23"/>
      <c r="S11" s="23"/>
      <c r="T11" s="23"/>
      <c r="U11" s="23"/>
    </row>
    <row r="12" spans="1:21" s="24" customFormat="1" x14ac:dyDescent="0.4">
      <c r="A12" s="214"/>
      <c r="B12" s="36"/>
      <c r="C12" s="663"/>
      <c r="D12" s="654" t="str">
        <f>IF($K$41="","",$K$41)</f>
        <v/>
      </c>
      <c r="E12" s="655"/>
      <c r="F12" s="650"/>
      <c r="G12" s="651"/>
      <c r="H12" s="651"/>
      <c r="I12" s="651"/>
      <c r="J12" s="651"/>
      <c r="K12" s="651"/>
      <c r="L12" s="652"/>
      <c r="M12" s="37"/>
      <c r="N12" s="23"/>
      <c r="O12" s="23"/>
      <c r="P12" s="23"/>
      <c r="Q12" s="23"/>
      <c r="R12" s="23"/>
      <c r="S12" s="23"/>
      <c r="T12" s="23"/>
      <c r="U12" s="23"/>
    </row>
    <row r="13" spans="1:21" s="24" customFormat="1" x14ac:dyDescent="0.4">
      <c r="A13" s="214"/>
      <c r="B13" s="36"/>
      <c r="C13" s="662" t="s">
        <v>180</v>
      </c>
      <c r="D13" s="665">
        <f>IF('(別紙2)変更事業計画書'!$D$22="",'(別紙2)変更事業計画書'!$D$21,'(別紙2)変更事業計画書'!$D$22)</f>
        <v>0</v>
      </c>
      <c r="E13" s="666"/>
      <c r="F13" s="650"/>
      <c r="G13" s="651"/>
      <c r="H13" s="651"/>
      <c r="I13" s="651"/>
      <c r="J13" s="651"/>
      <c r="K13" s="651"/>
      <c r="L13" s="652"/>
      <c r="M13" s="37"/>
      <c r="N13" s="23">
        <v>3</v>
      </c>
      <c r="O13" s="23"/>
      <c r="P13" s="23"/>
      <c r="Q13" s="23"/>
      <c r="R13" s="23"/>
      <c r="S13" s="23"/>
      <c r="T13" s="23"/>
      <c r="U13" s="23"/>
    </row>
    <row r="14" spans="1:21" s="24" customFormat="1" x14ac:dyDescent="0.4">
      <c r="A14" s="214"/>
      <c r="B14" s="36"/>
      <c r="C14" s="663"/>
      <c r="D14" s="656"/>
      <c r="E14" s="657"/>
      <c r="F14" s="210"/>
      <c r="G14" s="653"/>
      <c r="H14" s="653"/>
      <c r="I14" s="653"/>
      <c r="J14" s="653"/>
      <c r="K14" s="653"/>
      <c r="L14" s="211"/>
      <c r="M14" s="37"/>
      <c r="N14" s="23"/>
      <c r="O14" s="23"/>
      <c r="P14" s="23"/>
      <c r="Q14" s="23"/>
      <c r="R14" s="23"/>
      <c r="S14" s="23"/>
      <c r="T14" s="23"/>
      <c r="U14" s="23"/>
    </row>
    <row r="15" spans="1:21" s="24" customFormat="1" x14ac:dyDescent="0.4">
      <c r="A15" s="214"/>
      <c r="B15" s="36"/>
      <c r="C15" s="205" t="s">
        <v>181</v>
      </c>
      <c r="D15" s="645">
        <f>E38</f>
        <v>0</v>
      </c>
      <c r="E15" s="645"/>
      <c r="F15" s="263"/>
      <c r="G15" s="263"/>
      <c r="H15" s="263"/>
      <c r="I15" s="263"/>
      <c r="J15" s="263"/>
      <c r="K15" s="263"/>
      <c r="L15" s="263"/>
      <c r="M15" s="37"/>
      <c r="N15" s="23">
        <v>4</v>
      </c>
      <c r="O15" s="23"/>
      <c r="P15" s="23"/>
      <c r="Q15" s="23"/>
      <c r="R15" s="23"/>
      <c r="S15" s="23"/>
      <c r="T15" s="23"/>
      <c r="U15" s="23"/>
    </row>
    <row r="16" spans="1:21" s="24" customFormat="1" x14ac:dyDescent="0.4">
      <c r="A16" s="214"/>
      <c r="B16" s="36"/>
      <c r="C16" s="205"/>
      <c r="D16" s="641" t="str">
        <f>IF($D$12="","",$E$39)</f>
        <v/>
      </c>
      <c r="E16" s="641"/>
      <c r="F16" s="263"/>
      <c r="G16" s="263"/>
      <c r="H16" s="263"/>
      <c r="I16" s="263"/>
      <c r="J16" s="263"/>
      <c r="K16" s="263"/>
      <c r="L16" s="263"/>
      <c r="M16" s="37"/>
      <c r="N16" s="23"/>
      <c r="O16" s="23"/>
      <c r="P16" s="23"/>
      <c r="Q16" s="23"/>
      <c r="R16" s="23"/>
      <c r="S16" s="23"/>
      <c r="T16" s="23"/>
      <c r="U16" s="23"/>
    </row>
    <row r="17" spans="1:21" s="24" customFormat="1" x14ac:dyDescent="0.4">
      <c r="A17" s="214"/>
      <c r="B17" s="36"/>
      <c r="C17" s="43"/>
      <c r="D17" s="22"/>
      <c r="E17" s="22"/>
      <c r="F17" s="21"/>
      <c r="G17" s="21"/>
      <c r="H17" s="21"/>
      <c r="I17" s="21"/>
      <c r="J17" s="21"/>
      <c r="K17" s="21"/>
      <c r="L17" s="21"/>
      <c r="M17" s="37"/>
      <c r="N17" s="23"/>
      <c r="O17" s="23"/>
      <c r="P17" s="23"/>
      <c r="Q17" s="23"/>
      <c r="R17" s="23"/>
      <c r="S17" s="23"/>
      <c r="T17" s="23"/>
      <c r="U17" s="23"/>
    </row>
    <row r="18" spans="1:21" s="24" customFormat="1" x14ac:dyDescent="0.4">
      <c r="A18" s="214"/>
      <c r="B18" s="36"/>
      <c r="C18" s="39" t="s">
        <v>182</v>
      </c>
      <c r="D18" s="22"/>
      <c r="E18" s="21"/>
      <c r="F18" s="21"/>
      <c r="G18" s="21"/>
      <c r="H18" s="21"/>
      <c r="I18" s="21"/>
      <c r="J18" s="21"/>
      <c r="K18" s="21"/>
      <c r="L18" s="40" t="s">
        <v>174</v>
      </c>
      <c r="M18" s="37"/>
      <c r="N18" s="23"/>
      <c r="O18" s="23"/>
      <c r="P18" s="23"/>
      <c r="Q18" s="23"/>
      <c r="R18" s="23"/>
      <c r="S18" s="23"/>
      <c r="T18" s="23"/>
      <c r="U18" s="23"/>
    </row>
    <row r="19" spans="1:21" s="24" customFormat="1" x14ac:dyDescent="0.4">
      <c r="A19" s="214"/>
      <c r="B19" s="36"/>
      <c r="C19" s="39"/>
      <c r="D19" s="22"/>
      <c r="E19" s="21"/>
      <c r="F19" s="21"/>
      <c r="G19" s="21"/>
      <c r="H19" s="21"/>
      <c r="I19" s="21"/>
      <c r="J19" s="21"/>
      <c r="K19" s="21"/>
      <c r="L19" s="40" t="s">
        <v>223</v>
      </c>
      <c r="M19" s="37"/>
      <c r="N19" s="23"/>
      <c r="O19" s="23"/>
      <c r="P19" s="23"/>
      <c r="Q19" s="23"/>
      <c r="R19" s="23"/>
      <c r="S19" s="23"/>
      <c r="T19" s="23"/>
      <c r="U19" s="23"/>
    </row>
    <row r="20" spans="1:21" s="24" customFormat="1" ht="30" customHeight="1" x14ac:dyDescent="0.4">
      <c r="A20" s="214"/>
      <c r="B20" s="36"/>
      <c r="C20" s="234" t="s">
        <v>183</v>
      </c>
      <c r="D20" s="236"/>
      <c r="E20" s="265" t="s">
        <v>184</v>
      </c>
      <c r="F20" s="266"/>
      <c r="G20" s="257" t="s">
        <v>218</v>
      </c>
      <c r="H20" s="257"/>
      <c r="I20" s="257"/>
      <c r="J20" s="257"/>
      <c r="K20" s="265" t="s">
        <v>185</v>
      </c>
      <c r="L20" s="266"/>
      <c r="M20" s="37"/>
      <c r="N20" s="23"/>
      <c r="O20" s="23"/>
      <c r="P20" s="23"/>
      <c r="Q20" s="23"/>
      <c r="R20" s="23"/>
      <c r="S20" s="23"/>
      <c r="T20" s="23"/>
      <c r="U20" s="23"/>
    </row>
    <row r="21" spans="1:21" s="24" customFormat="1" ht="30" customHeight="1" x14ac:dyDescent="0.4">
      <c r="A21" s="214"/>
      <c r="B21" s="36"/>
      <c r="C21" s="237"/>
      <c r="D21" s="239"/>
      <c r="E21" s="267"/>
      <c r="F21" s="268"/>
      <c r="G21" s="257" t="s">
        <v>219</v>
      </c>
      <c r="H21" s="257"/>
      <c r="I21" s="294" t="s">
        <v>221</v>
      </c>
      <c r="J21" s="294"/>
      <c r="K21" s="267"/>
      <c r="L21" s="268"/>
      <c r="M21" s="37"/>
      <c r="N21" s="23"/>
      <c r="O21" s="23"/>
      <c r="P21" s="23"/>
      <c r="Q21" s="23"/>
      <c r="R21" s="23"/>
      <c r="S21" s="23"/>
      <c r="T21" s="23"/>
      <c r="U21" s="23"/>
    </row>
    <row r="22" spans="1:21" s="24" customFormat="1" x14ac:dyDescent="0.4">
      <c r="A22" s="214"/>
      <c r="B22" s="36"/>
      <c r="C22" s="234" t="str">
        <f>VLOOKUP(基本情報設定シート!$C$11,'プルダウン（事業計画書）'!$D$1:$L$17,$N22+1,0)</f>
        <v>委託費</v>
      </c>
      <c r="D22" s="236"/>
      <c r="E22" s="642">
        <f>IF('(別紙2)変更事業計画書'!E31="",INDEX('(別紙2)変更事業計画書'!$E$30:$E$47,MATCH('(別紙3)事業報告書'!$N22,'(別紙2)変更事業計画書'!$N$30:$N$47,0)),INDEX('(別紙2)変更事業計画書'!$E$30:$E$47,MATCH('(別紙3)事業報告書'!$N22,'(別紙2)変更事業計画書'!$N$30:$N$47,0)+1))</f>
        <v>0</v>
      </c>
      <c r="F22" s="643"/>
      <c r="G22" s="642">
        <f>IF('(別紙2)変更事業計画書'!G31="",INDEX('(別紙2)変更事業計画書'!$G$30:$G$47,MATCH('(別紙3)事業報告書'!$N22,'(別紙2)変更事業計画書'!$N$30:$N$47,0)),INDEX('(別紙2)変更事業計画書'!$G$30:$G$47,MATCH('(別紙3)事業報告書'!$N22,'(別紙2)変更事業計画書'!$N$30:$N$47,0)+1))</f>
        <v>0</v>
      </c>
      <c r="H22" s="643"/>
      <c r="I22" s="642">
        <f>IF('(別紙2)変更事業計画書'!I31="",INDEX('(別紙2)変更事業計画書'!$I$30:$I$47,MATCH('(別紙3)事業報告書'!$N22,'(別紙2)変更事業計画書'!$N$30:$N$47,0)),INDEX('(別紙2)変更事業計画書'!$I$30:$I$47,MATCH('(別紙3)事業報告書'!$N22,'(別紙2)変更事業計画書'!$N$30:$N$47,0)+1))</f>
        <v>0</v>
      </c>
      <c r="J22" s="643"/>
      <c r="K22" s="642">
        <f>IFERROR(SUM($E22,-$G22,-$I22),"")</f>
        <v>0</v>
      </c>
      <c r="L22" s="643"/>
      <c r="M22" s="37"/>
      <c r="N22" s="23">
        <v>1</v>
      </c>
      <c r="O22" s="23"/>
      <c r="P22" s="23"/>
      <c r="Q22" s="23"/>
      <c r="R22" s="23"/>
      <c r="S22" s="23"/>
      <c r="T22" s="23"/>
      <c r="U22" s="23"/>
    </row>
    <row r="23" spans="1:21" s="24" customFormat="1" x14ac:dyDescent="0.4">
      <c r="A23" s="214"/>
      <c r="B23" s="36"/>
      <c r="C23" s="237"/>
      <c r="D23" s="239"/>
      <c r="E23" s="646"/>
      <c r="F23" s="647"/>
      <c r="G23" s="646"/>
      <c r="H23" s="647"/>
      <c r="I23" s="646"/>
      <c r="J23" s="647"/>
      <c r="K23" s="217" t="str">
        <f>IF($E23-SUM($G23,$I23)=0,"",$E23-SUM($G23,$I23))</f>
        <v/>
      </c>
      <c r="L23" s="218"/>
      <c r="M23" s="37"/>
      <c r="N23" s="23"/>
      <c r="O23" s="23"/>
      <c r="P23" s="23"/>
      <c r="Q23" s="23"/>
      <c r="R23" s="23"/>
      <c r="S23" s="23"/>
      <c r="T23" s="23"/>
      <c r="U23" s="23"/>
    </row>
    <row r="24" spans="1:21" s="24" customFormat="1" x14ac:dyDescent="0.4">
      <c r="A24" s="214"/>
      <c r="B24" s="36"/>
      <c r="C24" s="234" t="str">
        <f>VLOOKUP(基本情報設定シート!$C$11,'プルダウン（事業計画書）'!$D$1:$L$17,$N24+1,0)</f>
        <v>会場費</v>
      </c>
      <c r="D24" s="236"/>
      <c r="E24" s="642">
        <f>IF('(別紙2)変更事業計画書'!E33="",INDEX('(別紙2)変更事業計画書'!$E$30:$E$47,MATCH('(別紙3)事業報告書'!$N24,'(別紙2)変更事業計画書'!$N$30:$N$47,0)),INDEX('(別紙2)変更事業計画書'!$E$30:$E$47,MATCH('(別紙3)事業報告書'!$N24,'(別紙2)変更事業計画書'!$N$30:$N$47,0)+1))</f>
        <v>0</v>
      </c>
      <c r="F24" s="643"/>
      <c r="G24" s="642">
        <f>IF('(別紙2)変更事業計画書'!G33="",INDEX('(別紙2)変更事業計画書'!$G$30:$G$47,MATCH('(別紙3)事業報告書'!$N24,'(別紙2)変更事業計画書'!$N$30:$N$47,0)),INDEX('(別紙2)変更事業計画書'!$G$30:$G$47,MATCH('(別紙3)事業報告書'!$N24,'(別紙2)変更事業計画書'!$N$30:$N$47,0)+1))</f>
        <v>0</v>
      </c>
      <c r="H24" s="643"/>
      <c r="I24" s="642">
        <f>IF('(別紙2)変更事業計画書'!I33="",INDEX('(別紙2)変更事業計画書'!$I$30:$I$47,MATCH('(別紙3)事業報告書'!$N24,'(別紙2)変更事業計画書'!$N$30:$N$47,0)),INDEX('(別紙2)変更事業計画書'!$I$30:$I$47,MATCH('(別紙3)事業報告書'!$N24,'(別紙2)変更事業計画書'!$N$30:$N$47,0)+1))</f>
        <v>0</v>
      </c>
      <c r="J24" s="643"/>
      <c r="K24" s="642">
        <f t="shared" ref="K24:K38" si="0">IFERROR(SUM($E24,-$G24,-$I24),"")</f>
        <v>0</v>
      </c>
      <c r="L24" s="643"/>
      <c r="M24" s="37"/>
      <c r="N24" s="23">
        <v>2</v>
      </c>
      <c r="O24" s="23"/>
      <c r="P24" s="23"/>
      <c r="Q24" s="23"/>
      <c r="R24" s="23"/>
      <c r="S24" s="23"/>
      <c r="T24" s="23"/>
      <c r="U24" s="23"/>
    </row>
    <row r="25" spans="1:21" s="24" customFormat="1" x14ac:dyDescent="0.4">
      <c r="A25" s="214"/>
      <c r="B25" s="36"/>
      <c r="C25" s="237"/>
      <c r="D25" s="239"/>
      <c r="E25" s="646"/>
      <c r="F25" s="647"/>
      <c r="G25" s="646"/>
      <c r="H25" s="647"/>
      <c r="I25" s="646"/>
      <c r="J25" s="647"/>
      <c r="K25" s="217" t="str">
        <f>IF($E25-SUM($G25,$I25)=0,"",$E25-SUM($G25,$I25))</f>
        <v/>
      </c>
      <c r="L25" s="218"/>
      <c r="M25" s="37"/>
      <c r="N25" s="23"/>
      <c r="O25" s="23"/>
      <c r="P25" s="23"/>
      <c r="Q25" s="23"/>
      <c r="R25" s="23"/>
      <c r="S25" s="23"/>
      <c r="T25" s="23"/>
      <c r="U25" s="23"/>
    </row>
    <row r="26" spans="1:21" s="24" customFormat="1" x14ac:dyDescent="0.4">
      <c r="A26" s="214"/>
      <c r="B26" s="36"/>
      <c r="C26" s="234" t="str">
        <f>VLOOKUP(基本情報設定シート!$C$11,'プルダウン（事業計画書）'!$D$1:$L$17,$N26+1,0)</f>
        <v>教材費</v>
      </c>
      <c r="D26" s="236"/>
      <c r="E26" s="642">
        <f>IF('(別紙2)変更事業計画書'!E35="",INDEX('(別紙2)変更事業計画書'!$E$30:$E$47,MATCH('(別紙3)事業報告書'!$N26,'(別紙2)変更事業計画書'!$N$30:$N$47,0)),INDEX('(別紙2)変更事業計画書'!$E$30:$E$47,MATCH('(別紙3)事業報告書'!$N26,'(別紙2)変更事業計画書'!$N$30:$N$47,0)+1))</f>
        <v>0</v>
      </c>
      <c r="F26" s="643"/>
      <c r="G26" s="642">
        <f>IF('(別紙2)変更事業計画書'!G35="",INDEX('(別紙2)変更事業計画書'!$G$30:$G$47,MATCH('(別紙3)事業報告書'!$N26,'(別紙2)変更事業計画書'!$N$30:$N$47,0)),INDEX('(別紙2)変更事業計画書'!$G$30:$G$47,MATCH('(別紙3)事業報告書'!$N26,'(別紙2)変更事業計画書'!$N$30:$N$47,0)+1))</f>
        <v>0</v>
      </c>
      <c r="H26" s="643"/>
      <c r="I26" s="642">
        <f>IF('(別紙2)変更事業計画書'!I35="",INDEX('(別紙2)変更事業計画書'!$I$30:$I$47,MATCH('(別紙3)事業報告書'!$N26,'(別紙2)変更事業計画書'!$N$30:$N$47,0)),INDEX('(別紙2)変更事業計画書'!$I$30:$I$47,MATCH('(別紙3)事業報告書'!$N26,'(別紙2)変更事業計画書'!$N$30:$N$47,0)+1))</f>
        <v>0</v>
      </c>
      <c r="J26" s="643"/>
      <c r="K26" s="642">
        <f t="shared" si="0"/>
        <v>0</v>
      </c>
      <c r="L26" s="643"/>
      <c r="M26" s="37"/>
      <c r="N26" s="23">
        <v>3</v>
      </c>
      <c r="O26" s="23"/>
      <c r="P26" s="23"/>
      <c r="Q26" s="23"/>
      <c r="R26" s="23"/>
      <c r="S26" s="23"/>
      <c r="T26" s="23"/>
      <c r="U26" s="23"/>
    </row>
    <row r="27" spans="1:21" s="24" customFormat="1" x14ac:dyDescent="0.4">
      <c r="A27" s="214"/>
      <c r="B27" s="36"/>
      <c r="C27" s="237"/>
      <c r="D27" s="239"/>
      <c r="E27" s="646"/>
      <c r="F27" s="647"/>
      <c r="G27" s="646"/>
      <c r="H27" s="647"/>
      <c r="I27" s="646"/>
      <c r="J27" s="647"/>
      <c r="K27" s="217" t="str">
        <f>IF($E27-SUM($G27,$I27)=0,"",$E27-SUM($G27,$I27))</f>
        <v/>
      </c>
      <c r="L27" s="218"/>
      <c r="M27" s="37"/>
      <c r="N27" s="23"/>
      <c r="O27" s="23"/>
      <c r="P27" s="23"/>
      <c r="Q27" s="23"/>
      <c r="R27" s="23"/>
      <c r="S27" s="23"/>
      <c r="T27" s="23"/>
      <c r="U27" s="23"/>
    </row>
    <row r="28" spans="1:21" s="24" customFormat="1" x14ac:dyDescent="0.4">
      <c r="A28" s="214"/>
      <c r="B28" s="36"/>
      <c r="C28" s="234" t="str">
        <f>VLOOKUP(基本情報設定シート!$C$11,'プルダウン（事業計画書）'!$D$1:$L$17,$N28+1,0)</f>
        <v>負担金</v>
      </c>
      <c r="D28" s="236"/>
      <c r="E28" s="642">
        <f>IF('(別紙2)変更事業計画書'!E37="",INDEX('(別紙2)変更事業計画書'!$E$30:$E$47,MATCH('(別紙3)事業報告書'!$N28,'(別紙2)変更事業計画書'!$N$30:$N$47,0)),INDEX('(別紙2)変更事業計画書'!$E$30:$E$47,MATCH('(別紙3)事業報告書'!$N28,'(別紙2)変更事業計画書'!$N$30:$N$47,0)+1))</f>
        <v>0</v>
      </c>
      <c r="F28" s="643"/>
      <c r="G28" s="642">
        <f>IF('(別紙2)変更事業計画書'!G37="",INDEX('(別紙2)変更事業計画書'!$G$30:$G$47,MATCH('(別紙3)事業報告書'!$N28,'(別紙2)変更事業計画書'!$N$30:$N$47,0)),INDEX('(別紙2)変更事業計画書'!$G$30:$G$47,MATCH('(別紙3)事業報告書'!$N28,'(別紙2)変更事業計画書'!$N$30:$N$47,0)+1))</f>
        <v>0</v>
      </c>
      <c r="H28" s="643"/>
      <c r="I28" s="642">
        <f>IF('(別紙2)変更事業計画書'!I37="",INDEX('(別紙2)変更事業計画書'!$I$30:$I$47,MATCH('(別紙3)事業報告書'!$N28,'(別紙2)変更事業計画書'!$N$30:$N$47,0)),INDEX('(別紙2)変更事業計画書'!$I$30:$I$47,MATCH('(別紙3)事業報告書'!$N28,'(別紙2)変更事業計画書'!$N$30:$N$47,0)+1))</f>
        <v>0</v>
      </c>
      <c r="J28" s="643"/>
      <c r="K28" s="642">
        <f t="shared" si="0"/>
        <v>0</v>
      </c>
      <c r="L28" s="643"/>
      <c r="M28" s="37"/>
      <c r="N28" s="23">
        <v>4</v>
      </c>
      <c r="O28" s="23"/>
      <c r="P28" s="23"/>
      <c r="Q28" s="23"/>
      <c r="R28" s="23"/>
      <c r="S28" s="23"/>
      <c r="T28" s="23"/>
      <c r="U28" s="23"/>
    </row>
    <row r="29" spans="1:21" s="24" customFormat="1" x14ac:dyDescent="0.4">
      <c r="A29" s="214"/>
      <c r="B29" s="36"/>
      <c r="C29" s="237"/>
      <c r="D29" s="239"/>
      <c r="E29" s="646"/>
      <c r="F29" s="647"/>
      <c r="G29" s="646"/>
      <c r="H29" s="647"/>
      <c r="I29" s="646"/>
      <c r="J29" s="647"/>
      <c r="K29" s="217" t="str">
        <f>IF($E29-SUM($G29,$I29)=0,"",$E29-SUM($G29,$I29))</f>
        <v/>
      </c>
      <c r="L29" s="218"/>
      <c r="M29" s="37"/>
      <c r="N29" s="23"/>
      <c r="O29" s="23"/>
      <c r="P29" s="23"/>
      <c r="Q29" s="23"/>
      <c r="R29" s="23"/>
      <c r="S29" s="23"/>
      <c r="T29" s="23"/>
      <c r="U29" s="23"/>
    </row>
    <row r="30" spans="1:21" s="24" customFormat="1" x14ac:dyDescent="0.4">
      <c r="A30" s="214"/>
      <c r="B30" s="36"/>
      <c r="C30" s="234" t="str">
        <f>VLOOKUP(基本情報設定シート!$C$11,'プルダウン（事業計画書）'!$D$1:$L$17,$N30+1,0)</f>
        <v>その他経費</v>
      </c>
      <c r="D30" s="236"/>
      <c r="E30" s="642">
        <f>IF('(別紙2)変更事業計画書'!E39="",INDEX('(別紙2)変更事業計画書'!$E$30:$E$47,MATCH('(別紙3)事業報告書'!$N30,'(別紙2)変更事業計画書'!$N$30:$N$47,0)),INDEX('(別紙2)変更事業計画書'!$E$30:$E$47,MATCH('(別紙3)事業報告書'!$N30,'(別紙2)変更事業計画書'!$N$30:$N$47,0)+1))</f>
        <v>0</v>
      </c>
      <c r="F30" s="643"/>
      <c r="G30" s="642">
        <f>IF('(別紙2)変更事業計画書'!G39="",INDEX('(別紙2)変更事業計画書'!$G$30:$G$47,MATCH('(別紙3)事業報告書'!$N30,'(別紙2)変更事業計画書'!$N$30:$N$47,0)),INDEX('(別紙2)変更事業計画書'!$G$30:$G$47,MATCH('(別紙3)事業報告書'!$N30,'(別紙2)変更事業計画書'!$N$30:$N$47,0)+1))</f>
        <v>0</v>
      </c>
      <c r="H30" s="643"/>
      <c r="I30" s="642">
        <f>IF('(別紙2)変更事業計画書'!I39="",INDEX('(別紙2)変更事業計画書'!$I$30:$I$47,MATCH('(別紙3)事業報告書'!$N30,'(別紙2)変更事業計画書'!$N$30:$N$47,0)),INDEX('(別紙2)変更事業計画書'!$I$30:$I$47,MATCH('(別紙3)事業報告書'!$N30,'(別紙2)変更事業計画書'!$N$30:$N$47,0)+1))</f>
        <v>0</v>
      </c>
      <c r="J30" s="643"/>
      <c r="K30" s="642">
        <f t="shared" si="0"/>
        <v>0</v>
      </c>
      <c r="L30" s="643"/>
      <c r="M30" s="37"/>
      <c r="N30" s="23">
        <v>5</v>
      </c>
      <c r="O30" s="23"/>
      <c r="P30" s="23"/>
      <c r="Q30" s="23"/>
      <c r="R30" s="23"/>
      <c r="S30" s="23"/>
      <c r="T30" s="23"/>
      <c r="U30" s="23"/>
    </row>
    <row r="31" spans="1:21" s="24" customFormat="1" x14ac:dyDescent="0.4">
      <c r="A31" s="214"/>
      <c r="B31" s="36"/>
      <c r="C31" s="237"/>
      <c r="D31" s="239"/>
      <c r="E31" s="219"/>
      <c r="F31" s="220"/>
      <c r="G31" s="646"/>
      <c r="H31" s="647"/>
      <c r="I31" s="646"/>
      <c r="J31" s="647"/>
      <c r="K31" s="217" t="str">
        <f>IF($E31-SUM($G31,$I31)=0,"",$E31-SUM($G31,$I31))</f>
        <v/>
      </c>
      <c r="L31" s="218"/>
      <c r="M31" s="37"/>
      <c r="N31" s="23"/>
      <c r="O31" s="23"/>
      <c r="P31" s="23"/>
      <c r="Q31" s="23"/>
      <c r="R31" s="23"/>
      <c r="S31" s="23"/>
      <c r="T31" s="23"/>
      <c r="U31" s="23"/>
    </row>
    <row r="32" spans="1:21" s="24" customFormat="1" x14ac:dyDescent="0.4">
      <c r="A32" s="214"/>
      <c r="B32" s="36"/>
      <c r="C32" s="234">
        <f>VLOOKUP(基本情報設定シート!$C$11,'プルダウン（事業計画書）'!$D$1:$L$17,$N32+1,0)</f>
        <v>0</v>
      </c>
      <c r="D32" s="236"/>
      <c r="E32" s="642">
        <f>IF('(別紙2)変更事業計画書'!E41="",INDEX('(別紙2)変更事業計画書'!$E$30:$E$47,MATCH('(別紙3)事業報告書'!$N32,'(別紙2)変更事業計画書'!$N$30:$N$47,0)),INDEX('(別紙2)変更事業計画書'!$E$30:$E$47,MATCH('(別紙3)事業報告書'!$N32,'(別紙2)変更事業計画書'!$N$30:$N$47,0)+1))</f>
        <v>0</v>
      </c>
      <c r="F32" s="643"/>
      <c r="G32" s="642">
        <f>IF('(別紙2)変更事業計画書'!G41="",INDEX('(別紙2)変更事業計画書'!$G$30:$G$47,MATCH('(別紙3)事業報告書'!$N32,'(別紙2)変更事業計画書'!$N$30:$N$47,0)),INDEX('(別紙2)変更事業計画書'!$G$30:$G$47,MATCH('(別紙3)事業報告書'!$N32,'(別紙2)変更事業計画書'!$N$30:$N$47,0)+1))</f>
        <v>0</v>
      </c>
      <c r="H32" s="643"/>
      <c r="I32" s="642">
        <f>IF('(別紙2)変更事業計画書'!I41="",INDEX('(別紙2)変更事業計画書'!$I$30:$I$47,MATCH('(別紙3)事業報告書'!$N32,'(別紙2)変更事業計画書'!$N$30:$N$47,0)),INDEX('(別紙2)変更事業計画書'!$I$30:$I$47,MATCH('(別紙3)事業報告書'!$N32,'(別紙2)変更事業計画書'!$N$30:$N$47,0)+1))</f>
        <v>0</v>
      </c>
      <c r="J32" s="643"/>
      <c r="K32" s="642">
        <f t="shared" si="0"/>
        <v>0</v>
      </c>
      <c r="L32" s="643"/>
      <c r="M32" s="37"/>
      <c r="N32" s="23">
        <v>6</v>
      </c>
      <c r="O32" s="23"/>
      <c r="P32" s="23"/>
      <c r="Q32" s="23"/>
      <c r="R32" s="23"/>
      <c r="S32" s="23"/>
      <c r="T32" s="23"/>
      <c r="U32" s="23"/>
    </row>
    <row r="33" spans="1:21" s="24" customFormat="1" x14ac:dyDescent="0.4">
      <c r="A33" s="214"/>
      <c r="B33" s="36"/>
      <c r="C33" s="237"/>
      <c r="D33" s="239"/>
      <c r="E33" s="219"/>
      <c r="F33" s="220"/>
      <c r="G33" s="219"/>
      <c r="H33" s="220"/>
      <c r="I33" s="219"/>
      <c r="J33" s="220"/>
      <c r="K33" s="217" t="str">
        <f>IF($E33-SUM($G33,$I33)=0,"",$E33-SUM($G33,$I33))</f>
        <v/>
      </c>
      <c r="L33" s="218"/>
      <c r="M33" s="37"/>
      <c r="N33" s="23"/>
      <c r="O33" s="23"/>
      <c r="P33" s="23"/>
      <c r="Q33" s="23"/>
      <c r="R33" s="23"/>
      <c r="S33" s="23"/>
      <c r="T33" s="23"/>
      <c r="U33" s="23"/>
    </row>
    <row r="34" spans="1:21" s="24" customFormat="1" x14ac:dyDescent="0.4">
      <c r="A34" s="214"/>
      <c r="B34" s="36"/>
      <c r="C34" s="234">
        <f>VLOOKUP(基本情報設定シート!$C$11,'プルダウン（事業計画書）'!$D$1:$L$17,$N34+1,0)</f>
        <v>0</v>
      </c>
      <c r="D34" s="236"/>
      <c r="E34" s="642">
        <f>IF('(別紙2)変更事業計画書'!E43="",INDEX('(別紙2)変更事業計画書'!$E$30:$E$47,MATCH('(別紙3)事業報告書'!$N34,'(別紙2)変更事業計画書'!$N$30:$N$47,0)),INDEX('(別紙2)変更事業計画書'!$E$30:$E$47,MATCH('(別紙3)事業報告書'!$N34,'(別紙2)変更事業計画書'!$N$30:$N$47,0)+1))</f>
        <v>0</v>
      </c>
      <c r="F34" s="643"/>
      <c r="G34" s="642">
        <f>IF('(別紙2)変更事業計画書'!G43="",INDEX('(別紙2)変更事業計画書'!$G$30:$G$47,MATCH('(別紙3)事業報告書'!$N34,'(別紙2)変更事業計画書'!$N$30:$N$47,0)),INDEX('(別紙2)変更事業計画書'!$G$30:$G$47,MATCH('(別紙3)事業報告書'!$N34,'(別紙2)変更事業計画書'!$N$30:$N$47,0)+1))</f>
        <v>0</v>
      </c>
      <c r="H34" s="643"/>
      <c r="I34" s="642">
        <f>IF('(別紙2)変更事業計画書'!I43="",INDEX('(別紙2)変更事業計画書'!$I$30:$I$47,MATCH('(別紙3)事業報告書'!$N34,'(別紙2)変更事業計画書'!$N$30:$N$47,0)),INDEX('(別紙2)変更事業計画書'!$I$30:$I$47,MATCH('(別紙3)事業報告書'!$N34,'(別紙2)変更事業計画書'!$N$30:$N$47,0)+1))</f>
        <v>0</v>
      </c>
      <c r="J34" s="643"/>
      <c r="K34" s="642">
        <f t="shared" si="0"/>
        <v>0</v>
      </c>
      <c r="L34" s="643"/>
      <c r="M34" s="37"/>
      <c r="N34" s="23">
        <v>7</v>
      </c>
      <c r="O34" s="23"/>
      <c r="P34" s="23"/>
      <c r="Q34" s="23"/>
      <c r="R34" s="23"/>
      <c r="S34" s="23"/>
      <c r="T34" s="23"/>
      <c r="U34" s="23"/>
    </row>
    <row r="35" spans="1:21" s="24" customFormat="1" x14ac:dyDescent="0.4">
      <c r="A35" s="214"/>
      <c r="B35" s="36"/>
      <c r="C35" s="237"/>
      <c r="D35" s="239"/>
      <c r="E35" s="219"/>
      <c r="F35" s="220"/>
      <c r="G35" s="219"/>
      <c r="H35" s="220"/>
      <c r="I35" s="219"/>
      <c r="J35" s="220"/>
      <c r="K35" s="217" t="str">
        <f>IF($E35-SUM($G35,$I35)=0,"",$E35-SUM($G35,$I35))</f>
        <v/>
      </c>
      <c r="L35" s="218"/>
      <c r="M35" s="37"/>
      <c r="N35" s="23"/>
      <c r="O35" s="23"/>
      <c r="P35" s="23"/>
      <c r="Q35" s="23"/>
      <c r="R35" s="23"/>
      <c r="S35" s="23"/>
      <c r="T35" s="23"/>
      <c r="U35" s="23"/>
    </row>
    <row r="36" spans="1:21" s="24" customFormat="1" x14ac:dyDescent="0.4">
      <c r="A36" s="214"/>
      <c r="B36" s="36"/>
      <c r="C36" s="234">
        <f>VLOOKUP(基本情報設定シート!$C$11,'プルダウン（事業計画書）'!$D$1:$L$17,$N36+1,0)</f>
        <v>0</v>
      </c>
      <c r="D36" s="236"/>
      <c r="E36" s="642">
        <f>IF('(別紙2)変更事業計画書'!E45="",INDEX('(別紙2)変更事業計画書'!$E$30:$E$47,MATCH('(別紙3)事業報告書'!$N36,'(別紙2)変更事業計画書'!$N$30:$N$47,0)),INDEX('(別紙2)変更事業計画書'!$E$30:$E$47,MATCH('(別紙3)事業報告書'!$N36,'(別紙2)変更事業計画書'!$N$30:$N$47,0)+1))</f>
        <v>0</v>
      </c>
      <c r="F36" s="643"/>
      <c r="G36" s="642">
        <f>IF('(別紙2)変更事業計画書'!G45="",INDEX('(別紙2)変更事業計画書'!$G$30:$G$47,MATCH('(別紙3)事業報告書'!$N36,'(別紙2)変更事業計画書'!$N$30:$N$47,0)),INDEX('(別紙2)変更事業計画書'!$G$30:$G$47,MATCH('(別紙3)事業報告書'!$N36,'(別紙2)変更事業計画書'!$N$30:$N$47,0)+1))</f>
        <v>0</v>
      </c>
      <c r="H36" s="643"/>
      <c r="I36" s="642">
        <f>IF('(別紙2)変更事業計画書'!I45="",INDEX('(別紙2)変更事業計画書'!$I$30:$I$47,MATCH('(別紙3)事業報告書'!$N36,'(別紙2)変更事業計画書'!$N$30:$N$47,0)),INDEX('(別紙2)変更事業計画書'!$I$30:$I$47,MATCH('(別紙3)事業報告書'!$N36,'(別紙2)変更事業計画書'!$N$30:$N$47,0)+1))</f>
        <v>0</v>
      </c>
      <c r="J36" s="643"/>
      <c r="K36" s="642">
        <f t="shared" si="0"/>
        <v>0</v>
      </c>
      <c r="L36" s="643"/>
      <c r="M36" s="37"/>
      <c r="N36" s="23">
        <v>8</v>
      </c>
      <c r="O36" s="23"/>
      <c r="P36" s="23"/>
      <c r="Q36" s="23"/>
      <c r="R36" s="23"/>
      <c r="S36" s="23"/>
      <c r="T36" s="23"/>
      <c r="U36" s="23"/>
    </row>
    <row r="37" spans="1:21" s="24" customFormat="1" x14ac:dyDescent="0.4">
      <c r="A37" s="214"/>
      <c r="B37" s="36"/>
      <c r="C37" s="237"/>
      <c r="D37" s="239"/>
      <c r="E37" s="219"/>
      <c r="F37" s="220"/>
      <c r="G37" s="219"/>
      <c r="H37" s="220"/>
      <c r="I37" s="219"/>
      <c r="J37" s="220"/>
      <c r="K37" s="217" t="str">
        <f>IF($E37-SUM($G37,$I37)=0,"",$E37-SUM($G37,$I37))</f>
        <v/>
      </c>
      <c r="L37" s="218"/>
      <c r="M37" s="37"/>
      <c r="N37" s="23"/>
      <c r="O37" s="23"/>
      <c r="P37" s="23"/>
      <c r="Q37" s="23"/>
      <c r="R37" s="23"/>
      <c r="S37" s="23"/>
      <c r="T37" s="23"/>
      <c r="U37" s="23"/>
    </row>
    <row r="38" spans="1:21" s="24" customFormat="1" x14ac:dyDescent="0.4">
      <c r="A38" s="214"/>
      <c r="B38" s="36"/>
      <c r="C38" s="234" t="s">
        <v>181</v>
      </c>
      <c r="D38" s="236"/>
      <c r="E38" s="642">
        <f>SUM(E22,E24,E26,E28,E30,E32,E34,E36)</f>
        <v>0</v>
      </c>
      <c r="F38" s="643"/>
      <c r="G38" s="642">
        <f t="shared" ref="G38:L38" si="1">SUM(G22,G24,G26,G28,G30,G32,G34,G36)</f>
        <v>0</v>
      </c>
      <c r="H38" s="643"/>
      <c r="I38" s="642">
        <f t="shared" ref="I38:L38" si="2">SUM(I22,I24,I26,I28,I30,I32,I34,I36)</f>
        <v>0</v>
      </c>
      <c r="J38" s="643"/>
      <c r="K38" s="642">
        <f t="shared" ref="K38:L38" si="3">SUM(K22,K24,K26,K28,K30,K32,K34,K36)</f>
        <v>0</v>
      </c>
      <c r="L38" s="643"/>
      <c r="M38" s="37"/>
      <c r="N38" s="23">
        <v>9</v>
      </c>
      <c r="O38" s="23"/>
      <c r="P38" s="23"/>
      <c r="Q38" s="23"/>
      <c r="R38" s="23"/>
      <c r="S38" s="23"/>
      <c r="T38" s="23"/>
      <c r="U38" s="23"/>
    </row>
    <row r="39" spans="1:21" s="24" customFormat="1" ht="19.5" thickBot="1" x14ac:dyDescent="0.45">
      <c r="A39" s="215"/>
      <c r="B39" s="36"/>
      <c r="C39" s="237"/>
      <c r="D39" s="239"/>
      <c r="E39" s="212" t="str">
        <f>IF(SUM(E$23,E$25,E$27,E$29,E$31,E$33,E$35,E$37)=0,"",SUM(E$23,E$25,E$27,E$29,E$31,E$33,E$35,E$37))</f>
        <v/>
      </c>
      <c r="F39" s="212"/>
      <c r="G39" s="212" t="str">
        <f t="shared" ref="G39" si="4">IF(SUM(G$23,G$25,G$27,G$29,G$31,G$33,G$35,G$37)=0,"",SUM(G$23,G$25,G$27,G$29,G$31,G$33,G$35,G$37))</f>
        <v/>
      </c>
      <c r="H39" s="212"/>
      <c r="I39" s="212" t="str">
        <f t="shared" ref="I39:K39" si="5">IF(SUM(I$23,I$25,I$27,I$29,I$31,I$33,I$35,I$37)=0,"",SUM(I$23,I$25,I$27,I$29,I$31,I$33,I$35,I$37))</f>
        <v/>
      </c>
      <c r="J39" s="212"/>
      <c r="K39" s="212" t="str">
        <f t="shared" si="5"/>
        <v/>
      </c>
      <c r="L39" s="212"/>
      <c r="M39" s="37"/>
      <c r="N39" s="23"/>
      <c r="O39" s="23"/>
      <c r="P39" s="23"/>
      <c r="Q39" s="23"/>
      <c r="R39" s="23"/>
      <c r="S39" s="23"/>
      <c r="T39" s="23"/>
      <c r="U39" s="23"/>
    </row>
    <row r="40" spans="1:21" s="24" customFormat="1" ht="19.5" thickTop="1" x14ac:dyDescent="0.4">
      <c r="A40" s="215"/>
      <c r="B40" s="36"/>
      <c r="C40" s="658" t="s">
        <v>222</v>
      </c>
      <c r="D40" s="658"/>
      <c r="E40" s="658"/>
      <c r="F40" s="658"/>
      <c r="G40" s="658"/>
      <c r="H40" s="658"/>
      <c r="I40" s="658"/>
      <c r="J40" s="659"/>
      <c r="K40" s="648">
        <f>IFERROR(IF(ROUNDDOWN($K$38*2/3,-3)&gt;=300000-$J$43,300000-$J$43,ROUNDDOWN($K$38*2/3,-3)),"")</f>
        <v>0</v>
      </c>
      <c r="L40" s="649"/>
      <c r="M40" s="37"/>
      <c r="N40" s="23"/>
      <c r="O40" s="23"/>
      <c r="P40" s="23"/>
      <c r="Q40" s="23"/>
      <c r="R40" s="23"/>
      <c r="S40" s="23"/>
      <c r="T40" s="23"/>
      <c r="U40" s="23"/>
    </row>
    <row r="41" spans="1:21" s="24" customFormat="1" ht="19.5" thickBot="1" x14ac:dyDescent="0.45">
      <c r="A41" s="215"/>
      <c r="B41" s="36"/>
      <c r="C41" s="658"/>
      <c r="D41" s="658"/>
      <c r="E41" s="658"/>
      <c r="F41" s="658"/>
      <c r="G41" s="658"/>
      <c r="H41" s="658"/>
      <c r="I41" s="658"/>
      <c r="J41" s="659"/>
      <c r="K41" s="660" t="str">
        <f>IFERROR(IF(ROUNDDOWN($K$39*2/3,-3)&gt;=300000-$J$43,300000-$J$43,ROUNDDOWN($K$39*2/3,-3)),"")</f>
        <v/>
      </c>
      <c r="L41" s="661"/>
      <c r="M41" s="37"/>
      <c r="N41" s="23"/>
      <c r="O41" s="23"/>
      <c r="P41" s="23"/>
      <c r="Q41" s="23"/>
      <c r="R41" s="23"/>
      <c r="S41" s="23"/>
      <c r="T41" s="23"/>
      <c r="U41" s="23"/>
    </row>
    <row r="42" spans="1:21" s="24" customFormat="1" ht="60" customHeight="1" thickTop="1" thickBot="1" x14ac:dyDescent="0.45">
      <c r="A42" s="216"/>
      <c r="B42" s="223" t="s">
        <v>294</v>
      </c>
      <c r="C42" s="224"/>
      <c r="D42" s="224"/>
      <c r="E42" s="224"/>
      <c r="F42" s="224"/>
      <c r="G42" s="224"/>
      <c r="H42" s="224"/>
      <c r="I42" s="224"/>
      <c r="J42" s="224"/>
      <c r="K42" s="224"/>
      <c r="L42" s="224"/>
      <c r="M42" s="30"/>
      <c r="N42" s="23"/>
      <c r="O42" s="23"/>
      <c r="P42" s="23"/>
      <c r="Q42" s="23"/>
      <c r="R42" s="23"/>
      <c r="S42" s="23"/>
      <c r="T42" s="23"/>
      <c r="U42" s="23"/>
    </row>
    <row r="43" spans="1:21" s="24" customFormat="1" x14ac:dyDescent="0.4">
      <c r="A43" s="272" t="s">
        <v>245</v>
      </c>
      <c r="B43" s="274" t="s">
        <v>246</v>
      </c>
      <c r="C43" s="275"/>
      <c r="D43" s="278" t="s">
        <v>247</v>
      </c>
      <c r="E43" s="279"/>
      <c r="F43" s="279"/>
      <c r="G43" s="279"/>
      <c r="H43" s="279"/>
      <c r="I43" s="279"/>
      <c r="J43" s="280">
        <f>'(別紙2)変更事業計画書'!$J$51</f>
        <v>0</v>
      </c>
      <c r="K43" s="281"/>
      <c r="L43" s="279" t="s">
        <v>4</v>
      </c>
      <c r="M43" s="282"/>
      <c r="N43" s="23"/>
      <c r="O43" s="23"/>
      <c r="P43" s="23"/>
      <c r="Q43" s="23"/>
      <c r="R43" s="23"/>
      <c r="S43" s="23"/>
      <c r="T43" s="23"/>
      <c r="U43" s="23"/>
    </row>
    <row r="44" spans="1:21" s="24" customFormat="1" ht="40.5" customHeight="1" thickBot="1" x14ac:dyDescent="0.45">
      <c r="A44" s="273"/>
      <c r="B44" s="276"/>
      <c r="C44" s="277"/>
      <c r="D44" s="283"/>
      <c r="E44" s="283"/>
      <c r="F44" s="283"/>
      <c r="G44" s="283"/>
      <c r="H44" s="283"/>
      <c r="I44" s="283"/>
      <c r="J44" s="283"/>
      <c r="K44" s="283"/>
      <c r="L44" s="283"/>
      <c r="M44" s="284"/>
      <c r="N44" s="23"/>
      <c r="O44" s="23"/>
      <c r="P44" s="23"/>
      <c r="Q44" s="23"/>
      <c r="R44" s="23"/>
      <c r="S44" s="23"/>
      <c r="T44" s="23"/>
      <c r="U44" s="23"/>
    </row>
    <row r="45" spans="1:21" s="24" customFormat="1" x14ac:dyDescent="0.4">
      <c r="A45" s="21"/>
      <c r="B45" s="21"/>
      <c r="C45" s="22"/>
      <c r="D45" s="22"/>
      <c r="E45" s="21"/>
      <c r="F45" s="21"/>
      <c r="G45" s="21"/>
      <c r="H45" s="21"/>
      <c r="I45" s="21"/>
      <c r="J45" s="21"/>
      <c r="K45" s="21"/>
      <c r="L45" s="21"/>
      <c r="M45" s="21"/>
      <c r="N45" s="23"/>
      <c r="O45" s="23"/>
      <c r="P45" s="23"/>
      <c r="Q45" s="23"/>
      <c r="R45" s="23"/>
      <c r="S45" s="23"/>
      <c r="T45" s="23"/>
      <c r="U45" s="23"/>
    </row>
    <row r="46" spans="1:21" s="24" customFormat="1" x14ac:dyDescent="0.4">
      <c r="A46" s="21"/>
      <c r="B46" s="21"/>
      <c r="C46" s="22"/>
      <c r="D46" s="22"/>
      <c r="E46" s="21"/>
      <c r="F46" s="21"/>
      <c r="G46" s="21"/>
      <c r="H46" s="21"/>
      <c r="I46" s="21"/>
      <c r="J46" s="21"/>
      <c r="K46" s="21"/>
      <c r="L46" s="21"/>
      <c r="M46" s="21"/>
      <c r="N46" s="23"/>
      <c r="O46" s="23"/>
      <c r="P46" s="23"/>
      <c r="Q46" s="23"/>
      <c r="R46" s="23"/>
      <c r="S46" s="23"/>
      <c r="T46" s="23"/>
      <c r="U46" s="23"/>
    </row>
    <row r="47" spans="1:21" s="24" customFormat="1" x14ac:dyDescent="0.4">
      <c r="A47" s="21"/>
      <c r="B47" s="21"/>
      <c r="C47" s="22"/>
      <c r="D47" s="22"/>
      <c r="E47" s="21"/>
      <c r="F47" s="21"/>
      <c r="G47" s="21"/>
      <c r="H47" s="21"/>
      <c r="I47" s="21"/>
      <c r="J47" s="21"/>
      <c r="K47" s="21"/>
      <c r="L47" s="21"/>
      <c r="M47" s="21"/>
      <c r="N47" s="23"/>
      <c r="O47" s="23"/>
      <c r="P47" s="23"/>
      <c r="Q47" s="23"/>
      <c r="R47" s="23"/>
      <c r="S47" s="23"/>
      <c r="T47" s="23"/>
      <c r="U47" s="23"/>
    </row>
  </sheetData>
  <sheetProtection formatColumns="0" formatRows="0"/>
  <mergeCells count="127">
    <mergeCell ref="A4:D5"/>
    <mergeCell ref="E4:F4"/>
    <mergeCell ref="G4:M4"/>
    <mergeCell ref="E5:M5"/>
    <mergeCell ref="C36:D37"/>
    <mergeCell ref="A43:A44"/>
    <mergeCell ref="B43:C44"/>
    <mergeCell ref="D43:I43"/>
    <mergeCell ref="J43:K43"/>
    <mergeCell ref="L43:M43"/>
    <mergeCell ref="D44:M44"/>
    <mergeCell ref="B42:L42"/>
    <mergeCell ref="C38:D39"/>
    <mergeCell ref="E38:F38"/>
    <mergeCell ref="G38:H38"/>
    <mergeCell ref="I38:J38"/>
    <mergeCell ref="K38:L38"/>
    <mergeCell ref="E39:F39"/>
    <mergeCell ref="G39:H39"/>
    <mergeCell ref="I39:J39"/>
    <mergeCell ref="K39:L39"/>
    <mergeCell ref="C40:J41"/>
    <mergeCell ref="K40:L40"/>
    <mergeCell ref="K41:L41"/>
    <mergeCell ref="E37:F37"/>
    <mergeCell ref="G37:H37"/>
    <mergeCell ref="I37:J37"/>
    <mergeCell ref="K37:L37"/>
    <mergeCell ref="C34:D35"/>
    <mergeCell ref="E34:F34"/>
    <mergeCell ref="G34:H34"/>
    <mergeCell ref="I34:J34"/>
    <mergeCell ref="K34:L34"/>
    <mergeCell ref="E35:F35"/>
    <mergeCell ref="G35:H35"/>
    <mergeCell ref="I35:J35"/>
    <mergeCell ref="K35:L35"/>
    <mergeCell ref="F8:L8"/>
    <mergeCell ref="C9:C10"/>
    <mergeCell ref="E33:F33"/>
    <mergeCell ref="G33:H33"/>
    <mergeCell ref="I33:J33"/>
    <mergeCell ref="G36:H36"/>
    <mergeCell ref="I36:J36"/>
    <mergeCell ref="K36:L36"/>
    <mergeCell ref="E36:F36"/>
    <mergeCell ref="C32:D33"/>
    <mergeCell ref="E32:F32"/>
    <mergeCell ref="C28:D29"/>
    <mergeCell ref="E28:F28"/>
    <mergeCell ref="G28:H28"/>
    <mergeCell ref="I28:J28"/>
    <mergeCell ref="K28:L28"/>
    <mergeCell ref="E29:F29"/>
    <mergeCell ref="G29:H29"/>
    <mergeCell ref="I29:J29"/>
    <mergeCell ref="K29:L29"/>
    <mergeCell ref="C30:D31"/>
    <mergeCell ref="E30:F30"/>
    <mergeCell ref="G30:H30"/>
    <mergeCell ref="I30:J30"/>
    <mergeCell ref="K30:L30"/>
    <mergeCell ref="E31:F31"/>
    <mergeCell ref="G31:H31"/>
    <mergeCell ref="I31:J31"/>
    <mergeCell ref="K31:L31"/>
    <mergeCell ref="G32:H32"/>
    <mergeCell ref="I32:J32"/>
    <mergeCell ref="K32:L32"/>
    <mergeCell ref="K33:L33"/>
    <mergeCell ref="C26:D27"/>
    <mergeCell ref="E26:F26"/>
    <mergeCell ref="G26:H26"/>
    <mergeCell ref="I26:J26"/>
    <mergeCell ref="K26:L26"/>
    <mergeCell ref="E27:F27"/>
    <mergeCell ref="G27:H27"/>
    <mergeCell ref="I27:J27"/>
    <mergeCell ref="K27:L27"/>
    <mergeCell ref="C24:D25"/>
    <mergeCell ref="E24:F24"/>
    <mergeCell ref="G24:H24"/>
    <mergeCell ref="I24:J24"/>
    <mergeCell ref="K24:L24"/>
    <mergeCell ref="E25:F25"/>
    <mergeCell ref="G25:H25"/>
    <mergeCell ref="I25:J25"/>
    <mergeCell ref="K25:L25"/>
    <mergeCell ref="I21:J21"/>
    <mergeCell ref="C22:D23"/>
    <mergeCell ref="E22:F22"/>
    <mergeCell ref="G22:H22"/>
    <mergeCell ref="I22:J22"/>
    <mergeCell ref="C20:D21"/>
    <mergeCell ref="E20:F21"/>
    <mergeCell ref="G20:J20"/>
    <mergeCell ref="K22:L22"/>
    <mergeCell ref="E23:F23"/>
    <mergeCell ref="G23:H23"/>
    <mergeCell ref="I23:J23"/>
    <mergeCell ref="K23:L23"/>
    <mergeCell ref="G21:H21"/>
    <mergeCell ref="K20:L21"/>
    <mergeCell ref="F16:L16"/>
    <mergeCell ref="A2:M2"/>
    <mergeCell ref="B3:D3"/>
    <mergeCell ref="E3:M3"/>
    <mergeCell ref="D9:E9"/>
    <mergeCell ref="F9:L9"/>
    <mergeCell ref="D10:E10"/>
    <mergeCell ref="F10:L10"/>
    <mergeCell ref="C11:C12"/>
    <mergeCell ref="D11:E11"/>
    <mergeCell ref="C13:C14"/>
    <mergeCell ref="D13:E13"/>
    <mergeCell ref="F13:L13"/>
    <mergeCell ref="D14:E14"/>
    <mergeCell ref="F14:L14"/>
    <mergeCell ref="F11:L11"/>
    <mergeCell ref="D12:E12"/>
    <mergeCell ref="F12:L12"/>
    <mergeCell ref="C15:C16"/>
    <mergeCell ref="D15:E15"/>
    <mergeCell ref="F15:L15"/>
    <mergeCell ref="D16:E16"/>
    <mergeCell ref="A6:A42"/>
    <mergeCell ref="D8:E8"/>
  </mergeCells>
  <phoneticPr fontId="1"/>
  <dataValidations count="1">
    <dataValidation operator="greaterThanOrEqual" allowBlank="1" showInputMessage="1" showErrorMessage="1" sqref="C11 L42 B1:D3 C7:C9 F1:M3 C38 D13:D19 C15 C13 D7:D10 C22 E38:E39 I32 E22:E32 I22 B45:M1048576 H18:L18 I38:I39 C18:C20 E18:E20 L19 K19:K20 H19:J19 F6:F19 B6:D6 G6:L8 I24 I26 I28 I30 C34 C36 E1:E8 M6:M42 B7:B43 E36 C42:J42 D44 C40 I36 I34 E34 C24 C26 C28 C30 C32 G4 G18:G39 K22:K42"/>
  </dataValidations>
  <printOptions horizontalCentered="1"/>
  <pageMargins left="0.31496062992125984" right="0.31496062992125984" top="0.74803149606299213" bottom="0.74803149606299213" header="0.31496062992125984" footer="0.31496062992125984"/>
  <pageSetup paperSize="9" scale="8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53"/>
  <sheetViews>
    <sheetView showGridLines="0" view="pageBreakPreview" zoomScale="70" zoomScaleNormal="85" zoomScaleSheetLayoutView="70" workbookViewId="0">
      <selection activeCell="H3" sqref="H3:V3"/>
    </sheetView>
  </sheetViews>
  <sheetFormatPr defaultColWidth="3" defaultRowHeight="18.75" customHeight="1" x14ac:dyDescent="0.4"/>
  <cols>
    <col min="1" max="1" width="4.625" style="92" customWidth="1"/>
    <col min="2" max="44" width="3" style="92"/>
    <col min="45" max="62" width="3" style="92" customWidth="1"/>
    <col min="63" max="85" width="3" style="92"/>
    <col min="86" max="87" width="3" style="92" customWidth="1"/>
    <col min="88" max="16384" width="3" style="92"/>
  </cols>
  <sheetData>
    <row r="1" spans="1:87" ht="18.75" customHeight="1" x14ac:dyDescent="0.4">
      <c r="A1" s="85" t="s">
        <v>297</v>
      </c>
      <c r="B1" s="86"/>
      <c r="C1" s="87"/>
      <c r="D1" s="87"/>
      <c r="E1" s="87"/>
      <c r="F1" s="87"/>
      <c r="G1" s="87"/>
      <c r="H1" s="87"/>
      <c r="I1" s="88"/>
      <c r="J1" s="88"/>
      <c r="K1" s="88"/>
      <c r="L1" s="88"/>
      <c r="M1" s="88"/>
      <c r="N1" s="88"/>
      <c r="O1" s="88"/>
      <c r="P1" s="88"/>
      <c r="Q1" s="88"/>
      <c r="R1" s="89"/>
      <c r="S1" s="89"/>
      <c r="T1" s="89"/>
      <c r="U1" s="89"/>
      <c r="V1" s="89"/>
      <c r="W1" s="89"/>
      <c r="X1" s="89"/>
      <c r="Y1" s="89"/>
      <c r="Z1" s="90"/>
      <c r="AA1" s="90"/>
      <c r="AB1" s="90"/>
      <c r="AC1" s="90"/>
      <c r="AD1" s="90"/>
      <c r="AE1" s="90"/>
      <c r="AF1" s="90"/>
      <c r="AG1" s="90"/>
      <c r="AH1" s="90"/>
      <c r="AI1" s="90"/>
      <c r="AJ1" s="90"/>
      <c r="AK1" s="90"/>
      <c r="AL1" s="90"/>
      <c r="AM1" s="90"/>
      <c r="AN1" s="90"/>
      <c r="AO1" s="90"/>
      <c r="AP1" s="90"/>
      <c r="AQ1" s="90"/>
      <c r="AR1" s="90"/>
      <c r="AS1" s="91"/>
      <c r="AT1" s="90"/>
      <c r="AU1" s="90"/>
      <c r="AV1" s="90"/>
      <c r="AW1" s="90"/>
      <c r="AX1" s="90"/>
      <c r="AY1" s="90"/>
      <c r="AZ1" s="90"/>
      <c r="BA1" s="90"/>
      <c r="BB1" s="90"/>
      <c r="BC1" s="90"/>
      <c r="BD1" s="90"/>
      <c r="BE1" s="90"/>
      <c r="BF1" s="90"/>
      <c r="BG1" s="90"/>
      <c r="CH1" s="93"/>
    </row>
    <row r="2" spans="1:87" ht="40.5" customHeight="1" thickBot="1" x14ac:dyDescent="0.45">
      <c r="A2" s="314" t="s">
        <v>298</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CH2" s="93"/>
    </row>
    <row r="3" spans="1:87" ht="27.75" customHeight="1" thickBot="1" x14ac:dyDescent="0.45">
      <c r="A3" s="316" t="s">
        <v>299</v>
      </c>
      <c r="B3" s="317"/>
      <c r="C3" s="317"/>
      <c r="D3" s="317"/>
      <c r="E3" s="317"/>
      <c r="F3" s="317"/>
      <c r="G3" s="317"/>
      <c r="H3" s="710">
        <f>基本情報設定シート!$C$3</f>
        <v>0</v>
      </c>
      <c r="I3" s="711"/>
      <c r="J3" s="711"/>
      <c r="K3" s="711"/>
      <c r="L3" s="711"/>
      <c r="M3" s="711"/>
      <c r="N3" s="711"/>
      <c r="O3" s="711"/>
      <c r="P3" s="711"/>
      <c r="Q3" s="711"/>
      <c r="R3" s="711"/>
      <c r="S3" s="711"/>
      <c r="T3" s="711"/>
      <c r="U3" s="711"/>
      <c r="V3" s="712"/>
      <c r="W3" s="94"/>
      <c r="X3" s="95"/>
      <c r="Y3" s="95"/>
      <c r="Z3" s="95"/>
      <c r="AA3" s="95"/>
      <c r="AB3" s="95"/>
      <c r="AC3" s="95"/>
      <c r="AD3" s="95"/>
      <c r="AE3" s="95"/>
      <c r="AF3" s="95"/>
      <c r="AG3" s="95"/>
      <c r="AH3" s="95"/>
      <c r="AI3" s="95"/>
      <c r="AJ3" s="95"/>
      <c r="AK3" s="95"/>
      <c r="AL3" s="95"/>
      <c r="AM3" s="95"/>
      <c r="AN3" s="95"/>
      <c r="AO3" s="95"/>
      <c r="AP3" s="95"/>
      <c r="AQ3" s="95"/>
      <c r="AR3" s="95"/>
      <c r="AS3" s="91"/>
      <c r="AT3" s="90"/>
      <c r="AU3" s="90"/>
      <c r="AV3" s="90"/>
      <c r="AW3" s="90"/>
      <c r="AX3" s="90"/>
      <c r="AY3" s="90"/>
      <c r="AZ3" s="90"/>
      <c r="BA3" s="90"/>
      <c r="BB3" s="90"/>
      <c r="BC3" s="90"/>
      <c r="BD3" s="90"/>
      <c r="BE3" s="90"/>
      <c r="BF3" s="90"/>
      <c r="BG3" s="90"/>
      <c r="CH3" s="93"/>
    </row>
    <row r="4" spans="1:87" ht="15" customHeight="1" x14ac:dyDescent="0.4">
      <c r="A4" s="321" t="s">
        <v>300</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96"/>
      <c r="AE4" s="96"/>
      <c r="AF4" s="96"/>
      <c r="AG4" s="96"/>
      <c r="AH4" s="96"/>
      <c r="AI4" s="96"/>
      <c r="AJ4" s="96"/>
      <c r="AK4" s="96"/>
      <c r="AL4" s="96"/>
      <c r="AM4" s="96"/>
      <c r="AN4" s="96"/>
      <c r="AO4" s="96"/>
      <c r="AP4" s="96"/>
      <c r="AQ4" s="96"/>
      <c r="AR4" s="96"/>
      <c r="AS4" s="97"/>
      <c r="AT4" s="90"/>
      <c r="AU4" s="90"/>
      <c r="AV4" s="90"/>
      <c r="AW4" s="90"/>
      <c r="AX4" s="90"/>
      <c r="AY4" s="90"/>
      <c r="AZ4" s="90"/>
      <c r="BA4" s="90"/>
      <c r="BB4" s="90"/>
      <c r="BC4" s="90"/>
      <c r="BD4" s="90"/>
      <c r="BE4" s="90"/>
      <c r="BF4" s="90"/>
      <c r="BG4" s="90"/>
      <c r="BH4" s="98"/>
      <c r="BI4" s="98"/>
      <c r="CH4" s="98"/>
      <c r="CI4" s="98"/>
    </row>
    <row r="5" spans="1:87" ht="18.75" customHeight="1" thickBot="1" x14ac:dyDescent="0.45">
      <c r="A5" s="321"/>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96"/>
      <c r="AE5" s="96"/>
      <c r="AF5" s="96"/>
      <c r="AG5" s="96"/>
      <c r="AH5" s="96"/>
      <c r="AI5" s="96"/>
      <c r="AJ5" s="96"/>
      <c r="AK5" s="96"/>
      <c r="AL5" s="96"/>
      <c r="AM5" s="96"/>
      <c r="AN5" s="90"/>
      <c r="AO5" s="90"/>
      <c r="AP5" s="90"/>
      <c r="AQ5" s="90"/>
      <c r="AR5" s="90"/>
      <c r="AS5" s="90"/>
      <c r="AT5" s="90"/>
      <c r="AU5" s="90"/>
      <c r="AV5" s="90"/>
      <c r="AW5" s="90"/>
      <c r="AX5" s="90"/>
      <c r="AY5" s="90"/>
      <c r="AZ5" s="90"/>
      <c r="BA5" s="90"/>
      <c r="BB5" s="90"/>
      <c r="BC5" s="90"/>
      <c r="BD5" s="90"/>
      <c r="BE5" s="90"/>
      <c r="BF5" s="90"/>
      <c r="BG5" s="90"/>
    </row>
    <row r="6" spans="1:87" ht="18.75" customHeight="1" x14ac:dyDescent="0.4">
      <c r="A6" s="89"/>
      <c r="B6" s="324" t="s">
        <v>301</v>
      </c>
      <c r="C6" s="325"/>
      <c r="D6" s="325"/>
      <c r="E6" s="325"/>
      <c r="F6" s="326"/>
      <c r="G6" s="330" t="s">
        <v>302</v>
      </c>
      <c r="H6" s="331"/>
      <c r="I6" s="331"/>
      <c r="J6" s="332"/>
      <c r="K6" s="330" t="s">
        <v>303</v>
      </c>
      <c r="L6" s="331"/>
      <c r="M6" s="331"/>
      <c r="N6" s="332"/>
      <c r="O6" s="336" t="s">
        <v>304</v>
      </c>
      <c r="P6" s="331"/>
      <c r="Q6" s="331"/>
      <c r="R6" s="331"/>
      <c r="S6" s="331"/>
      <c r="T6" s="331"/>
      <c r="U6" s="331"/>
      <c r="V6" s="331"/>
      <c r="W6" s="331"/>
      <c r="X6" s="332"/>
      <c r="Y6" s="336" t="s">
        <v>305</v>
      </c>
      <c r="Z6" s="331"/>
      <c r="AA6" s="331"/>
      <c r="AB6" s="331"/>
      <c r="AC6" s="331"/>
      <c r="AD6" s="331"/>
      <c r="AE6" s="331"/>
      <c r="AF6" s="331"/>
      <c r="AG6" s="331"/>
      <c r="AH6" s="331"/>
      <c r="AI6" s="331"/>
      <c r="AJ6" s="331"/>
      <c r="AK6" s="331"/>
      <c r="AL6" s="331"/>
      <c r="AM6" s="331"/>
      <c r="AN6" s="331"/>
      <c r="AO6" s="331"/>
      <c r="AP6" s="332"/>
      <c r="AQ6" s="295" t="s">
        <v>306</v>
      </c>
      <c r="AR6" s="296"/>
      <c r="AS6" s="296"/>
      <c r="AT6" s="296"/>
      <c r="AU6" s="296"/>
      <c r="AV6" s="296"/>
      <c r="AW6" s="297"/>
      <c r="AX6" s="301" t="s">
        <v>307</v>
      </c>
      <c r="AY6" s="302"/>
      <c r="AZ6" s="302"/>
      <c r="BA6" s="302"/>
      <c r="BB6" s="302"/>
      <c r="BC6" s="302"/>
      <c r="BD6" s="302"/>
      <c r="BE6" s="302"/>
      <c r="BF6" s="302"/>
      <c r="BG6" s="303"/>
    </row>
    <row r="7" spans="1:87" ht="28.5" customHeight="1" thickBot="1" x14ac:dyDescent="0.45">
      <c r="A7" s="89"/>
      <c r="B7" s="327"/>
      <c r="C7" s="328"/>
      <c r="D7" s="328"/>
      <c r="E7" s="328"/>
      <c r="F7" s="329"/>
      <c r="G7" s="333"/>
      <c r="H7" s="334"/>
      <c r="I7" s="334"/>
      <c r="J7" s="335"/>
      <c r="K7" s="333"/>
      <c r="L7" s="334"/>
      <c r="M7" s="334"/>
      <c r="N7" s="335"/>
      <c r="O7" s="333"/>
      <c r="P7" s="334"/>
      <c r="Q7" s="334"/>
      <c r="R7" s="334"/>
      <c r="S7" s="334"/>
      <c r="T7" s="334"/>
      <c r="U7" s="334"/>
      <c r="V7" s="334"/>
      <c r="W7" s="334"/>
      <c r="X7" s="335"/>
      <c r="Y7" s="333"/>
      <c r="Z7" s="334"/>
      <c r="AA7" s="334"/>
      <c r="AB7" s="334"/>
      <c r="AC7" s="334"/>
      <c r="AD7" s="334"/>
      <c r="AE7" s="334"/>
      <c r="AF7" s="334"/>
      <c r="AG7" s="334"/>
      <c r="AH7" s="334"/>
      <c r="AI7" s="334"/>
      <c r="AJ7" s="334"/>
      <c r="AK7" s="334"/>
      <c r="AL7" s="334"/>
      <c r="AM7" s="334"/>
      <c r="AN7" s="334"/>
      <c r="AO7" s="334"/>
      <c r="AP7" s="335"/>
      <c r="AQ7" s="304" t="s">
        <v>308</v>
      </c>
      <c r="AR7" s="305"/>
      <c r="AS7" s="305"/>
      <c r="AT7" s="306" t="s">
        <v>47</v>
      </c>
      <c r="AU7" s="305"/>
      <c r="AV7" s="305"/>
      <c r="AW7" s="307"/>
      <c r="AX7" s="308" t="s">
        <v>309</v>
      </c>
      <c r="AY7" s="309"/>
      <c r="AZ7" s="309"/>
      <c r="BA7" s="309"/>
      <c r="BB7" s="310"/>
      <c r="BC7" s="311" t="s">
        <v>310</v>
      </c>
      <c r="BD7" s="312"/>
      <c r="BE7" s="312"/>
      <c r="BF7" s="312"/>
      <c r="BG7" s="313"/>
    </row>
    <row r="8" spans="1:87" ht="20.100000000000001" customHeight="1" x14ac:dyDescent="0.4">
      <c r="A8" s="408" t="s">
        <v>311</v>
      </c>
      <c r="B8" s="713"/>
      <c r="C8" s="714"/>
      <c r="D8" s="714"/>
      <c r="E8" s="714"/>
      <c r="F8" s="715"/>
      <c r="G8" s="722"/>
      <c r="H8" s="723"/>
      <c r="I8" s="723"/>
      <c r="J8" s="724"/>
      <c r="K8" s="731"/>
      <c r="L8" s="723"/>
      <c r="M8" s="723"/>
      <c r="N8" s="724"/>
      <c r="O8" s="732"/>
      <c r="P8" s="733"/>
      <c r="Q8" s="733"/>
      <c r="R8" s="733"/>
      <c r="S8" s="733"/>
      <c r="T8" s="733"/>
      <c r="U8" s="733"/>
      <c r="V8" s="733"/>
      <c r="W8" s="733"/>
      <c r="X8" s="733"/>
      <c r="Y8" s="734"/>
      <c r="Z8" s="735"/>
      <c r="AA8" s="735"/>
      <c r="AB8" s="735"/>
      <c r="AC8" s="735"/>
      <c r="AD8" s="735"/>
      <c r="AE8" s="735"/>
      <c r="AF8" s="735"/>
      <c r="AG8" s="735"/>
      <c r="AH8" s="735"/>
      <c r="AI8" s="735"/>
      <c r="AJ8" s="735"/>
      <c r="AK8" s="735"/>
      <c r="AL8" s="735"/>
      <c r="AM8" s="735"/>
      <c r="AN8" s="735"/>
      <c r="AO8" s="735"/>
      <c r="AP8" s="736"/>
      <c r="AQ8" s="739"/>
      <c r="AR8" s="740"/>
      <c r="AS8" s="740"/>
      <c r="AT8" s="743"/>
      <c r="AU8" s="740"/>
      <c r="AV8" s="740"/>
      <c r="AW8" s="744"/>
      <c r="AX8" s="401"/>
      <c r="AY8" s="402"/>
      <c r="AZ8" s="402"/>
      <c r="BA8" s="403"/>
      <c r="BB8" s="352" t="s">
        <v>4</v>
      </c>
      <c r="BC8" s="404">
        <f>AX8/1.1</f>
        <v>0</v>
      </c>
      <c r="BD8" s="405"/>
      <c r="BE8" s="405"/>
      <c r="BF8" s="406"/>
      <c r="BG8" s="354" t="s">
        <v>4</v>
      </c>
    </row>
    <row r="9" spans="1:87" ht="20.100000000000001" customHeight="1" x14ac:dyDescent="0.4">
      <c r="A9" s="408"/>
      <c r="B9" s="716"/>
      <c r="C9" s="717"/>
      <c r="D9" s="717"/>
      <c r="E9" s="717"/>
      <c r="F9" s="718"/>
      <c r="G9" s="725"/>
      <c r="H9" s="726"/>
      <c r="I9" s="726"/>
      <c r="J9" s="727"/>
      <c r="K9" s="725"/>
      <c r="L9" s="726"/>
      <c r="M9" s="726"/>
      <c r="N9" s="727"/>
      <c r="O9" s="732"/>
      <c r="P9" s="733"/>
      <c r="Q9" s="733"/>
      <c r="R9" s="733"/>
      <c r="S9" s="733"/>
      <c r="T9" s="733"/>
      <c r="U9" s="733"/>
      <c r="V9" s="733"/>
      <c r="W9" s="733"/>
      <c r="X9" s="733"/>
      <c r="Y9" s="732"/>
      <c r="Z9" s="737"/>
      <c r="AA9" s="737"/>
      <c r="AB9" s="737"/>
      <c r="AC9" s="737"/>
      <c r="AD9" s="737"/>
      <c r="AE9" s="737"/>
      <c r="AF9" s="737"/>
      <c r="AG9" s="737"/>
      <c r="AH9" s="737"/>
      <c r="AI9" s="737"/>
      <c r="AJ9" s="737"/>
      <c r="AK9" s="737"/>
      <c r="AL9" s="737"/>
      <c r="AM9" s="737"/>
      <c r="AN9" s="737"/>
      <c r="AO9" s="737"/>
      <c r="AP9" s="738"/>
      <c r="AQ9" s="741"/>
      <c r="AR9" s="742"/>
      <c r="AS9" s="742"/>
      <c r="AT9" s="745"/>
      <c r="AU9" s="742"/>
      <c r="AV9" s="742"/>
      <c r="AW9" s="746"/>
      <c r="AX9" s="401"/>
      <c r="AY9" s="402"/>
      <c r="AZ9" s="402"/>
      <c r="BA9" s="403"/>
      <c r="BB9" s="352"/>
      <c r="BC9" s="404"/>
      <c r="BD9" s="405"/>
      <c r="BE9" s="405"/>
      <c r="BF9" s="406"/>
      <c r="BG9" s="354"/>
    </row>
    <row r="10" spans="1:87" ht="20.100000000000001" customHeight="1" x14ac:dyDescent="0.4">
      <c r="A10" s="408"/>
      <c r="B10" s="719"/>
      <c r="C10" s="720"/>
      <c r="D10" s="720"/>
      <c r="E10" s="720"/>
      <c r="F10" s="721"/>
      <c r="G10" s="728"/>
      <c r="H10" s="729"/>
      <c r="I10" s="729"/>
      <c r="J10" s="730"/>
      <c r="K10" s="728"/>
      <c r="L10" s="729"/>
      <c r="M10" s="729"/>
      <c r="N10" s="730"/>
      <c r="O10" s="732"/>
      <c r="P10" s="733"/>
      <c r="Q10" s="733"/>
      <c r="R10" s="733"/>
      <c r="S10" s="733"/>
      <c r="T10" s="733"/>
      <c r="U10" s="733"/>
      <c r="V10" s="733"/>
      <c r="W10" s="733"/>
      <c r="X10" s="733"/>
      <c r="Y10" s="732"/>
      <c r="Z10" s="737"/>
      <c r="AA10" s="737"/>
      <c r="AB10" s="737"/>
      <c r="AC10" s="737"/>
      <c r="AD10" s="737"/>
      <c r="AE10" s="737"/>
      <c r="AF10" s="737"/>
      <c r="AG10" s="737"/>
      <c r="AH10" s="737"/>
      <c r="AI10" s="737"/>
      <c r="AJ10" s="737"/>
      <c r="AK10" s="737"/>
      <c r="AL10" s="737"/>
      <c r="AM10" s="737"/>
      <c r="AN10" s="737"/>
      <c r="AO10" s="737"/>
      <c r="AP10" s="738"/>
      <c r="AQ10" s="741"/>
      <c r="AR10" s="742"/>
      <c r="AS10" s="742"/>
      <c r="AT10" s="745"/>
      <c r="AU10" s="742"/>
      <c r="AV10" s="742"/>
      <c r="AW10" s="746"/>
      <c r="AX10" s="401"/>
      <c r="AY10" s="402"/>
      <c r="AZ10" s="402"/>
      <c r="BA10" s="403"/>
      <c r="BB10" s="352"/>
      <c r="BC10" s="404"/>
      <c r="BD10" s="405"/>
      <c r="BE10" s="405"/>
      <c r="BF10" s="406"/>
      <c r="BG10" s="354"/>
    </row>
    <row r="11" spans="1:87" ht="20.100000000000001" customHeight="1" x14ac:dyDescent="0.4">
      <c r="A11" s="408" t="s">
        <v>312</v>
      </c>
      <c r="B11" s="713"/>
      <c r="C11" s="714"/>
      <c r="D11" s="714"/>
      <c r="E11" s="714"/>
      <c r="F11" s="715"/>
      <c r="G11" s="722"/>
      <c r="H11" s="723"/>
      <c r="I11" s="723"/>
      <c r="J11" s="724"/>
      <c r="K11" s="731"/>
      <c r="L11" s="723"/>
      <c r="M11" s="723"/>
      <c r="N11" s="724"/>
      <c r="O11" s="722"/>
      <c r="P11" s="723"/>
      <c r="Q11" s="723"/>
      <c r="R11" s="723"/>
      <c r="S11" s="723"/>
      <c r="T11" s="723"/>
      <c r="U11" s="723"/>
      <c r="V11" s="723"/>
      <c r="W11" s="723"/>
      <c r="X11" s="724"/>
      <c r="Y11" s="734"/>
      <c r="Z11" s="735"/>
      <c r="AA11" s="735"/>
      <c r="AB11" s="735"/>
      <c r="AC11" s="735"/>
      <c r="AD11" s="735"/>
      <c r="AE11" s="735"/>
      <c r="AF11" s="735"/>
      <c r="AG11" s="735"/>
      <c r="AH11" s="735"/>
      <c r="AI11" s="735"/>
      <c r="AJ11" s="735"/>
      <c r="AK11" s="735"/>
      <c r="AL11" s="735"/>
      <c r="AM11" s="735"/>
      <c r="AN11" s="735"/>
      <c r="AO11" s="735"/>
      <c r="AP11" s="736"/>
      <c r="AQ11" s="739"/>
      <c r="AR11" s="740"/>
      <c r="AS11" s="740"/>
      <c r="AT11" s="743"/>
      <c r="AU11" s="740"/>
      <c r="AV11" s="740"/>
      <c r="AW11" s="744"/>
      <c r="AX11" s="401"/>
      <c r="AY11" s="402"/>
      <c r="AZ11" s="402"/>
      <c r="BA11" s="403"/>
      <c r="BB11" s="352" t="s">
        <v>4</v>
      </c>
      <c r="BC11" s="404">
        <f t="shared" ref="BC11" si="0">AX11/1.1</f>
        <v>0</v>
      </c>
      <c r="BD11" s="405"/>
      <c r="BE11" s="405"/>
      <c r="BF11" s="406"/>
      <c r="BG11" s="354" t="s">
        <v>4</v>
      </c>
      <c r="BL11" s="92">
        <v>0</v>
      </c>
      <c r="BM11" s="92" t="str">
        <f>VLOOKUP(BL11,BL13:BM17,2,FALSE)</f>
        <v>変更なし</v>
      </c>
    </row>
    <row r="12" spans="1:87" ht="20.100000000000001" customHeight="1" x14ac:dyDescent="0.4">
      <c r="A12" s="408"/>
      <c r="B12" s="716"/>
      <c r="C12" s="717"/>
      <c r="D12" s="717"/>
      <c r="E12" s="717"/>
      <c r="F12" s="718"/>
      <c r="G12" s="725"/>
      <c r="H12" s="726"/>
      <c r="I12" s="726"/>
      <c r="J12" s="727"/>
      <c r="K12" s="725"/>
      <c r="L12" s="726"/>
      <c r="M12" s="726"/>
      <c r="N12" s="727"/>
      <c r="O12" s="725"/>
      <c r="P12" s="726"/>
      <c r="Q12" s="726"/>
      <c r="R12" s="726"/>
      <c r="S12" s="726"/>
      <c r="T12" s="726"/>
      <c r="U12" s="726"/>
      <c r="V12" s="726"/>
      <c r="W12" s="726"/>
      <c r="X12" s="727"/>
      <c r="Y12" s="732"/>
      <c r="Z12" s="737"/>
      <c r="AA12" s="737"/>
      <c r="AB12" s="737"/>
      <c r="AC12" s="737"/>
      <c r="AD12" s="737"/>
      <c r="AE12" s="737"/>
      <c r="AF12" s="737"/>
      <c r="AG12" s="737"/>
      <c r="AH12" s="737"/>
      <c r="AI12" s="737"/>
      <c r="AJ12" s="737"/>
      <c r="AK12" s="737"/>
      <c r="AL12" s="737"/>
      <c r="AM12" s="737"/>
      <c r="AN12" s="737"/>
      <c r="AO12" s="737"/>
      <c r="AP12" s="738"/>
      <c r="AQ12" s="741"/>
      <c r="AR12" s="742"/>
      <c r="AS12" s="742"/>
      <c r="AT12" s="745"/>
      <c r="AU12" s="742"/>
      <c r="AV12" s="742"/>
      <c r="AW12" s="746"/>
      <c r="AX12" s="401"/>
      <c r="AY12" s="402"/>
      <c r="AZ12" s="402"/>
      <c r="BA12" s="403"/>
      <c r="BB12" s="352"/>
      <c r="BC12" s="404"/>
      <c r="BD12" s="405"/>
      <c r="BE12" s="405"/>
      <c r="BF12" s="406"/>
      <c r="BG12" s="354"/>
    </row>
    <row r="13" spans="1:87" ht="20.100000000000001" customHeight="1" x14ac:dyDescent="0.4">
      <c r="A13" s="408"/>
      <c r="B13" s="719"/>
      <c r="C13" s="720"/>
      <c r="D13" s="720"/>
      <c r="E13" s="720"/>
      <c r="F13" s="721"/>
      <c r="G13" s="728"/>
      <c r="H13" s="729"/>
      <c r="I13" s="729"/>
      <c r="J13" s="730"/>
      <c r="K13" s="728"/>
      <c r="L13" s="729"/>
      <c r="M13" s="729"/>
      <c r="N13" s="730"/>
      <c r="O13" s="728"/>
      <c r="P13" s="729"/>
      <c r="Q13" s="729"/>
      <c r="R13" s="729"/>
      <c r="S13" s="729"/>
      <c r="T13" s="729"/>
      <c r="U13" s="729"/>
      <c r="V13" s="729"/>
      <c r="W13" s="729"/>
      <c r="X13" s="730"/>
      <c r="Y13" s="732"/>
      <c r="Z13" s="737"/>
      <c r="AA13" s="737"/>
      <c r="AB13" s="737"/>
      <c r="AC13" s="737"/>
      <c r="AD13" s="737"/>
      <c r="AE13" s="737"/>
      <c r="AF13" s="737"/>
      <c r="AG13" s="737"/>
      <c r="AH13" s="737"/>
      <c r="AI13" s="737"/>
      <c r="AJ13" s="737"/>
      <c r="AK13" s="737"/>
      <c r="AL13" s="737"/>
      <c r="AM13" s="737"/>
      <c r="AN13" s="737"/>
      <c r="AO13" s="737"/>
      <c r="AP13" s="738"/>
      <c r="AQ13" s="741"/>
      <c r="AR13" s="742"/>
      <c r="AS13" s="742"/>
      <c r="AT13" s="745"/>
      <c r="AU13" s="742"/>
      <c r="AV13" s="742"/>
      <c r="AW13" s="746"/>
      <c r="AX13" s="401"/>
      <c r="AY13" s="402"/>
      <c r="AZ13" s="402"/>
      <c r="BA13" s="403"/>
      <c r="BB13" s="352"/>
      <c r="BC13" s="404"/>
      <c r="BD13" s="405"/>
      <c r="BE13" s="405"/>
      <c r="BF13" s="406"/>
      <c r="BG13" s="354"/>
      <c r="BL13" s="92">
        <v>0</v>
      </c>
      <c r="BM13" s="92" t="s">
        <v>313</v>
      </c>
    </row>
    <row r="14" spans="1:87" ht="20.100000000000001" customHeight="1" x14ac:dyDescent="0.4">
      <c r="A14" s="408" t="s">
        <v>314</v>
      </c>
      <c r="B14" s="713"/>
      <c r="C14" s="714"/>
      <c r="D14" s="714"/>
      <c r="E14" s="714"/>
      <c r="F14" s="715"/>
      <c r="G14" s="722"/>
      <c r="H14" s="723"/>
      <c r="I14" s="723"/>
      <c r="J14" s="724"/>
      <c r="K14" s="722"/>
      <c r="L14" s="723"/>
      <c r="M14" s="723"/>
      <c r="N14" s="724"/>
      <c r="O14" s="722"/>
      <c r="P14" s="723"/>
      <c r="Q14" s="723"/>
      <c r="R14" s="723"/>
      <c r="S14" s="723"/>
      <c r="T14" s="723"/>
      <c r="U14" s="723"/>
      <c r="V14" s="723"/>
      <c r="W14" s="723"/>
      <c r="X14" s="724"/>
      <c r="Y14" s="747"/>
      <c r="Z14" s="735"/>
      <c r="AA14" s="735"/>
      <c r="AB14" s="735"/>
      <c r="AC14" s="735"/>
      <c r="AD14" s="735"/>
      <c r="AE14" s="735"/>
      <c r="AF14" s="735"/>
      <c r="AG14" s="735"/>
      <c r="AH14" s="735"/>
      <c r="AI14" s="735"/>
      <c r="AJ14" s="735"/>
      <c r="AK14" s="735"/>
      <c r="AL14" s="735"/>
      <c r="AM14" s="735"/>
      <c r="AN14" s="735"/>
      <c r="AO14" s="735"/>
      <c r="AP14" s="736"/>
      <c r="AQ14" s="739"/>
      <c r="AR14" s="740"/>
      <c r="AS14" s="740"/>
      <c r="AT14" s="743"/>
      <c r="AU14" s="740"/>
      <c r="AV14" s="740"/>
      <c r="AW14" s="744"/>
      <c r="AX14" s="401"/>
      <c r="AY14" s="402"/>
      <c r="AZ14" s="402"/>
      <c r="BA14" s="403"/>
      <c r="BB14" s="352" t="s">
        <v>4</v>
      </c>
      <c r="BC14" s="404">
        <f t="shared" ref="BC14" si="1">AX14/1.1</f>
        <v>0</v>
      </c>
      <c r="BD14" s="405"/>
      <c r="BE14" s="405"/>
      <c r="BF14" s="406"/>
      <c r="BG14" s="354" t="s">
        <v>4</v>
      </c>
      <c r="BL14" s="92">
        <v>1</v>
      </c>
      <c r="BM14" s="92" t="s">
        <v>315</v>
      </c>
    </row>
    <row r="15" spans="1:87" ht="20.100000000000001" customHeight="1" x14ac:dyDescent="0.4">
      <c r="A15" s="408"/>
      <c r="B15" s="716"/>
      <c r="C15" s="717"/>
      <c r="D15" s="717"/>
      <c r="E15" s="717"/>
      <c r="F15" s="718"/>
      <c r="G15" s="725"/>
      <c r="H15" s="726"/>
      <c r="I15" s="726"/>
      <c r="J15" s="727"/>
      <c r="K15" s="725"/>
      <c r="L15" s="726"/>
      <c r="M15" s="726"/>
      <c r="N15" s="727"/>
      <c r="O15" s="725"/>
      <c r="P15" s="726"/>
      <c r="Q15" s="726"/>
      <c r="R15" s="726"/>
      <c r="S15" s="726"/>
      <c r="T15" s="726"/>
      <c r="U15" s="726"/>
      <c r="V15" s="726"/>
      <c r="W15" s="726"/>
      <c r="X15" s="727"/>
      <c r="Y15" s="732"/>
      <c r="Z15" s="737"/>
      <c r="AA15" s="737"/>
      <c r="AB15" s="737"/>
      <c r="AC15" s="737"/>
      <c r="AD15" s="737"/>
      <c r="AE15" s="737"/>
      <c r="AF15" s="737"/>
      <c r="AG15" s="737"/>
      <c r="AH15" s="737"/>
      <c r="AI15" s="737"/>
      <c r="AJ15" s="737"/>
      <c r="AK15" s="737"/>
      <c r="AL15" s="737"/>
      <c r="AM15" s="737"/>
      <c r="AN15" s="737"/>
      <c r="AO15" s="737"/>
      <c r="AP15" s="738"/>
      <c r="AQ15" s="741"/>
      <c r="AR15" s="742"/>
      <c r="AS15" s="742"/>
      <c r="AT15" s="745"/>
      <c r="AU15" s="742"/>
      <c r="AV15" s="742"/>
      <c r="AW15" s="746"/>
      <c r="AX15" s="401"/>
      <c r="AY15" s="402"/>
      <c r="AZ15" s="402"/>
      <c r="BA15" s="403"/>
      <c r="BB15" s="352"/>
      <c r="BC15" s="404"/>
      <c r="BD15" s="405"/>
      <c r="BE15" s="405"/>
      <c r="BF15" s="406"/>
      <c r="BG15" s="354"/>
    </row>
    <row r="16" spans="1:87" ht="20.100000000000001" customHeight="1" x14ac:dyDescent="0.4">
      <c r="A16" s="408"/>
      <c r="B16" s="719"/>
      <c r="C16" s="720"/>
      <c r="D16" s="720"/>
      <c r="E16" s="720"/>
      <c r="F16" s="721"/>
      <c r="G16" s="728"/>
      <c r="H16" s="729"/>
      <c r="I16" s="729"/>
      <c r="J16" s="730"/>
      <c r="K16" s="728"/>
      <c r="L16" s="729"/>
      <c r="M16" s="729"/>
      <c r="N16" s="730"/>
      <c r="O16" s="728"/>
      <c r="P16" s="729"/>
      <c r="Q16" s="729"/>
      <c r="R16" s="729"/>
      <c r="S16" s="729"/>
      <c r="T16" s="729"/>
      <c r="U16" s="729"/>
      <c r="V16" s="729"/>
      <c r="W16" s="729"/>
      <c r="X16" s="730"/>
      <c r="Y16" s="732"/>
      <c r="Z16" s="737"/>
      <c r="AA16" s="737"/>
      <c r="AB16" s="737"/>
      <c r="AC16" s="737"/>
      <c r="AD16" s="737"/>
      <c r="AE16" s="737"/>
      <c r="AF16" s="737"/>
      <c r="AG16" s="737"/>
      <c r="AH16" s="737"/>
      <c r="AI16" s="737"/>
      <c r="AJ16" s="737"/>
      <c r="AK16" s="737"/>
      <c r="AL16" s="737"/>
      <c r="AM16" s="737"/>
      <c r="AN16" s="737"/>
      <c r="AO16" s="737"/>
      <c r="AP16" s="738"/>
      <c r="AQ16" s="741"/>
      <c r="AR16" s="742"/>
      <c r="AS16" s="742"/>
      <c r="AT16" s="745"/>
      <c r="AU16" s="742"/>
      <c r="AV16" s="742"/>
      <c r="AW16" s="746"/>
      <c r="AX16" s="401"/>
      <c r="AY16" s="402"/>
      <c r="AZ16" s="402"/>
      <c r="BA16" s="403"/>
      <c r="BB16" s="352"/>
      <c r="BC16" s="404"/>
      <c r="BD16" s="405"/>
      <c r="BE16" s="405"/>
      <c r="BF16" s="406"/>
      <c r="BG16" s="354"/>
      <c r="BL16" s="92">
        <v>2</v>
      </c>
      <c r="BM16" s="92" t="s">
        <v>316</v>
      </c>
    </row>
    <row r="17" spans="1:65" ht="20.100000000000001" customHeight="1" x14ac:dyDescent="0.4">
      <c r="A17" s="408" t="s">
        <v>317</v>
      </c>
      <c r="B17" s="713"/>
      <c r="C17" s="714"/>
      <c r="D17" s="714"/>
      <c r="E17" s="714"/>
      <c r="F17" s="715"/>
      <c r="G17" s="722"/>
      <c r="H17" s="723"/>
      <c r="I17" s="723"/>
      <c r="J17" s="724"/>
      <c r="K17" s="722"/>
      <c r="L17" s="723"/>
      <c r="M17" s="723"/>
      <c r="N17" s="724"/>
      <c r="O17" s="722"/>
      <c r="P17" s="723"/>
      <c r="Q17" s="723"/>
      <c r="R17" s="723"/>
      <c r="S17" s="723"/>
      <c r="T17" s="723"/>
      <c r="U17" s="723"/>
      <c r="V17" s="723"/>
      <c r="W17" s="723"/>
      <c r="X17" s="724"/>
      <c r="Y17" s="747"/>
      <c r="Z17" s="735"/>
      <c r="AA17" s="735"/>
      <c r="AB17" s="735"/>
      <c r="AC17" s="735"/>
      <c r="AD17" s="735"/>
      <c r="AE17" s="735"/>
      <c r="AF17" s="735"/>
      <c r="AG17" s="735"/>
      <c r="AH17" s="735"/>
      <c r="AI17" s="735"/>
      <c r="AJ17" s="735"/>
      <c r="AK17" s="735"/>
      <c r="AL17" s="735"/>
      <c r="AM17" s="735"/>
      <c r="AN17" s="735"/>
      <c r="AO17" s="735"/>
      <c r="AP17" s="736"/>
      <c r="AQ17" s="739"/>
      <c r="AR17" s="740"/>
      <c r="AS17" s="740"/>
      <c r="AT17" s="743"/>
      <c r="AU17" s="740"/>
      <c r="AV17" s="740"/>
      <c r="AW17" s="744"/>
      <c r="AX17" s="401"/>
      <c r="AY17" s="402"/>
      <c r="AZ17" s="402"/>
      <c r="BA17" s="403"/>
      <c r="BB17" s="352" t="s">
        <v>4</v>
      </c>
      <c r="BC17" s="404">
        <f t="shared" ref="BC17" si="2">AX17/1.1</f>
        <v>0</v>
      </c>
      <c r="BD17" s="405"/>
      <c r="BE17" s="405"/>
      <c r="BF17" s="406"/>
      <c r="BG17" s="354" t="s">
        <v>4</v>
      </c>
      <c r="BL17" s="92">
        <v>3</v>
      </c>
      <c r="BM17" s="92" t="s">
        <v>318</v>
      </c>
    </row>
    <row r="18" spans="1:65" ht="20.100000000000001" customHeight="1" x14ac:dyDescent="0.4">
      <c r="A18" s="408"/>
      <c r="B18" s="716"/>
      <c r="C18" s="717"/>
      <c r="D18" s="717"/>
      <c r="E18" s="717"/>
      <c r="F18" s="718"/>
      <c r="G18" s="725"/>
      <c r="H18" s="726"/>
      <c r="I18" s="726"/>
      <c r="J18" s="727"/>
      <c r="K18" s="725"/>
      <c r="L18" s="726"/>
      <c r="M18" s="726"/>
      <c r="N18" s="727"/>
      <c r="O18" s="725"/>
      <c r="P18" s="726"/>
      <c r="Q18" s="726"/>
      <c r="R18" s="726"/>
      <c r="S18" s="726"/>
      <c r="T18" s="726"/>
      <c r="U18" s="726"/>
      <c r="V18" s="726"/>
      <c r="W18" s="726"/>
      <c r="X18" s="727"/>
      <c r="Y18" s="732"/>
      <c r="Z18" s="737"/>
      <c r="AA18" s="737"/>
      <c r="AB18" s="737"/>
      <c r="AC18" s="737"/>
      <c r="AD18" s="737"/>
      <c r="AE18" s="737"/>
      <c r="AF18" s="737"/>
      <c r="AG18" s="737"/>
      <c r="AH18" s="737"/>
      <c r="AI18" s="737"/>
      <c r="AJ18" s="737"/>
      <c r="AK18" s="737"/>
      <c r="AL18" s="737"/>
      <c r="AM18" s="737"/>
      <c r="AN18" s="737"/>
      <c r="AO18" s="737"/>
      <c r="AP18" s="738"/>
      <c r="AQ18" s="741"/>
      <c r="AR18" s="742"/>
      <c r="AS18" s="742"/>
      <c r="AT18" s="745"/>
      <c r="AU18" s="742"/>
      <c r="AV18" s="742"/>
      <c r="AW18" s="746"/>
      <c r="AX18" s="401"/>
      <c r="AY18" s="402"/>
      <c r="AZ18" s="402"/>
      <c r="BA18" s="403"/>
      <c r="BB18" s="352"/>
      <c r="BC18" s="404"/>
      <c r="BD18" s="405"/>
      <c r="BE18" s="405"/>
      <c r="BF18" s="406"/>
      <c r="BG18" s="354"/>
    </row>
    <row r="19" spans="1:65" ht="20.100000000000001" customHeight="1" x14ac:dyDescent="0.4">
      <c r="A19" s="408"/>
      <c r="B19" s="719"/>
      <c r="C19" s="720"/>
      <c r="D19" s="720"/>
      <c r="E19" s="720"/>
      <c r="F19" s="721"/>
      <c r="G19" s="728"/>
      <c r="H19" s="729"/>
      <c r="I19" s="729"/>
      <c r="J19" s="730"/>
      <c r="K19" s="728"/>
      <c r="L19" s="729"/>
      <c r="M19" s="729"/>
      <c r="N19" s="730"/>
      <c r="O19" s="728"/>
      <c r="P19" s="729"/>
      <c r="Q19" s="729"/>
      <c r="R19" s="729"/>
      <c r="S19" s="729"/>
      <c r="T19" s="729"/>
      <c r="U19" s="729"/>
      <c r="V19" s="729"/>
      <c r="W19" s="729"/>
      <c r="X19" s="730"/>
      <c r="Y19" s="732"/>
      <c r="Z19" s="737"/>
      <c r="AA19" s="737"/>
      <c r="AB19" s="737"/>
      <c r="AC19" s="737"/>
      <c r="AD19" s="737"/>
      <c r="AE19" s="737"/>
      <c r="AF19" s="737"/>
      <c r="AG19" s="737"/>
      <c r="AH19" s="737"/>
      <c r="AI19" s="737"/>
      <c r="AJ19" s="737"/>
      <c r="AK19" s="737"/>
      <c r="AL19" s="737"/>
      <c r="AM19" s="737"/>
      <c r="AN19" s="737"/>
      <c r="AO19" s="737"/>
      <c r="AP19" s="738"/>
      <c r="AQ19" s="741"/>
      <c r="AR19" s="742"/>
      <c r="AS19" s="742"/>
      <c r="AT19" s="745"/>
      <c r="AU19" s="742"/>
      <c r="AV19" s="742"/>
      <c r="AW19" s="746"/>
      <c r="AX19" s="401"/>
      <c r="AY19" s="402"/>
      <c r="AZ19" s="402"/>
      <c r="BA19" s="403"/>
      <c r="BB19" s="352"/>
      <c r="BC19" s="404"/>
      <c r="BD19" s="405"/>
      <c r="BE19" s="405"/>
      <c r="BF19" s="406"/>
      <c r="BG19" s="354"/>
      <c r="BM19" s="92" t="s">
        <v>319</v>
      </c>
    </row>
    <row r="20" spans="1:65" ht="20.100000000000001" customHeight="1" x14ac:dyDescent="0.4">
      <c r="A20" s="408" t="s">
        <v>320</v>
      </c>
      <c r="B20" s="713"/>
      <c r="C20" s="714"/>
      <c r="D20" s="714"/>
      <c r="E20" s="714"/>
      <c r="F20" s="715"/>
      <c r="G20" s="722"/>
      <c r="H20" s="723"/>
      <c r="I20" s="723"/>
      <c r="J20" s="724"/>
      <c r="K20" s="722"/>
      <c r="L20" s="723"/>
      <c r="M20" s="723"/>
      <c r="N20" s="724"/>
      <c r="O20" s="722"/>
      <c r="P20" s="723"/>
      <c r="Q20" s="723"/>
      <c r="R20" s="723"/>
      <c r="S20" s="723"/>
      <c r="T20" s="723"/>
      <c r="U20" s="723"/>
      <c r="V20" s="723"/>
      <c r="W20" s="723"/>
      <c r="X20" s="724"/>
      <c r="Y20" s="747"/>
      <c r="Z20" s="735"/>
      <c r="AA20" s="735"/>
      <c r="AB20" s="735"/>
      <c r="AC20" s="735"/>
      <c r="AD20" s="735"/>
      <c r="AE20" s="735"/>
      <c r="AF20" s="735"/>
      <c r="AG20" s="735"/>
      <c r="AH20" s="735"/>
      <c r="AI20" s="735"/>
      <c r="AJ20" s="735"/>
      <c r="AK20" s="735"/>
      <c r="AL20" s="735"/>
      <c r="AM20" s="735"/>
      <c r="AN20" s="735"/>
      <c r="AO20" s="735"/>
      <c r="AP20" s="736"/>
      <c r="AQ20" s="739"/>
      <c r="AR20" s="740"/>
      <c r="AS20" s="740"/>
      <c r="AT20" s="743"/>
      <c r="AU20" s="740"/>
      <c r="AV20" s="740"/>
      <c r="AW20" s="744"/>
      <c r="AX20" s="401"/>
      <c r="AY20" s="402"/>
      <c r="AZ20" s="402"/>
      <c r="BA20" s="403"/>
      <c r="BB20" s="352" t="s">
        <v>4</v>
      </c>
      <c r="BC20" s="404">
        <f t="shared" ref="BC20" si="3">AX20/1.1</f>
        <v>0</v>
      </c>
      <c r="BD20" s="405"/>
      <c r="BE20" s="405"/>
      <c r="BF20" s="406"/>
      <c r="BG20" s="354" t="s">
        <v>4</v>
      </c>
      <c r="BM20" s="92" t="s">
        <v>321</v>
      </c>
    </row>
    <row r="21" spans="1:65" ht="20.100000000000001" customHeight="1" x14ac:dyDescent="0.4">
      <c r="A21" s="408"/>
      <c r="B21" s="716"/>
      <c r="C21" s="717"/>
      <c r="D21" s="717"/>
      <c r="E21" s="717"/>
      <c r="F21" s="718"/>
      <c r="G21" s="725"/>
      <c r="H21" s="726"/>
      <c r="I21" s="726"/>
      <c r="J21" s="727"/>
      <c r="K21" s="725"/>
      <c r="L21" s="726"/>
      <c r="M21" s="726"/>
      <c r="N21" s="727"/>
      <c r="O21" s="725"/>
      <c r="P21" s="726"/>
      <c r="Q21" s="726"/>
      <c r="R21" s="726"/>
      <c r="S21" s="726"/>
      <c r="T21" s="726"/>
      <c r="U21" s="726"/>
      <c r="V21" s="726"/>
      <c r="W21" s="726"/>
      <c r="X21" s="727"/>
      <c r="Y21" s="732"/>
      <c r="Z21" s="737"/>
      <c r="AA21" s="737"/>
      <c r="AB21" s="737"/>
      <c r="AC21" s="737"/>
      <c r="AD21" s="737"/>
      <c r="AE21" s="737"/>
      <c r="AF21" s="737"/>
      <c r="AG21" s="737"/>
      <c r="AH21" s="737"/>
      <c r="AI21" s="737"/>
      <c r="AJ21" s="737"/>
      <c r="AK21" s="737"/>
      <c r="AL21" s="737"/>
      <c r="AM21" s="737"/>
      <c r="AN21" s="737"/>
      <c r="AO21" s="737"/>
      <c r="AP21" s="738"/>
      <c r="AQ21" s="741"/>
      <c r="AR21" s="742"/>
      <c r="AS21" s="742"/>
      <c r="AT21" s="745"/>
      <c r="AU21" s="742"/>
      <c r="AV21" s="742"/>
      <c r="AW21" s="746"/>
      <c r="AX21" s="401"/>
      <c r="AY21" s="402"/>
      <c r="AZ21" s="402"/>
      <c r="BA21" s="403"/>
      <c r="BB21" s="352"/>
      <c r="BC21" s="404"/>
      <c r="BD21" s="405"/>
      <c r="BE21" s="405"/>
      <c r="BF21" s="406"/>
      <c r="BG21" s="354"/>
      <c r="BM21" s="92" t="s">
        <v>322</v>
      </c>
    </row>
    <row r="22" spans="1:65" ht="20.100000000000001" customHeight="1" x14ac:dyDescent="0.4">
      <c r="A22" s="408"/>
      <c r="B22" s="719"/>
      <c r="C22" s="720"/>
      <c r="D22" s="720"/>
      <c r="E22" s="720"/>
      <c r="F22" s="721"/>
      <c r="G22" s="728"/>
      <c r="H22" s="729"/>
      <c r="I22" s="729"/>
      <c r="J22" s="730"/>
      <c r="K22" s="728"/>
      <c r="L22" s="729"/>
      <c r="M22" s="729"/>
      <c r="N22" s="730"/>
      <c r="O22" s="728"/>
      <c r="P22" s="729"/>
      <c r="Q22" s="729"/>
      <c r="R22" s="729"/>
      <c r="S22" s="729"/>
      <c r="T22" s="729"/>
      <c r="U22" s="729"/>
      <c r="V22" s="729"/>
      <c r="W22" s="729"/>
      <c r="X22" s="730"/>
      <c r="Y22" s="732"/>
      <c r="Z22" s="737"/>
      <c r="AA22" s="737"/>
      <c r="AB22" s="737"/>
      <c r="AC22" s="737"/>
      <c r="AD22" s="737"/>
      <c r="AE22" s="737"/>
      <c r="AF22" s="737"/>
      <c r="AG22" s="737"/>
      <c r="AH22" s="737"/>
      <c r="AI22" s="737"/>
      <c r="AJ22" s="737"/>
      <c r="AK22" s="737"/>
      <c r="AL22" s="737"/>
      <c r="AM22" s="737"/>
      <c r="AN22" s="737"/>
      <c r="AO22" s="737"/>
      <c r="AP22" s="738"/>
      <c r="AQ22" s="741"/>
      <c r="AR22" s="742"/>
      <c r="AS22" s="742"/>
      <c r="AT22" s="745"/>
      <c r="AU22" s="742"/>
      <c r="AV22" s="742"/>
      <c r="AW22" s="746"/>
      <c r="AX22" s="401"/>
      <c r="AY22" s="402"/>
      <c r="AZ22" s="402"/>
      <c r="BA22" s="403"/>
      <c r="BB22" s="352"/>
      <c r="BC22" s="404"/>
      <c r="BD22" s="405"/>
      <c r="BE22" s="405"/>
      <c r="BF22" s="406"/>
      <c r="BG22" s="354"/>
      <c r="BM22" s="92" t="s">
        <v>323</v>
      </c>
    </row>
    <row r="23" spans="1:65" ht="20.100000000000001" customHeight="1" x14ac:dyDescent="0.4">
      <c r="A23" s="408" t="s">
        <v>324</v>
      </c>
      <c r="B23" s="713"/>
      <c r="C23" s="714"/>
      <c r="D23" s="714"/>
      <c r="E23" s="714"/>
      <c r="F23" s="715"/>
      <c r="G23" s="722"/>
      <c r="H23" s="723"/>
      <c r="I23" s="723"/>
      <c r="J23" s="724"/>
      <c r="K23" s="722"/>
      <c r="L23" s="723"/>
      <c r="M23" s="723"/>
      <c r="N23" s="724"/>
      <c r="O23" s="722"/>
      <c r="P23" s="723"/>
      <c r="Q23" s="723"/>
      <c r="R23" s="723"/>
      <c r="S23" s="723"/>
      <c r="T23" s="723"/>
      <c r="U23" s="723"/>
      <c r="V23" s="723"/>
      <c r="W23" s="723"/>
      <c r="X23" s="724"/>
      <c r="Y23" s="747"/>
      <c r="Z23" s="735"/>
      <c r="AA23" s="735"/>
      <c r="AB23" s="735"/>
      <c r="AC23" s="735"/>
      <c r="AD23" s="735"/>
      <c r="AE23" s="735"/>
      <c r="AF23" s="735"/>
      <c r="AG23" s="735"/>
      <c r="AH23" s="735"/>
      <c r="AI23" s="735"/>
      <c r="AJ23" s="735"/>
      <c r="AK23" s="735"/>
      <c r="AL23" s="735"/>
      <c r="AM23" s="735"/>
      <c r="AN23" s="735"/>
      <c r="AO23" s="735"/>
      <c r="AP23" s="736"/>
      <c r="AQ23" s="739"/>
      <c r="AR23" s="740"/>
      <c r="AS23" s="740"/>
      <c r="AT23" s="743"/>
      <c r="AU23" s="740"/>
      <c r="AV23" s="740"/>
      <c r="AW23" s="744"/>
      <c r="AX23" s="401"/>
      <c r="AY23" s="402"/>
      <c r="AZ23" s="402"/>
      <c r="BA23" s="403"/>
      <c r="BB23" s="352" t="s">
        <v>4</v>
      </c>
      <c r="BC23" s="404">
        <f t="shared" ref="BC23" si="4">AX23/1.1</f>
        <v>0</v>
      </c>
      <c r="BD23" s="405"/>
      <c r="BE23" s="405"/>
      <c r="BF23" s="406"/>
      <c r="BG23" s="354" t="s">
        <v>4</v>
      </c>
    </row>
    <row r="24" spans="1:65" ht="20.100000000000001" customHeight="1" x14ac:dyDescent="0.4">
      <c r="A24" s="408"/>
      <c r="B24" s="716"/>
      <c r="C24" s="717"/>
      <c r="D24" s="717"/>
      <c r="E24" s="717"/>
      <c r="F24" s="718"/>
      <c r="G24" s="725"/>
      <c r="H24" s="726"/>
      <c r="I24" s="726"/>
      <c r="J24" s="727"/>
      <c r="K24" s="725"/>
      <c r="L24" s="726"/>
      <c r="M24" s="726"/>
      <c r="N24" s="727"/>
      <c r="O24" s="725"/>
      <c r="P24" s="726"/>
      <c r="Q24" s="726"/>
      <c r="R24" s="726"/>
      <c r="S24" s="726"/>
      <c r="T24" s="726"/>
      <c r="U24" s="726"/>
      <c r="V24" s="726"/>
      <c r="W24" s="726"/>
      <c r="X24" s="727"/>
      <c r="Y24" s="732"/>
      <c r="Z24" s="737"/>
      <c r="AA24" s="737"/>
      <c r="AB24" s="737"/>
      <c r="AC24" s="737"/>
      <c r="AD24" s="737"/>
      <c r="AE24" s="737"/>
      <c r="AF24" s="737"/>
      <c r="AG24" s="737"/>
      <c r="AH24" s="737"/>
      <c r="AI24" s="737"/>
      <c r="AJ24" s="737"/>
      <c r="AK24" s="737"/>
      <c r="AL24" s="737"/>
      <c r="AM24" s="737"/>
      <c r="AN24" s="737"/>
      <c r="AO24" s="737"/>
      <c r="AP24" s="738"/>
      <c r="AQ24" s="741"/>
      <c r="AR24" s="742"/>
      <c r="AS24" s="742"/>
      <c r="AT24" s="745"/>
      <c r="AU24" s="742"/>
      <c r="AV24" s="742"/>
      <c r="AW24" s="746"/>
      <c r="AX24" s="401"/>
      <c r="AY24" s="402"/>
      <c r="AZ24" s="402"/>
      <c r="BA24" s="403"/>
      <c r="BB24" s="352"/>
      <c r="BC24" s="404"/>
      <c r="BD24" s="405"/>
      <c r="BE24" s="405"/>
      <c r="BF24" s="406"/>
      <c r="BG24" s="354"/>
    </row>
    <row r="25" spans="1:65" ht="20.100000000000001" customHeight="1" x14ac:dyDescent="0.4">
      <c r="A25" s="408"/>
      <c r="B25" s="719"/>
      <c r="C25" s="720"/>
      <c r="D25" s="720"/>
      <c r="E25" s="720"/>
      <c r="F25" s="721"/>
      <c r="G25" s="728"/>
      <c r="H25" s="729"/>
      <c r="I25" s="729"/>
      <c r="J25" s="730"/>
      <c r="K25" s="728"/>
      <c r="L25" s="729"/>
      <c r="M25" s="729"/>
      <c r="N25" s="730"/>
      <c r="O25" s="728"/>
      <c r="P25" s="729"/>
      <c r="Q25" s="729"/>
      <c r="R25" s="729"/>
      <c r="S25" s="729"/>
      <c r="T25" s="729"/>
      <c r="U25" s="729"/>
      <c r="V25" s="729"/>
      <c r="W25" s="729"/>
      <c r="X25" s="730"/>
      <c r="Y25" s="732"/>
      <c r="Z25" s="737"/>
      <c r="AA25" s="737"/>
      <c r="AB25" s="737"/>
      <c r="AC25" s="737"/>
      <c r="AD25" s="737"/>
      <c r="AE25" s="737"/>
      <c r="AF25" s="737"/>
      <c r="AG25" s="737"/>
      <c r="AH25" s="737"/>
      <c r="AI25" s="737"/>
      <c r="AJ25" s="737"/>
      <c r="AK25" s="737"/>
      <c r="AL25" s="737"/>
      <c r="AM25" s="737"/>
      <c r="AN25" s="737"/>
      <c r="AO25" s="737"/>
      <c r="AP25" s="738"/>
      <c r="AQ25" s="741"/>
      <c r="AR25" s="742"/>
      <c r="AS25" s="742"/>
      <c r="AT25" s="745"/>
      <c r="AU25" s="742"/>
      <c r="AV25" s="742"/>
      <c r="AW25" s="746"/>
      <c r="AX25" s="401"/>
      <c r="AY25" s="402"/>
      <c r="AZ25" s="402"/>
      <c r="BA25" s="403"/>
      <c r="BB25" s="352"/>
      <c r="BC25" s="404"/>
      <c r="BD25" s="405"/>
      <c r="BE25" s="405"/>
      <c r="BF25" s="406"/>
      <c r="BG25" s="354"/>
    </row>
    <row r="26" spans="1:65" ht="20.100000000000001" customHeight="1" x14ac:dyDescent="0.4">
      <c r="A26" s="408" t="s">
        <v>325</v>
      </c>
      <c r="B26" s="713"/>
      <c r="C26" s="714"/>
      <c r="D26" s="714"/>
      <c r="E26" s="714"/>
      <c r="F26" s="715"/>
      <c r="G26" s="722"/>
      <c r="H26" s="723"/>
      <c r="I26" s="723"/>
      <c r="J26" s="724"/>
      <c r="K26" s="722"/>
      <c r="L26" s="723"/>
      <c r="M26" s="723"/>
      <c r="N26" s="724"/>
      <c r="O26" s="722"/>
      <c r="P26" s="723"/>
      <c r="Q26" s="723"/>
      <c r="R26" s="723"/>
      <c r="S26" s="723"/>
      <c r="T26" s="723"/>
      <c r="U26" s="723"/>
      <c r="V26" s="723"/>
      <c r="W26" s="723"/>
      <c r="X26" s="724"/>
      <c r="Y26" s="747"/>
      <c r="Z26" s="735"/>
      <c r="AA26" s="735"/>
      <c r="AB26" s="735"/>
      <c r="AC26" s="735"/>
      <c r="AD26" s="735"/>
      <c r="AE26" s="735"/>
      <c r="AF26" s="735"/>
      <c r="AG26" s="735"/>
      <c r="AH26" s="735"/>
      <c r="AI26" s="735"/>
      <c r="AJ26" s="735"/>
      <c r="AK26" s="735"/>
      <c r="AL26" s="735"/>
      <c r="AM26" s="735"/>
      <c r="AN26" s="735"/>
      <c r="AO26" s="735"/>
      <c r="AP26" s="736"/>
      <c r="AQ26" s="739"/>
      <c r="AR26" s="740"/>
      <c r="AS26" s="740"/>
      <c r="AT26" s="743"/>
      <c r="AU26" s="740"/>
      <c r="AV26" s="740"/>
      <c r="AW26" s="744"/>
      <c r="AX26" s="401"/>
      <c r="AY26" s="402"/>
      <c r="AZ26" s="402"/>
      <c r="BA26" s="403"/>
      <c r="BB26" s="352" t="s">
        <v>4</v>
      </c>
      <c r="BC26" s="404">
        <f t="shared" ref="BC26" si="5">AX26/1.1</f>
        <v>0</v>
      </c>
      <c r="BD26" s="405"/>
      <c r="BE26" s="405"/>
      <c r="BF26" s="406"/>
      <c r="BG26" s="354" t="s">
        <v>4</v>
      </c>
    </row>
    <row r="27" spans="1:65" ht="20.100000000000001" customHeight="1" x14ac:dyDescent="0.4">
      <c r="A27" s="408"/>
      <c r="B27" s="716"/>
      <c r="C27" s="717"/>
      <c r="D27" s="717"/>
      <c r="E27" s="717"/>
      <c r="F27" s="718"/>
      <c r="G27" s="725"/>
      <c r="H27" s="726"/>
      <c r="I27" s="726"/>
      <c r="J27" s="727"/>
      <c r="K27" s="725"/>
      <c r="L27" s="726"/>
      <c r="M27" s="726"/>
      <c r="N27" s="727"/>
      <c r="O27" s="725"/>
      <c r="P27" s="726"/>
      <c r="Q27" s="726"/>
      <c r="R27" s="726"/>
      <c r="S27" s="726"/>
      <c r="T27" s="726"/>
      <c r="U27" s="726"/>
      <c r="V27" s="726"/>
      <c r="W27" s="726"/>
      <c r="X27" s="727"/>
      <c r="Y27" s="732"/>
      <c r="Z27" s="737"/>
      <c r="AA27" s="737"/>
      <c r="AB27" s="737"/>
      <c r="AC27" s="737"/>
      <c r="AD27" s="737"/>
      <c r="AE27" s="737"/>
      <c r="AF27" s="737"/>
      <c r="AG27" s="737"/>
      <c r="AH27" s="737"/>
      <c r="AI27" s="737"/>
      <c r="AJ27" s="737"/>
      <c r="AK27" s="737"/>
      <c r="AL27" s="737"/>
      <c r="AM27" s="737"/>
      <c r="AN27" s="737"/>
      <c r="AO27" s="737"/>
      <c r="AP27" s="738"/>
      <c r="AQ27" s="741"/>
      <c r="AR27" s="742"/>
      <c r="AS27" s="742"/>
      <c r="AT27" s="745"/>
      <c r="AU27" s="742"/>
      <c r="AV27" s="742"/>
      <c r="AW27" s="746"/>
      <c r="AX27" s="401"/>
      <c r="AY27" s="402"/>
      <c r="AZ27" s="402"/>
      <c r="BA27" s="403"/>
      <c r="BB27" s="352"/>
      <c r="BC27" s="404"/>
      <c r="BD27" s="405"/>
      <c r="BE27" s="405"/>
      <c r="BF27" s="406"/>
      <c r="BG27" s="354"/>
    </row>
    <row r="28" spans="1:65" ht="20.100000000000001" customHeight="1" x14ac:dyDescent="0.4">
      <c r="A28" s="408"/>
      <c r="B28" s="719"/>
      <c r="C28" s="720"/>
      <c r="D28" s="720"/>
      <c r="E28" s="720"/>
      <c r="F28" s="721"/>
      <c r="G28" s="728"/>
      <c r="H28" s="729"/>
      <c r="I28" s="729"/>
      <c r="J28" s="730"/>
      <c r="K28" s="728"/>
      <c r="L28" s="729"/>
      <c r="M28" s="729"/>
      <c r="N28" s="730"/>
      <c r="O28" s="728"/>
      <c r="P28" s="729"/>
      <c r="Q28" s="729"/>
      <c r="R28" s="729"/>
      <c r="S28" s="729"/>
      <c r="T28" s="729"/>
      <c r="U28" s="729"/>
      <c r="V28" s="729"/>
      <c r="W28" s="729"/>
      <c r="X28" s="730"/>
      <c r="Y28" s="732"/>
      <c r="Z28" s="737"/>
      <c r="AA28" s="737"/>
      <c r="AB28" s="737"/>
      <c r="AC28" s="737"/>
      <c r="AD28" s="737"/>
      <c r="AE28" s="737"/>
      <c r="AF28" s="737"/>
      <c r="AG28" s="737"/>
      <c r="AH28" s="737"/>
      <c r="AI28" s="737"/>
      <c r="AJ28" s="737"/>
      <c r="AK28" s="737"/>
      <c r="AL28" s="737"/>
      <c r="AM28" s="737"/>
      <c r="AN28" s="737"/>
      <c r="AO28" s="737"/>
      <c r="AP28" s="738"/>
      <c r="AQ28" s="741"/>
      <c r="AR28" s="742"/>
      <c r="AS28" s="742"/>
      <c r="AT28" s="745"/>
      <c r="AU28" s="742"/>
      <c r="AV28" s="742"/>
      <c r="AW28" s="746"/>
      <c r="AX28" s="401"/>
      <c r="AY28" s="402"/>
      <c r="AZ28" s="402"/>
      <c r="BA28" s="403"/>
      <c r="BB28" s="352"/>
      <c r="BC28" s="404"/>
      <c r="BD28" s="405"/>
      <c r="BE28" s="405"/>
      <c r="BF28" s="406"/>
      <c r="BG28" s="354"/>
    </row>
    <row r="29" spans="1:65" ht="20.100000000000001" customHeight="1" x14ac:dyDescent="0.4">
      <c r="A29" s="436" t="s">
        <v>326</v>
      </c>
      <c r="B29" s="713"/>
      <c r="C29" s="714"/>
      <c r="D29" s="714"/>
      <c r="E29" s="714"/>
      <c r="F29" s="715"/>
      <c r="G29" s="722"/>
      <c r="H29" s="723"/>
      <c r="I29" s="723"/>
      <c r="J29" s="724"/>
      <c r="K29" s="722"/>
      <c r="L29" s="723"/>
      <c r="M29" s="723"/>
      <c r="N29" s="724"/>
      <c r="O29" s="722"/>
      <c r="P29" s="723"/>
      <c r="Q29" s="723"/>
      <c r="R29" s="723"/>
      <c r="S29" s="723"/>
      <c r="T29" s="723"/>
      <c r="U29" s="723"/>
      <c r="V29" s="723"/>
      <c r="W29" s="723"/>
      <c r="X29" s="724"/>
      <c r="Y29" s="747"/>
      <c r="Z29" s="735"/>
      <c r="AA29" s="735"/>
      <c r="AB29" s="735"/>
      <c r="AC29" s="735"/>
      <c r="AD29" s="735"/>
      <c r="AE29" s="735"/>
      <c r="AF29" s="735"/>
      <c r="AG29" s="735"/>
      <c r="AH29" s="735"/>
      <c r="AI29" s="735"/>
      <c r="AJ29" s="735"/>
      <c r="AK29" s="735"/>
      <c r="AL29" s="735"/>
      <c r="AM29" s="735"/>
      <c r="AN29" s="735"/>
      <c r="AO29" s="735"/>
      <c r="AP29" s="736"/>
      <c r="AQ29" s="739"/>
      <c r="AR29" s="740"/>
      <c r="AS29" s="740"/>
      <c r="AT29" s="743"/>
      <c r="AU29" s="740"/>
      <c r="AV29" s="740"/>
      <c r="AW29" s="744"/>
      <c r="AX29" s="473"/>
      <c r="AY29" s="474"/>
      <c r="AZ29" s="474"/>
      <c r="BA29" s="474"/>
      <c r="BB29" s="479" t="s">
        <v>4</v>
      </c>
      <c r="BC29" s="482">
        <f>AX29/1.1</f>
        <v>0</v>
      </c>
      <c r="BD29" s="483"/>
      <c r="BE29" s="483"/>
      <c r="BF29" s="483"/>
      <c r="BG29" s="488" t="s">
        <v>4</v>
      </c>
    </row>
    <row r="30" spans="1:65" ht="20.100000000000001" customHeight="1" x14ac:dyDescent="0.4">
      <c r="A30" s="436"/>
      <c r="B30" s="716"/>
      <c r="C30" s="717"/>
      <c r="D30" s="717"/>
      <c r="E30" s="717"/>
      <c r="F30" s="718"/>
      <c r="G30" s="725"/>
      <c r="H30" s="726"/>
      <c r="I30" s="726"/>
      <c r="J30" s="727"/>
      <c r="K30" s="725"/>
      <c r="L30" s="726"/>
      <c r="M30" s="726"/>
      <c r="N30" s="727"/>
      <c r="O30" s="725"/>
      <c r="P30" s="726"/>
      <c r="Q30" s="726"/>
      <c r="R30" s="726"/>
      <c r="S30" s="726"/>
      <c r="T30" s="726"/>
      <c r="U30" s="726"/>
      <c r="V30" s="726"/>
      <c r="W30" s="726"/>
      <c r="X30" s="727"/>
      <c r="Y30" s="732"/>
      <c r="Z30" s="737"/>
      <c r="AA30" s="737"/>
      <c r="AB30" s="737"/>
      <c r="AC30" s="737"/>
      <c r="AD30" s="737"/>
      <c r="AE30" s="737"/>
      <c r="AF30" s="737"/>
      <c r="AG30" s="737"/>
      <c r="AH30" s="737"/>
      <c r="AI30" s="737"/>
      <c r="AJ30" s="737"/>
      <c r="AK30" s="737"/>
      <c r="AL30" s="737"/>
      <c r="AM30" s="737"/>
      <c r="AN30" s="737"/>
      <c r="AO30" s="737"/>
      <c r="AP30" s="738"/>
      <c r="AQ30" s="741"/>
      <c r="AR30" s="742"/>
      <c r="AS30" s="742"/>
      <c r="AT30" s="745"/>
      <c r="AU30" s="742"/>
      <c r="AV30" s="742"/>
      <c r="AW30" s="746"/>
      <c r="AX30" s="475"/>
      <c r="AY30" s="476"/>
      <c r="AZ30" s="476"/>
      <c r="BA30" s="476"/>
      <c r="BB30" s="480"/>
      <c r="BC30" s="484"/>
      <c r="BD30" s="485"/>
      <c r="BE30" s="485"/>
      <c r="BF30" s="485"/>
      <c r="BG30" s="489"/>
    </row>
    <row r="31" spans="1:65" ht="20.100000000000001" customHeight="1" thickBot="1" x14ac:dyDescent="0.45">
      <c r="A31" s="436"/>
      <c r="B31" s="748"/>
      <c r="C31" s="749"/>
      <c r="D31" s="749"/>
      <c r="E31" s="749"/>
      <c r="F31" s="750"/>
      <c r="G31" s="751"/>
      <c r="H31" s="752"/>
      <c r="I31" s="752"/>
      <c r="J31" s="753"/>
      <c r="K31" s="751"/>
      <c r="L31" s="752"/>
      <c r="M31" s="752"/>
      <c r="N31" s="753"/>
      <c r="O31" s="751"/>
      <c r="P31" s="752"/>
      <c r="Q31" s="752"/>
      <c r="R31" s="752"/>
      <c r="S31" s="752"/>
      <c r="T31" s="752"/>
      <c r="U31" s="752"/>
      <c r="V31" s="752"/>
      <c r="W31" s="752"/>
      <c r="X31" s="753"/>
      <c r="Y31" s="754"/>
      <c r="Z31" s="755"/>
      <c r="AA31" s="755"/>
      <c r="AB31" s="755"/>
      <c r="AC31" s="755"/>
      <c r="AD31" s="755"/>
      <c r="AE31" s="755"/>
      <c r="AF31" s="755"/>
      <c r="AG31" s="755"/>
      <c r="AH31" s="755"/>
      <c r="AI31" s="755"/>
      <c r="AJ31" s="755"/>
      <c r="AK31" s="755"/>
      <c r="AL31" s="755"/>
      <c r="AM31" s="755"/>
      <c r="AN31" s="755"/>
      <c r="AO31" s="755"/>
      <c r="AP31" s="756"/>
      <c r="AQ31" s="757"/>
      <c r="AR31" s="758"/>
      <c r="AS31" s="758"/>
      <c r="AT31" s="759"/>
      <c r="AU31" s="758"/>
      <c r="AV31" s="758"/>
      <c r="AW31" s="760"/>
      <c r="AX31" s="477"/>
      <c r="AY31" s="478"/>
      <c r="AZ31" s="478"/>
      <c r="BA31" s="478"/>
      <c r="BB31" s="481"/>
      <c r="BC31" s="486"/>
      <c r="BD31" s="487"/>
      <c r="BE31" s="487"/>
      <c r="BF31" s="487"/>
      <c r="BG31" s="300"/>
    </row>
    <row r="32" spans="1:65" ht="31.5" customHeight="1" thickBot="1" x14ac:dyDescent="0.45">
      <c r="A32" s="99"/>
      <c r="B32" s="100"/>
      <c r="C32" s="100"/>
      <c r="D32" s="100"/>
      <c r="E32" s="100"/>
      <c r="F32" s="100"/>
      <c r="G32" s="100"/>
      <c r="H32" s="100"/>
      <c r="I32" s="100"/>
      <c r="J32" s="100"/>
      <c r="K32" s="100"/>
      <c r="L32" s="100"/>
      <c r="M32" s="100"/>
      <c r="N32" s="90"/>
      <c r="O32" s="90"/>
      <c r="P32" s="90"/>
      <c r="Q32" s="90"/>
      <c r="R32" s="90"/>
      <c r="S32" s="90"/>
      <c r="T32" s="90"/>
      <c r="U32" s="90"/>
      <c r="V32" s="90"/>
      <c r="W32" s="90"/>
      <c r="X32" s="90"/>
      <c r="Y32" s="90"/>
      <c r="Z32" s="90"/>
      <c r="AA32" s="90"/>
      <c r="AB32" s="90"/>
      <c r="AC32" s="90"/>
      <c r="AD32" s="90"/>
      <c r="AE32" s="90"/>
      <c r="AF32" s="90"/>
      <c r="AG32" s="90"/>
      <c r="AH32" s="90"/>
      <c r="AI32" s="90"/>
      <c r="AJ32" s="90"/>
      <c r="AK32" s="446" t="s">
        <v>327</v>
      </c>
      <c r="AL32" s="447"/>
      <c r="AM32" s="447"/>
      <c r="AN32" s="447"/>
      <c r="AO32" s="447"/>
      <c r="AP32" s="447"/>
      <c r="AQ32" s="447"/>
      <c r="AR32" s="447"/>
      <c r="AS32" s="447"/>
      <c r="AT32" s="447"/>
      <c r="AU32" s="447"/>
      <c r="AV32" s="447"/>
      <c r="AW32" s="448"/>
      <c r="AX32" s="449">
        <f>SUM(AX8:BA31)</f>
        <v>0</v>
      </c>
      <c r="AY32" s="450"/>
      <c r="AZ32" s="450"/>
      <c r="BA32" s="450"/>
      <c r="BB32" s="101" t="s">
        <v>4</v>
      </c>
      <c r="BC32" s="451">
        <f>SUM(BC8:BF31)</f>
        <v>0</v>
      </c>
      <c r="BD32" s="450"/>
      <c r="BE32" s="450"/>
      <c r="BF32" s="450"/>
      <c r="BG32" s="102" t="s">
        <v>4</v>
      </c>
    </row>
    <row r="33" spans="1:87" ht="20.100000000000001" customHeight="1" thickTop="1" x14ac:dyDescent="0.4">
      <c r="A33" s="99"/>
      <c r="B33" s="100"/>
      <c r="C33" s="100"/>
      <c r="D33" s="100"/>
      <c r="E33" s="100"/>
      <c r="F33" s="100"/>
      <c r="G33" s="100"/>
      <c r="H33" s="100"/>
      <c r="I33" s="100"/>
      <c r="J33" s="100"/>
      <c r="K33" s="100"/>
      <c r="L33" s="100"/>
      <c r="M33" s="10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row>
    <row r="34" spans="1:87" ht="20.100000000000001" customHeight="1" x14ac:dyDescent="0.4">
      <c r="A34" s="99"/>
      <c r="B34" s="100"/>
      <c r="C34" s="100"/>
      <c r="D34" s="100"/>
      <c r="E34" s="100"/>
      <c r="F34" s="100"/>
      <c r="G34" s="100"/>
      <c r="H34" s="100"/>
      <c r="I34" s="100"/>
      <c r="J34" s="100"/>
      <c r="K34" s="100"/>
      <c r="L34" s="100"/>
      <c r="M34" s="100"/>
      <c r="N34" s="90"/>
      <c r="O34" s="90"/>
      <c r="P34" s="90"/>
      <c r="Q34" s="90"/>
      <c r="R34" s="90"/>
      <c r="S34" s="90"/>
      <c r="T34" s="90"/>
      <c r="U34" s="90"/>
      <c r="V34" s="90"/>
      <c r="W34" s="90"/>
      <c r="X34" s="90"/>
      <c r="Y34" s="90"/>
      <c r="Z34" s="90"/>
      <c r="AA34" s="90"/>
      <c r="AB34" s="90"/>
      <c r="AC34" s="90"/>
      <c r="AD34" s="90"/>
      <c r="AE34" s="90"/>
      <c r="AF34" s="90"/>
      <c r="AG34" s="90"/>
      <c r="AH34" s="90"/>
      <c r="AI34" s="100"/>
      <c r="AJ34" s="100"/>
      <c r="AK34" s="100"/>
      <c r="AL34" s="100"/>
      <c r="AM34" s="87"/>
      <c r="AN34" s="103"/>
      <c r="AO34" s="103"/>
      <c r="AP34" s="103"/>
      <c r="AQ34" s="103"/>
      <c r="AR34" s="87"/>
      <c r="AS34" s="90"/>
      <c r="AT34" s="90"/>
      <c r="AU34" s="90"/>
      <c r="AV34" s="90"/>
      <c r="AW34" s="90"/>
      <c r="AX34" s="90"/>
      <c r="AY34" s="90"/>
      <c r="AZ34" s="90"/>
      <c r="BA34" s="90"/>
      <c r="BB34" s="90"/>
      <c r="BC34" s="90"/>
      <c r="BD34" s="90"/>
      <c r="BE34" s="90"/>
      <c r="BF34" s="90"/>
      <c r="BG34" s="90"/>
    </row>
    <row r="35" spans="1:87" ht="20.100000000000001" customHeight="1" thickBot="1" x14ac:dyDescent="0.45">
      <c r="A35" s="503" t="s">
        <v>328</v>
      </c>
      <c r="B35" s="503"/>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90"/>
      <c r="AB35" s="90"/>
      <c r="AC35" s="90"/>
      <c r="AD35" s="90"/>
      <c r="AE35" s="90"/>
      <c r="AF35" s="90"/>
      <c r="AG35" s="90"/>
      <c r="AH35" s="90"/>
      <c r="AI35" s="100"/>
      <c r="AJ35" s="100"/>
      <c r="AK35" s="100"/>
      <c r="AL35" s="100"/>
      <c r="AM35" s="87"/>
      <c r="AN35" s="103"/>
      <c r="AO35" s="103"/>
      <c r="AP35" s="103"/>
      <c r="AQ35" s="103"/>
      <c r="AR35" s="87"/>
      <c r="AS35" s="90"/>
      <c r="AT35" s="90"/>
      <c r="AU35" s="90"/>
      <c r="AV35" s="90"/>
      <c r="AW35" s="90"/>
      <c r="AX35" s="90"/>
      <c r="AY35" s="90"/>
      <c r="AZ35" s="90"/>
      <c r="BA35" s="90"/>
      <c r="BB35" s="90"/>
      <c r="BC35" s="90"/>
      <c r="BD35" s="90"/>
      <c r="BE35" s="90"/>
      <c r="BF35" s="90"/>
      <c r="BG35" s="90"/>
    </row>
    <row r="36" spans="1:87" ht="20.100000000000001" customHeight="1" x14ac:dyDescent="0.4">
      <c r="A36" s="89"/>
      <c r="B36" s="504" t="s">
        <v>329</v>
      </c>
      <c r="C36" s="505"/>
      <c r="D36" s="505"/>
      <c r="E36" s="505"/>
      <c r="F36" s="505"/>
      <c r="G36" s="505"/>
      <c r="H36" s="505"/>
      <c r="I36" s="505"/>
      <c r="J36" s="505"/>
      <c r="K36" s="505"/>
      <c r="L36" s="505"/>
      <c r="M36" s="506"/>
      <c r="N36" s="504" t="s">
        <v>330</v>
      </c>
      <c r="O36" s="505"/>
      <c r="P36" s="505"/>
      <c r="Q36" s="505"/>
      <c r="R36" s="505"/>
      <c r="S36" s="505"/>
      <c r="T36" s="505"/>
      <c r="U36" s="510"/>
      <c r="V36" s="761" t="s">
        <v>331</v>
      </c>
      <c r="W36" s="505"/>
      <c r="X36" s="505"/>
      <c r="Y36" s="505"/>
      <c r="Z36" s="505"/>
      <c r="AA36" s="505"/>
      <c r="AB36" s="505"/>
      <c r="AC36" s="506"/>
      <c r="AD36" s="504" t="s">
        <v>332</v>
      </c>
      <c r="AE36" s="505"/>
      <c r="AF36" s="505"/>
      <c r="AG36" s="505"/>
      <c r="AH36" s="505"/>
      <c r="AI36" s="505"/>
      <c r="AJ36" s="505"/>
      <c r="AK36" s="510"/>
      <c r="AL36" s="763" t="s">
        <v>333</v>
      </c>
      <c r="AM36" s="763"/>
      <c r="AN36" s="763"/>
      <c r="AO36" s="763"/>
      <c r="AP36" s="763"/>
      <c r="AQ36" s="763"/>
      <c r="AR36" s="764"/>
      <c r="AS36" s="767" t="s">
        <v>334</v>
      </c>
      <c r="AT36" s="302"/>
      <c r="AU36" s="302"/>
      <c r="AV36" s="302"/>
      <c r="AW36" s="302"/>
      <c r="AX36" s="302"/>
      <c r="AY36" s="302"/>
      <c r="AZ36" s="302"/>
      <c r="BA36" s="302"/>
      <c r="BB36" s="303"/>
      <c r="BC36" s="104"/>
      <c r="BD36" s="104"/>
      <c r="BE36" s="104"/>
      <c r="BF36" s="104"/>
      <c r="BG36" s="90"/>
    </row>
    <row r="37" spans="1:87" ht="26.25" customHeight="1" thickBot="1" x14ac:dyDescent="0.45">
      <c r="A37" s="89"/>
      <c r="B37" s="507"/>
      <c r="C37" s="508"/>
      <c r="D37" s="508"/>
      <c r="E37" s="508"/>
      <c r="F37" s="508"/>
      <c r="G37" s="508"/>
      <c r="H37" s="508"/>
      <c r="I37" s="508"/>
      <c r="J37" s="508"/>
      <c r="K37" s="508"/>
      <c r="L37" s="508"/>
      <c r="M37" s="509"/>
      <c r="N37" s="507"/>
      <c r="O37" s="508"/>
      <c r="P37" s="508"/>
      <c r="Q37" s="508"/>
      <c r="R37" s="508"/>
      <c r="S37" s="508"/>
      <c r="T37" s="508"/>
      <c r="U37" s="511"/>
      <c r="V37" s="762"/>
      <c r="W37" s="508"/>
      <c r="X37" s="508"/>
      <c r="Y37" s="508"/>
      <c r="Z37" s="508"/>
      <c r="AA37" s="508"/>
      <c r="AB37" s="508"/>
      <c r="AC37" s="509"/>
      <c r="AD37" s="507"/>
      <c r="AE37" s="508"/>
      <c r="AF37" s="508"/>
      <c r="AG37" s="508"/>
      <c r="AH37" s="508"/>
      <c r="AI37" s="508"/>
      <c r="AJ37" s="508"/>
      <c r="AK37" s="511"/>
      <c r="AL37" s="765"/>
      <c r="AM37" s="765"/>
      <c r="AN37" s="765"/>
      <c r="AO37" s="765"/>
      <c r="AP37" s="765"/>
      <c r="AQ37" s="765"/>
      <c r="AR37" s="766"/>
      <c r="AS37" s="768" t="s">
        <v>309</v>
      </c>
      <c r="AT37" s="309"/>
      <c r="AU37" s="309"/>
      <c r="AV37" s="309"/>
      <c r="AW37" s="310"/>
      <c r="AX37" s="311" t="s">
        <v>310</v>
      </c>
      <c r="AY37" s="312"/>
      <c r="AZ37" s="312"/>
      <c r="BA37" s="312"/>
      <c r="BB37" s="313"/>
      <c r="BC37" s="104"/>
      <c r="BD37" s="104"/>
      <c r="BE37" s="104"/>
      <c r="BF37" s="104"/>
      <c r="BG37" s="90"/>
    </row>
    <row r="38" spans="1:87" ht="17.25" customHeight="1" x14ac:dyDescent="0.4">
      <c r="A38" s="408" t="s">
        <v>311</v>
      </c>
      <c r="B38" s="769"/>
      <c r="C38" s="770"/>
      <c r="D38" s="770"/>
      <c r="E38" s="770"/>
      <c r="F38" s="770"/>
      <c r="G38" s="770"/>
      <c r="H38" s="770"/>
      <c r="I38" s="770"/>
      <c r="J38" s="770"/>
      <c r="K38" s="770"/>
      <c r="L38" s="770"/>
      <c r="M38" s="771"/>
      <c r="N38" s="551"/>
      <c r="O38" s="552"/>
      <c r="P38" s="552"/>
      <c r="Q38" s="552"/>
      <c r="R38" s="552"/>
      <c r="S38" s="552"/>
      <c r="T38" s="552"/>
      <c r="U38" s="553"/>
      <c r="V38" s="775"/>
      <c r="W38" s="776"/>
      <c r="X38" s="776"/>
      <c r="Y38" s="776"/>
      <c r="Z38" s="776"/>
      <c r="AA38" s="776"/>
      <c r="AB38" s="776"/>
      <c r="AC38" s="777"/>
      <c r="AD38" s="781"/>
      <c r="AE38" s="776"/>
      <c r="AF38" s="776"/>
      <c r="AG38" s="776"/>
      <c r="AH38" s="776"/>
      <c r="AI38" s="776"/>
      <c r="AJ38" s="776"/>
      <c r="AK38" s="782"/>
      <c r="AL38" s="785"/>
      <c r="AM38" s="785"/>
      <c r="AN38" s="785"/>
      <c r="AO38" s="785"/>
      <c r="AP38" s="785"/>
      <c r="AQ38" s="785"/>
      <c r="AR38" s="786"/>
      <c r="AS38" s="789"/>
      <c r="AT38" s="790"/>
      <c r="AU38" s="790"/>
      <c r="AV38" s="791"/>
      <c r="AW38" s="793" t="s">
        <v>4</v>
      </c>
      <c r="AX38" s="794">
        <f t="shared" ref="AX38" si="6">AS38/1.1</f>
        <v>0</v>
      </c>
      <c r="AY38" s="795"/>
      <c r="AZ38" s="795"/>
      <c r="BA38" s="796"/>
      <c r="BB38" s="797" t="s">
        <v>4</v>
      </c>
      <c r="BC38" s="105"/>
      <c r="BD38" s="105"/>
      <c r="BE38" s="105"/>
      <c r="BF38" s="105"/>
      <c r="BG38" s="90"/>
    </row>
    <row r="39" spans="1:87" ht="17.25" customHeight="1" x14ac:dyDescent="0.4">
      <c r="A39" s="408"/>
      <c r="B39" s="772"/>
      <c r="C39" s="773"/>
      <c r="D39" s="773"/>
      <c r="E39" s="773"/>
      <c r="F39" s="773"/>
      <c r="G39" s="773"/>
      <c r="H39" s="773"/>
      <c r="I39" s="773"/>
      <c r="J39" s="773"/>
      <c r="K39" s="773"/>
      <c r="L39" s="773"/>
      <c r="M39" s="774"/>
      <c r="N39" s="551"/>
      <c r="O39" s="552"/>
      <c r="P39" s="552"/>
      <c r="Q39" s="552"/>
      <c r="R39" s="552"/>
      <c r="S39" s="552"/>
      <c r="T39" s="552"/>
      <c r="U39" s="553"/>
      <c r="V39" s="778"/>
      <c r="W39" s="779"/>
      <c r="X39" s="779"/>
      <c r="Y39" s="779"/>
      <c r="Z39" s="779"/>
      <c r="AA39" s="779"/>
      <c r="AB39" s="779"/>
      <c r="AC39" s="780"/>
      <c r="AD39" s="783"/>
      <c r="AE39" s="779"/>
      <c r="AF39" s="779"/>
      <c r="AG39" s="779"/>
      <c r="AH39" s="779"/>
      <c r="AI39" s="779"/>
      <c r="AJ39" s="779"/>
      <c r="AK39" s="784"/>
      <c r="AL39" s="787"/>
      <c r="AM39" s="787"/>
      <c r="AN39" s="787"/>
      <c r="AO39" s="787"/>
      <c r="AP39" s="787"/>
      <c r="AQ39" s="787"/>
      <c r="AR39" s="788"/>
      <c r="AS39" s="792"/>
      <c r="AT39" s="402"/>
      <c r="AU39" s="402"/>
      <c r="AV39" s="403"/>
      <c r="AW39" s="547"/>
      <c r="AX39" s="404"/>
      <c r="AY39" s="405"/>
      <c r="AZ39" s="405"/>
      <c r="BA39" s="406"/>
      <c r="BB39" s="354"/>
      <c r="BC39" s="105"/>
      <c r="BD39" s="105"/>
      <c r="BE39" s="105"/>
      <c r="BF39" s="105"/>
      <c r="BG39" s="90"/>
    </row>
    <row r="40" spans="1:87" ht="17.25" customHeight="1" x14ac:dyDescent="0.4">
      <c r="A40" s="408" t="s">
        <v>312</v>
      </c>
      <c r="B40" s="772"/>
      <c r="C40" s="773"/>
      <c r="D40" s="773"/>
      <c r="E40" s="773"/>
      <c r="F40" s="773"/>
      <c r="G40" s="773"/>
      <c r="H40" s="773"/>
      <c r="I40" s="773"/>
      <c r="J40" s="773"/>
      <c r="K40" s="773"/>
      <c r="L40" s="773"/>
      <c r="M40" s="774"/>
      <c r="N40" s="551"/>
      <c r="O40" s="552"/>
      <c r="P40" s="552"/>
      <c r="Q40" s="552"/>
      <c r="R40" s="552"/>
      <c r="S40" s="552"/>
      <c r="T40" s="552"/>
      <c r="U40" s="553"/>
      <c r="V40" s="778"/>
      <c r="W40" s="779"/>
      <c r="X40" s="779"/>
      <c r="Y40" s="779"/>
      <c r="Z40" s="779"/>
      <c r="AA40" s="779"/>
      <c r="AB40" s="779"/>
      <c r="AC40" s="780"/>
      <c r="AD40" s="783"/>
      <c r="AE40" s="779"/>
      <c r="AF40" s="779"/>
      <c r="AG40" s="779"/>
      <c r="AH40" s="779"/>
      <c r="AI40" s="779"/>
      <c r="AJ40" s="779"/>
      <c r="AK40" s="784"/>
      <c r="AL40" s="785"/>
      <c r="AM40" s="785"/>
      <c r="AN40" s="785"/>
      <c r="AO40" s="785"/>
      <c r="AP40" s="785"/>
      <c r="AQ40" s="785"/>
      <c r="AR40" s="786"/>
      <c r="AS40" s="792"/>
      <c r="AT40" s="402"/>
      <c r="AU40" s="402"/>
      <c r="AV40" s="403"/>
      <c r="AW40" s="547" t="s">
        <v>4</v>
      </c>
      <c r="AX40" s="404">
        <f t="shared" ref="AX40" si="7">AS40/1.1</f>
        <v>0</v>
      </c>
      <c r="AY40" s="405"/>
      <c r="AZ40" s="405"/>
      <c r="BA40" s="406"/>
      <c r="BB40" s="354" t="s">
        <v>4</v>
      </c>
      <c r="BC40" s="105"/>
      <c r="BD40" s="105"/>
      <c r="BE40" s="105"/>
      <c r="BF40" s="105"/>
      <c r="BG40" s="90"/>
    </row>
    <row r="41" spans="1:87" ht="17.25" customHeight="1" x14ac:dyDescent="0.4">
      <c r="A41" s="408"/>
      <c r="B41" s="772"/>
      <c r="C41" s="773"/>
      <c r="D41" s="773"/>
      <c r="E41" s="773"/>
      <c r="F41" s="773"/>
      <c r="G41" s="773"/>
      <c r="H41" s="773"/>
      <c r="I41" s="773"/>
      <c r="J41" s="773"/>
      <c r="K41" s="773"/>
      <c r="L41" s="773"/>
      <c r="M41" s="774"/>
      <c r="N41" s="551"/>
      <c r="O41" s="552"/>
      <c r="P41" s="552"/>
      <c r="Q41" s="552"/>
      <c r="R41" s="552"/>
      <c r="S41" s="552"/>
      <c r="T41" s="552"/>
      <c r="U41" s="553"/>
      <c r="V41" s="778"/>
      <c r="W41" s="779"/>
      <c r="X41" s="779"/>
      <c r="Y41" s="779"/>
      <c r="Z41" s="779"/>
      <c r="AA41" s="779"/>
      <c r="AB41" s="779"/>
      <c r="AC41" s="780"/>
      <c r="AD41" s="783"/>
      <c r="AE41" s="779"/>
      <c r="AF41" s="779"/>
      <c r="AG41" s="779"/>
      <c r="AH41" s="779"/>
      <c r="AI41" s="779"/>
      <c r="AJ41" s="779"/>
      <c r="AK41" s="784"/>
      <c r="AL41" s="787"/>
      <c r="AM41" s="787"/>
      <c r="AN41" s="787"/>
      <c r="AO41" s="787"/>
      <c r="AP41" s="787"/>
      <c r="AQ41" s="787"/>
      <c r="AR41" s="788"/>
      <c r="AS41" s="792"/>
      <c r="AT41" s="402"/>
      <c r="AU41" s="402"/>
      <c r="AV41" s="403"/>
      <c r="AW41" s="547"/>
      <c r="AX41" s="404"/>
      <c r="AY41" s="405"/>
      <c r="AZ41" s="405"/>
      <c r="BA41" s="406"/>
      <c r="BB41" s="354"/>
      <c r="BC41" s="105"/>
      <c r="BD41" s="105"/>
      <c r="BE41" s="105"/>
      <c r="BF41" s="105"/>
      <c r="BG41" s="90"/>
    </row>
    <row r="42" spans="1:87" ht="17.25" customHeight="1" x14ac:dyDescent="0.4">
      <c r="A42" s="408" t="s">
        <v>314</v>
      </c>
      <c r="B42" s="772"/>
      <c r="C42" s="773"/>
      <c r="D42" s="773"/>
      <c r="E42" s="773"/>
      <c r="F42" s="773"/>
      <c r="G42" s="773"/>
      <c r="H42" s="773"/>
      <c r="I42" s="773"/>
      <c r="J42" s="773"/>
      <c r="K42" s="773"/>
      <c r="L42" s="773"/>
      <c r="M42" s="774"/>
      <c r="N42" s="551"/>
      <c r="O42" s="552"/>
      <c r="P42" s="552"/>
      <c r="Q42" s="552"/>
      <c r="R42" s="552"/>
      <c r="S42" s="552"/>
      <c r="T42" s="552"/>
      <c r="U42" s="553"/>
      <c r="V42" s="778"/>
      <c r="W42" s="779"/>
      <c r="X42" s="779"/>
      <c r="Y42" s="779"/>
      <c r="Z42" s="779"/>
      <c r="AA42" s="779"/>
      <c r="AB42" s="779"/>
      <c r="AC42" s="780"/>
      <c r="AD42" s="783"/>
      <c r="AE42" s="779"/>
      <c r="AF42" s="779"/>
      <c r="AG42" s="779"/>
      <c r="AH42" s="779"/>
      <c r="AI42" s="779"/>
      <c r="AJ42" s="779"/>
      <c r="AK42" s="784"/>
      <c r="AL42" s="785"/>
      <c r="AM42" s="785"/>
      <c r="AN42" s="785"/>
      <c r="AO42" s="785"/>
      <c r="AP42" s="785"/>
      <c r="AQ42" s="785"/>
      <c r="AR42" s="786"/>
      <c r="AS42" s="792"/>
      <c r="AT42" s="402"/>
      <c r="AU42" s="402"/>
      <c r="AV42" s="403"/>
      <c r="AW42" s="547" t="s">
        <v>4</v>
      </c>
      <c r="AX42" s="404">
        <f t="shared" ref="AX42" si="8">AS42/1.1</f>
        <v>0</v>
      </c>
      <c r="AY42" s="405"/>
      <c r="AZ42" s="405"/>
      <c r="BA42" s="406"/>
      <c r="BB42" s="354" t="s">
        <v>4</v>
      </c>
      <c r="BC42" s="105"/>
      <c r="BD42" s="105"/>
      <c r="BE42" s="105"/>
      <c r="BF42" s="105"/>
      <c r="BG42" s="90"/>
    </row>
    <row r="43" spans="1:87" ht="17.25" customHeight="1" x14ac:dyDescent="0.4">
      <c r="A43" s="408"/>
      <c r="B43" s="772"/>
      <c r="C43" s="773"/>
      <c r="D43" s="773"/>
      <c r="E43" s="773"/>
      <c r="F43" s="773"/>
      <c r="G43" s="773"/>
      <c r="H43" s="773"/>
      <c r="I43" s="773"/>
      <c r="J43" s="773"/>
      <c r="K43" s="773"/>
      <c r="L43" s="773"/>
      <c r="M43" s="774"/>
      <c r="N43" s="551"/>
      <c r="O43" s="552"/>
      <c r="P43" s="552"/>
      <c r="Q43" s="552"/>
      <c r="R43" s="552"/>
      <c r="S43" s="552"/>
      <c r="T43" s="552"/>
      <c r="U43" s="553"/>
      <c r="V43" s="778"/>
      <c r="W43" s="779"/>
      <c r="X43" s="779"/>
      <c r="Y43" s="779"/>
      <c r="Z43" s="779"/>
      <c r="AA43" s="779"/>
      <c r="AB43" s="779"/>
      <c r="AC43" s="780"/>
      <c r="AD43" s="783"/>
      <c r="AE43" s="779"/>
      <c r="AF43" s="779"/>
      <c r="AG43" s="779"/>
      <c r="AH43" s="779"/>
      <c r="AI43" s="779"/>
      <c r="AJ43" s="779"/>
      <c r="AK43" s="784"/>
      <c r="AL43" s="787"/>
      <c r="AM43" s="787"/>
      <c r="AN43" s="787"/>
      <c r="AO43" s="787"/>
      <c r="AP43" s="787"/>
      <c r="AQ43" s="787"/>
      <c r="AR43" s="788"/>
      <c r="AS43" s="792"/>
      <c r="AT43" s="402"/>
      <c r="AU43" s="402"/>
      <c r="AV43" s="403"/>
      <c r="AW43" s="547"/>
      <c r="AX43" s="404"/>
      <c r="AY43" s="405"/>
      <c r="AZ43" s="405"/>
      <c r="BA43" s="406"/>
      <c r="BB43" s="354"/>
      <c r="BC43" s="105"/>
      <c r="BD43" s="105"/>
      <c r="BE43" s="105"/>
      <c r="BF43" s="105"/>
      <c r="BG43" s="90"/>
    </row>
    <row r="44" spans="1:87" s="108" customFormat="1" ht="17.25" customHeight="1" x14ac:dyDescent="0.4">
      <c r="A44" s="408" t="s">
        <v>317</v>
      </c>
      <c r="B44" s="772"/>
      <c r="C44" s="773"/>
      <c r="D44" s="773"/>
      <c r="E44" s="773"/>
      <c r="F44" s="773"/>
      <c r="G44" s="773"/>
      <c r="H44" s="773"/>
      <c r="I44" s="773"/>
      <c r="J44" s="773"/>
      <c r="K44" s="773"/>
      <c r="L44" s="773"/>
      <c r="M44" s="774"/>
      <c r="N44" s="551"/>
      <c r="O44" s="552"/>
      <c r="P44" s="552"/>
      <c r="Q44" s="552"/>
      <c r="R44" s="552"/>
      <c r="S44" s="552"/>
      <c r="T44" s="552"/>
      <c r="U44" s="553"/>
      <c r="V44" s="778"/>
      <c r="W44" s="779"/>
      <c r="X44" s="779"/>
      <c r="Y44" s="779"/>
      <c r="Z44" s="779"/>
      <c r="AA44" s="779"/>
      <c r="AB44" s="779"/>
      <c r="AC44" s="780"/>
      <c r="AD44" s="783"/>
      <c r="AE44" s="779"/>
      <c r="AF44" s="779"/>
      <c r="AG44" s="779"/>
      <c r="AH44" s="779"/>
      <c r="AI44" s="779"/>
      <c r="AJ44" s="779"/>
      <c r="AK44" s="784"/>
      <c r="AL44" s="785"/>
      <c r="AM44" s="785"/>
      <c r="AN44" s="785"/>
      <c r="AO44" s="785"/>
      <c r="AP44" s="785"/>
      <c r="AQ44" s="785"/>
      <c r="AR44" s="786"/>
      <c r="AS44" s="792"/>
      <c r="AT44" s="402"/>
      <c r="AU44" s="402"/>
      <c r="AV44" s="403"/>
      <c r="AW44" s="547" t="s">
        <v>4</v>
      </c>
      <c r="AX44" s="404">
        <f t="shared" ref="AX44" si="9">AS44/1.1</f>
        <v>0</v>
      </c>
      <c r="AY44" s="405"/>
      <c r="AZ44" s="405"/>
      <c r="BA44" s="406"/>
      <c r="BB44" s="354" t="s">
        <v>4</v>
      </c>
      <c r="BC44" s="106"/>
      <c r="BD44" s="106"/>
      <c r="BE44" s="106"/>
      <c r="BF44" s="106"/>
      <c r="BG44" s="107"/>
      <c r="CH44" s="92"/>
      <c r="CI44" s="92"/>
    </row>
    <row r="45" spans="1:87" s="108" customFormat="1" ht="17.25" customHeight="1" x14ac:dyDescent="0.4">
      <c r="A45" s="408"/>
      <c r="B45" s="772"/>
      <c r="C45" s="773"/>
      <c r="D45" s="773"/>
      <c r="E45" s="773"/>
      <c r="F45" s="773"/>
      <c r="G45" s="773"/>
      <c r="H45" s="773"/>
      <c r="I45" s="773"/>
      <c r="J45" s="773"/>
      <c r="K45" s="773"/>
      <c r="L45" s="773"/>
      <c r="M45" s="774"/>
      <c r="N45" s="551"/>
      <c r="O45" s="552"/>
      <c r="P45" s="552"/>
      <c r="Q45" s="552"/>
      <c r="R45" s="552"/>
      <c r="S45" s="552"/>
      <c r="T45" s="552"/>
      <c r="U45" s="553"/>
      <c r="V45" s="778"/>
      <c r="W45" s="779"/>
      <c r="X45" s="779"/>
      <c r="Y45" s="779"/>
      <c r="Z45" s="779"/>
      <c r="AA45" s="779"/>
      <c r="AB45" s="779"/>
      <c r="AC45" s="780"/>
      <c r="AD45" s="783"/>
      <c r="AE45" s="779"/>
      <c r="AF45" s="779"/>
      <c r="AG45" s="779"/>
      <c r="AH45" s="779"/>
      <c r="AI45" s="779"/>
      <c r="AJ45" s="779"/>
      <c r="AK45" s="784"/>
      <c r="AL45" s="787"/>
      <c r="AM45" s="787"/>
      <c r="AN45" s="787"/>
      <c r="AO45" s="787"/>
      <c r="AP45" s="787"/>
      <c r="AQ45" s="787"/>
      <c r="AR45" s="788"/>
      <c r="AS45" s="792"/>
      <c r="AT45" s="402"/>
      <c r="AU45" s="402"/>
      <c r="AV45" s="403"/>
      <c r="AW45" s="547"/>
      <c r="AX45" s="404"/>
      <c r="AY45" s="405"/>
      <c r="AZ45" s="405"/>
      <c r="BA45" s="406"/>
      <c r="BB45" s="354"/>
      <c r="BC45" s="106"/>
      <c r="BD45" s="106"/>
      <c r="BE45" s="106"/>
      <c r="BF45" s="106"/>
      <c r="BG45" s="107"/>
    </row>
    <row r="46" spans="1:87" s="108" customFormat="1" ht="17.25" customHeight="1" thickBot="1" x14ac:dyDescent="0.45">
      <c r="A46" s="408" t="s">
        <v>320</v>
      </c>
      <c r="B46" s="772"/>
      <c r="C46" s="773"/>
      <c r="D46" s="773"/>
      <c r="E46" s="773"/>
      <c r="F46" s="773"/>
      <c r="G46" s="773"/>
      <c r="H46" s="773"/>
      <c r="I46" s="773"/>
      <c r="J46" s="773"/>
      <c r="K46" s="773"/>
      <c r="L46" s="773"/>
      <c r="M46" s="774"/>
      <c r="N46" s="551"/>
      <c r="O46" s="552"/>
      <c r="P46" s="552"/>
      <c r="Q46" s="552"/>
      <c r="R46" s="552"/>
      <c r="S46" s="552"/>
      <c r="T46" s="552"/>
      <c r="U46" s="553"/>
      <c r="V46" s="778"/>
      <c r="W46" s="779"/>
      <c r="X46" s="779"/>
      <c r="Y46" s="779"/>
      <c r="Z46" s="779"/>
      <c r="AA46" s="779"/>
      <c r="AB46" s="779"/>
      <c r="AC46" s="780"/>
      <c r="AD46" s="783"/>
      <c r="AE46" s="779"/>
      <c r="AF46" s="779"/>
      <c r="AG46" s="779"/>
      <c r="AH46" s="779"/>
      <c r="AI46" s="779"/>
      <c r="AJ46" s="779"/>
      <c r="AK46" s="784"/>
      <c r="AL46" s="785"/>
      <c r="AM46" s="785"/>
      <c r="AN46" s="785"/>
      <c r="AO46" s="785"/>
      <c r="AP46" s="785"/>
      <c r="AQ46" s="785"/>
      <c r="AR46" s="786"/>
      <c r="AS46" s="792"/>
      <c r="AT46" s="402"/>
      <c r="AU46" s="402"/>
      <c r="AV46" s="403"/>
      <c r="AW46" s="547" t="s">
        <v>4</v>
      </c>
      <c r="AX46" s="404">
        <f t="shared" ref="AX46" si="10">AS46/1.1</f>
        <v>0</v>
      </c>
      <c r="AY46" s="405"/>
      <c r="AZ46" s="405"/>
      <c r="BA46" s="406"/>
      <c r="BB46" s="354" t="s">
        <v>4</v>
      </c>
      <c r="BC46" s="106"/>
      <c r="BD46" s="106"/>
      <c r="BE46" s="106"/>
      <c r="BF46" s="106"/>
      <c r="BG46" s="107"/>
      <c r="BI46" s="452" t="s">
        <v>335</v>
      </c>
      <c r="BJ46" s="453"/>
      <c r="BK46" s="453"/>
      <c r="BL46" s="453"/>
      <c r="BM46" s="453"/>
      <c r="BN46" s="453"/>
      <c r="BO46" s="453"/>
      <c r="BP46" s="453"/>
      <c r="BQ46" s="453"/>
      <c r="BR46" s="109"/>
      <c r="BS46" s="109"/>
      <c r="BT46" s="109"/>
      <c r="BU46" s="109"/>
      <c r="BV46" s="109"/>
      <c r="BW46" s="109"/>
      <c r="BX46" s="109"/>
      <c r="BY46" s="109"/>
      <c r="BZ46" s="109"/>
      <c r="CA46" s="109"/>
      <c r="CB46" s="109"/>
      <c r="CC46" s="109"/>
      <c r="CD46" s="109"/>
      <c r="CE46" s="110"/>
    </row>
    <row r="47" spans="1:87" s="108" customFormat="1" ht="17.25" customHeight="1" thickBot="1" x14ac:dyDescent="0.45">
      <c r="A47" s="408"/>
      <c r="B47" s="772"/>
      <c r="C47" s="773"/>
      <c r="D47" s="773"/>
      <c r="E47" s="773"/>
      <c r="F47" s="773"/>
      <c r="G47" s="773"/>
      <c r="H47" s="773"/>
      <c r="I47" s="773"/>
      <c r="J47" s="773"/>
      <c r="K47" s="773"/>
      <c r="L47" s="773"/>
      <c r="M47" s="774"/>
      <c r="N47" s="551"/>
      <c r="O47" s="552"/>
      <c r="P47" s="552"/>
      <c r="Q47" s="552"/>
      <c r="R47" s="552"/>
      <c r="S47" s="552"/>
      <c r="T47" s="552"/>
      <c r="U47" s="553"/>
      <c r="V47" s="778"/>
      <c r="W47" s="779"/>
      <c r="X47" s="779"/>
      <c r="Y47" s="779"/>
      <c r="Z47" s="779"/>
      <c r="AA47" s="779"/>
      <c r="AB47" s="779"/>
      <c r="AC47" s="780"/>
      <c r="AD47" s="783"/>
      <c r="AE47" s="779"/>
      <c r="AF47" s="779"/>
      <c r="AG47" s="779"/>
      <c r="AH47" s="779"/>
      <c r="AI47" s="779"/>
      <c r="AJ47" s="779"/>
      <c r="AK47" s="784"/>
      <c r="AL47" s="787"/>
      <c r="AM47" s="787"/>
      <c r="AN47" s="787"/>
      <c r="AO47" s="787"/>
      <c r="AP47" s="787"/>
      <c r="AQ47" s="787"/>
      <c r="AR47" s="788"/>
      <c r="AS47" s="792"/>
      <c r="AT47" s="402"/>
      <c r="AU47" s="402"/>
      <c r="AV47" s="403"/>
      <c r="AW47" s="547"/>
      <c r="AX47" s="404"/>
      <c r="AY47" s="405"/>
      <c r="AZ47" s="405"/>
      <c r="BA47" s="406"/>
      <c r="BB47" s="354"/>
      <c r="BC47" s="106"/>
      <c r="BD47" s="106"/>
      <c r="BE47" s="106"/>
      <c r="BF47" s="106"/>
      <c r="BG47" s="107"/>
      <c r="BI47" s="111"/>
      <c r="BJ47" s="112"/>
      <c r="BK47" s="454" t="s">
        <v>336</v>
      </c>
      <c r="BL47" s="455"/>
      <c r="BM47" s="455"/>
      <c r="BN47" s="456"/>
      <c r="BO47" s="113"/>
      <c r="BP47" s="113"/>
      <c r="BQ47" s="113"/>
      <c r="BR47" s="113"/>
      <c r="BS47" s="113"/>
      <c r="BT47" s="113"/>
      <c r="BU47" s="113"/>
      <c r="BV47" s="113"/>
      <c r="BW47" s="113"/>
      <c r="BX47" s="113"/>
      <c r="BY47" s="113"/>
      <c r="BZ47" s="113"/>
      <c r="CA47" s="113"/>
      <c r="CB47" s="113"/>
      <c r="CC47" s="113"/>
      <c r="CD47" s="113"/>
      <c r="CE47" s="114"/>
    </row>
    <row r="48" spans="1:87" s="108" customFormat="1" ht="17.25" customHeight="1" x14ac:dyDescent="0.4">
      <c r="A48" s="408" t="s">
        <v>324</v>
      </c>
      <c r="B48" s="772"/>
      <c r="C48" s="773"/>
      <c r="D48" s="773"/>
      <c r="E48" s="773"/>
      <c r="F48" s="773"/>
      <c r="G48" s="773"/>
      <c r="H48" s="773"/>
      <c r="I48" s="773"/>
      <c r="J48" s="773"/>
      <c r="K48" s="773"/>
      <c r="L48" s="773"/>
      <c r="M48" s="774"/>
      <c r="N48" s="551"/>
      <c r="O48" s="552"/>
      <c r="P48" s="552"/>
      <c r="Q48" s="552"/>
      <c r="R48" s="552"/>
      <c r="S48" s="552"/>
      <c r="T48" s="552"/>
      <c r="U48" s="553"/>
      <c r="V48" s="778"/>
      <c r="W48" s="779"/>
      <c r="X48" s="779"/>
      <c r="Y48" s="779"/>
      <c r="Z48" s="779"/>
      <c r="AA48" s="779"/>
      <c r="AB48" s="779"/>
      <c r="AC48" s="780"/>
      <c r="AD48" s="783"/>
      <c r="AE48" s="779"/>
      <c r="AF48" s="779"/>
      <c r="AG48" s="779"/>
      <c r="AH48" s="779"/>
      <c r="AI48" s="779"/>
      <c r="AJ48" s="779"/>
      <c r="AK48" s="784"/>
      <c r="AL48" s="785"/>
      <c r="AM48" s="785"/>
      <c r="AN48" s="785"/>
      <c r="AO48" s="785"/>
      <c r="AP48" s="785"/>
      <c r="AQ48" s="785"/>
      <c r="AR48" s="786"/>
      <c r="AS48" s="792"/>
      <c r="AT48" s="402"/>
      <c r="AU48" s="402"/>
      <c r="AV48" s="403"/>
      <c r="AW48" s="547" t="s">
        <v>4</v>
      </c>
      <c r="AX48" s="404">
        <f>AS48/1.1</f>
        <v>0</v>
      </c>
      <c r="AY48" s="405"/>
      <c r="AZ48" s="405"/>
      <c r="BA48" s="406"/>
      <c r="BB48" s="354" t="s">
        <v>4</v>
      </c>
      <c r="BC48" s="106"/>
      <c r="BD48" s="106"/>
      <c r="BE48" s="106"/>
      <c r="BF48" s="106"/>
      <c r="BG48" s="107"/>
      <c r="BI48" s="111"/>
      <c r="BJ48" s="112"/>
      <c r="BK48" s="457" t="s">
        <v>337</v>
      </c>
      <c r="BL48" s="458"/>
      <c r="BM48" s="458"/>
      <c r="BN48" s="459"/>
      <c r="BO48" s="466" t="s">
        <v>338</v>
      </c>
      <c r="BP48" s="458"/>
      <c r="BQ48" s="458"/>
      <c r="BR48" s="459"/>
      <c r="BS48" s="466" t="s">
        <v>339</v>
      </c>
      <c r="BT48" s="458"/>
      <c r="BU48" s="458"/>
      <c r="BV48" s="459"/>
      <c r="BW48" s="491" t="s">
        <v>340</v>
      </c>
      <c r="BX48" s="492"/>
      <c r="BY48" s="492"/>
      <c r="BZ48" s="493"/>
      <c r="CA48" s="466" t="s">
        <v>341</v>
      </c>
      <c r="CB48" s="458"/>
      <c r="CC48" s="458"/>
      <c r="CD48" s="500"/>
      <c r="CE48" s="114"/>
    </row>
    <row r="49" spans="1:83" s="108" customFormat="1" ht="17.25" customHeight="1" thickBot="1" x14ac:dyDescent="0.45">
      <c r="A49" s="408"/>
      <c r="B49" s="798"/>
      <c r="C49" s="799"/>
      <c r="D49" s="799"/>
      <c r="E49" s="799"/>
      <c r="F49" s="799"/>
      <c r="G49" s="799"/>
      <c r="H49" s="799"/>
      <c r="I49" s="799"/>
      <c r="J49" s="799"/>
      <c r="K49" s="799"/>
      <c r="L49" s="799"/>
      <c r="M49" s="800"/>
      <c r="N49" s="565"/>
      <c r="O49" s="566"/>
      <c r="P49" s="566"/>
      <c r="Q49" s="566"/>
      <c r="R49" s="566"/>
      <c r="S49" s="566"/>
      <c r="T49" s="566"/>
      <c r="U49" s="567"/>
      <c r="V49" s="801"/>
      <c r="W49" s="802"/>
      <c r="X49" s="802"/>
      <c r="Y49" s="802"/>
      <c r="Z49" s="802"/>
      <c r="AA49" s="802"/>
      <c r="AB49" s="802"/>
      <c r="AC49" s="803"/>
      <c r="AD49" s="804"/>
      <c r="AE49" s="802"/>
      <c r="AF49" s="802"/>
      <c r="AG49" s="802"/>
      <c r="AH49" s="802"/>
      <c r="AI49" s="802"/>
      <c r="AJ49" s="802"/>
      <c r="AK49" s="805"/>
      <c r="AL49" s="806"/>
      <c r="AM49" s="806"/>
      <c r="AN49" s="806"/>
      <c r="AO49" s="806"/>
      <c r="AP49" s="806"/>
      <c r="AQ49" s="806"/>
      <c r="AR49" s="807"/>
      <c r="AS49" s="808"/>
      <c r="AT49" s="576"/>
      <c r="AU49" s="576"/>
      <c r="AV49" s="577"/>
      <c r="AW49" s="578"/>
      <c r="AX49" s="579"/>
      <c r="AY49" s="580"/>
      <c r="AZ49" s="580"/>
      <c r="BA49" s="581"/>
      <c r="BB49" s="307"/>
      <c r="BC49" s="106"/>
      <c r="BD49" s="106"/>
      <c r="BE49" s="106"/>
      <c r="BF49" s="106"/>
      <c r="BG49" s="107"/>
      <c r="BI49" s="111"/>
      <c r="BJ49" s="112"/>
      <c r="BK49" s="460"/>
      <c r="BL49" s="461"/>
      <c r="BM49" s="461"/>
      <c r="BN49" s="462"/>
      <c r="BO49" s="467"/>
      <c r="BP49" s="461"/>
      <c r="BQ49" s="461"/>
      <c r="BR49" s="462"/>
      <c r="BS49" s="467"/>
      <c r="BT49" s="461"/>
      <c r="BU49" s="461"/>
      <c r="BV49" s="462"/>
      <c r="BW49" s="494"/>
      <c r="BX49" s="495"/>
      <c r="BY49" s="495"/>
      <c r="BZ49" s="496"/>
      <c r="CA49" s="467"/>
      <c r="CB49" s="461"/>
      <c r="CC49" s="461"/>
      <c r="CD49" s="501"/>
      <c r="CE49" s="114"/>
    </row>
    <row r="50" spans="1:83" s="108" customFormat="1" ht="24" customHeight="1" thickBot="1" x14ac:dyDescent="0.45">
      <c r="A50" s="99"/>
      <c r="B50" s="100"/>
      <c r="C50" s="100"/>
      <c r="D50" s="100"/>
      <c r="E50" s="100"/>
      <c r="F50" s="100"/>
      <c r="G50" s="100"/>
      <c r="H50" s="100"/>
      <c r="I50" s="100"/>
      <c r="J50" s="100"/>
      <c r="K50" s="100"/>
      <c r="L50" s="100"/>
      <c r="M50" s="100"/>
      <c r="N50" s="115"/>
      <c r="O50" s="115"/>
      <c r="P50" s="115"/>
      <c r="Q50" s="115"/>
      <c r="R50" s="115"/>
      <c r="S50" s="115"/>
      <c r="T50" s="115"/>
      <c r="U50" s="115"/>
      <c r="V50" s="90"/>
      <c r="W50" s="90"/>
      <c r="X50" s="90"/>
      <c r="Y50" s="90"/>
      <c r="Z50" s="90"/>
      <c r="AA50" s="90"/>
      <c r="AB50" s="90"/>
      <c r="AC50" s="90"/>
      <c r="AD50" s="90"/>
      <c r="AE50" s="90"/>
      <c r="AF50" s="90"/>
      <c r="AG50" s="90"/>
      <c r="AH50" s="90"/>
      <c r="AI50" s="90"/>
      <c r="AJ50" s="90"/>
      <c r="AK50" s="107"/>
      <c r="AL50" s="446" t="s">
        <v>327</v>
      </c>
      <c r="AM50" s="447"/>
      <c r="AN50" s="447"/>
      <c r="AO50" s="447"/>
      <c r="AP50" s="447"/>
      <c r="AQ50" s="447"/>
      <c r="AR50" s="448"/>
      <c r="AS50" s="449">
        <f>SUM($AS$38:$AV$49)</f>
        <v>0</v>
      </c>
      <c r="AT50" s="450"/>
      <c r="AU50" s="450"/>
      <c r="AV50" s="450"/>
      <c r="AW50" s="116" t="s">
        <v>4</v>
      </c>
      <c r="AX50" s="451">
        <f>SUM($AX$38:$BA$49)</f>
        <v>0</v>
      </c>
      <c r="AY50" s="450"/>
      <c r="AZ50" s="450"/>
      <c r="BA50" s="450"/>
      <c r="BB50" s="102" t="s">
        <v>4</v>
      </c>
      <c r="BC50" s="106"/>
      <c r="BD50" s="106"/>
      <c r="BE50" s="106"/>
      <c r="BF50" s="106"/>
      <c r="BG50" s="107"/>
      <c r="BI50" s="111"/>
      <c r="BJ50" s="112"/>
      <c r="BK50" s="463"/>
      <c r="BL50" s="464"/>
      <c r="BM50" s="464"/>
      <c r="BN50" s="465"/>
      <c r="BO50" s="468"/>
      <c r="BP50" s="464"/>
      <c r="BQ50" s="464"/>
      <c r="BR50" s="465"/>
      <c r="BS50" s="468"/>
      <c r="BT50" s="464"/>
      <c r="BU50" s="464"/>
      <c r="BV50" s="465"/>
      <c r="BW50" s="497"/>
      <c r="BX50" s="498"/>
      <c r="BY50" s="498"/>
      <c r="BZ50" s="499"/>
      <c r="CA50" s="468"/>
      <c r="CB50" s="464"/>
      <c r="CC50" s="464"/>
      <c r="CD50" s="502"/>
      <c r="CE50" s="114"/>
    </row>
    <row r="51" spans="1:83" s="108" customFormat="1" ht="24" customHeight="1" thickTop="1" x14ac:dyDescent="0.4">
      <c r="A51" s="90"/>
      <c r="B51" s="90"/>
      <c r="C51" s="90"/>
      <c r="D51" s="90"/>
      <c r="E51" s="90"/>
      <c r="F51" s="90"/>
      <c r="G51" s="90"/>
      <c r="H51" s="90"/>
      <c r="I51" s="90"/>
      <c r="J51" s="90"/>
      <c r="K51" s="90"/>
      <c r="L51" s="90"/>
      <c r="M51" s="90"/>
      <c r="N51" s="115"/>
      <c r="O51" s="115"/>
      <c r="P51" s="115"/>
      <c r="Q51" s="115"/>
      <c r="R51" s="115"/>
      <c r="S51" s="115"/>
      <c r="T51" s="115"/>
      <c r="U51" s="115"/>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106"/>
      <c r="BD51" s="106"/>
      <c r="BE51" s="106"/>
      <c r="BF51" s="106"/>
      <c r="BG51" s="107"/>
      <c r="BI51" s="111"/>
      <c r="BJ51" s="112"/>
      <c r="BK51" s="543">
        <f>AS50+AX32</f>
        <v>0</v>
      </c>
      <c r="BL51" s="519"/>
      <c r="BM51" s="519"/>
      <c r="BN51" s="519"/>
      <c r="BO51" s="518">
        <f>AX50+BC32</f>
        <v>0</v>
      </c>
      <c r="BP51" s="519"/>
      <c r="BQ51" s="519"/>
      <c r="BR51" s="519"/>
      <c r="BS51" s="518">
        <f>BK51-BO51</f>
        <v>0</v>
      </c>
      <c r="BT51" s="519"/>
      <c r="BU51" s="519"/>
      <c r="BV51" s="519"/>
      <c r="BW51" s="545"/>
      <c r="BX51" s="545"/>
      <c r="BY51" s="545"/>
      <c r="BZ51" s="545"/>
      <c r="CA51" s="518">
        <f>BO51-BW51</f>
        <v>0</v>
      </c>
      <c r="CB51" s="519"/>
      <c r="CC51" s="519"/>
      <c r="CD51" s="520"/>
      <c r="CE51" s="117"/>
    </row>
    <row r="52" spans="1:83" ht="18.75" customHeight="1" thickBot="1" x14ac:dyDescent="0.45">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I52" s="118"/>
      <c r="BJ52" s="113"/>
      <c r="BK52" s="544"/>
      <c r="BL52" s="521"/>
      <c r="BM52" s="521"/>
      <c r="BN52" s="521"/>
      <c r="BO52" s="521"/>
      <c r="BP52" s="521"/>
      <c r="BQ52" s="521"/>
      <c r="BR52" s="521"/>
      <c r="BS52" s="521"/>
      <c r="BT52" s="521"/>
      <c r="BU52" s="521"/>
      <c r="BV52" s="521"/>
      <c r="BW52" s="546"/>
      <c r="BX52" s="546"/>
      <c r="BY52" s="546"/>
      <c r="BZ52" s="546"/>
      <c r="CA52" s="521"/>
      <c r="CB52" s="521"/>
      <c r="CC52" s="521"/>
      <c r="CD52" s="522"/>
      <c r="CE52" s="117"/>
    </row>
    <row r="53" spans="1:83" ht="18.75" customHeight="1" x14ac:dyDescent="0.4">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I53" s="119"/>
      <c r="BJ53" s="120"/>
      <c r="BK53" s="120"/>
      <c r="BL53" s="120"/>
      <c r="BM53" s="120"/>
      <c r="BN53" s="120"/>
      <c r="BO53" s="120"/>
      <c r="BP53" s="120"/>
      <c r="BQ53" s="120"/>
      <c r="BR53" s="120"/>
      <c r="BS53" s="120"/>
      <c r="BT53" s="120"/>
      <c r="BU53" s="120"/>
      <c r="BV53" s="120"/>
      <c r="BW53" s="120"/>
      <c r="BX53" s="120"/>
      <c r="BY53" s="120"/>
      <c r="BZ53" s="120"/>
      <c r="CA53" s="120"/>
      <c r="CB53" s="120"/>
      <c r="CC53" s="120"/>
      <c r="CD53" s="120"/>
      <c r="CE53" s="121"/>
    </row>
  </sheetData>
  <mergeCells count="198">
    <mergeCell ref="BK51:BN52"/>
    <mergeCell ref="BO51:BR52"/>
    <mergeCell ref="BS51:BV52"/>
    <mergeCell ref="BW51:BZ52"/>
    <mergeCell ref="CA51:CD52"/>
    <mergeCell ref="BO48:BR50"/>
    <mergeCell ref="BS48:BV50"/>
    <mergeCell ref="BW48:BZ50"/>
    <mergeCell ref="CA48:CD50"/>
    <mergeCell ref="BB46:BB47"/>
    <mergeCell ref="BI46:BQ46"/>
    <mergeCell ref="BK47:BN47"/>
    <mergeCell ref="A48:A49"/>
    <mergeCell ref="B48:M49"/>
    <mergeCell ref="N48:U49"/>
    <mergeCell ref="V48:AC49"/>
    <mergeCell ref="AD48:AK49"/>
    <mergeCell ref="AL50:AR50"/>
    <mergeCell ref="AS50:AV50"/>
    <mergeCell ref="AX50:BA50"/>
    <mergeCell ref="AL48:AR49"/>
    <mergeCell ref="AS48:AV49"/>
    <mergeCell ref="AW48:AW49"/>
    <mergeCell ref="AX48:BA49"/>
    <mergeCell ref="BB48:BB49"/>
    <mergeCell ref="BK48:BN50"/>
    <mergeCell ref="A46:A47"/>
    <mergeCell ref="B46:M47"/>
    <mergeCell ref="N46:U47"/>
    <mergeCell ref="V46:AC47"/>
    <mergeCell ref="AD46:AK47"/>
    <mergeCell ref="AL46:AR47"/>
    <mergeCell ref="AS46:AV47"/>
    <mergeCell ref="AW46:AW47"/>
    <mergeCell ref="AX46:BA47"/>
    <mergeCell ref="BB42:BB43"/>
    <mergeCell ref="A44:A45"/>
    <mergeCell ref="B44:M45"/>
    <mergeCell ref="N44:U45"/>
    <mergeCell ref="V44:AC45"/>
    <mergeCell ref="AD44:AK45"/>
    <mergeCell ref="AL44:AR45"/>
    <mergeCell ref="AS44:AV45"/>
    <mergeCell ref="AW44:AW45"/>
    <mergeCell ref="AX44:BA45"/>
    <mergeCell ref="BB44:BB45"/>
    <mergeCell ref="A42:A43"/>
    <mergeCell ref="B42:M43"/>
    <mergeCell ref="N42:U43"/>
    <mergeCell ref="V42:AC43"/>
    <mergeCell ref="AD42:AK43"/>
    <mergeCell ref="AL42:AR43"/>
    <mergeCell ref="AS42:AV43"/>
    <mergeCell ref="AW42:AW43"/>
    <mergeCell ref="AX42:BA43"/>
    <mergeCell ref="BB38:BB39"/>
    <mergeCell ref="A40:A41"/>
    <mergeCell ref="B40:M41"/>
    <mergeCell ref="N40:U41"/>
    <mergeCell ref="V40:AC41"/>
    <mergeCell ref="AD40:AK41"/>
    <mergeCell ref="AL40:AR41"/>
    <mergeCell ref="AS40:AV41"/>
    <mergeCell ref="AW40:AW41"/>
    <mergeCell ref="AX40:BA41"/>
    <mergeCell ref="BB40:BB41"/>
    <mergeCell ref="A38:A39"/>
    <mergeCell ref="B38:M39"/>
    <mergeCell ref="N38:U39"/>
    <mergeCell ref="V38:AC39"/>
    <mergeCell ref="AD38:AK39"/>
    <mergeCell ref="AL38:AR39"/>
    <mergeCell ref="AS38:AV39"/>
    <mergeCell ref="AW38:AW39"/>
    <mergeCell ref="AX38:BA39"/>
    <mergeCell ref="A35:Z35"/>
    <mergeCell ref="B36:M37"/>
    <mergeCell ref="N36:U37"/>
    <mergeCell ref="V36:AC37"/>
    <mergeCell ref="AD36:AK37"/>
    <mergeCell ref="AL36:AR37"/>
    <mergeCell ref="BB29:BB31"/>
    <mergeCell ref="BC29:BF31"/>
    <mergeCell ref="BG29:BG31"/>
    <mergeCell ref="AK32:AW32"/>
    <mergeCell ref="AX32:BA32"/>
    <mergeCell ref="BC32:BF32"/>
    <mergeCell ref="AS36:BB36"/>
    <mergeCell ref="AS37:AW37"/>
    <mergeCell ref="AX37:BB37"/>
    <mergeCell ref="A26:A28"/>
    <mergeCell ref="B26:F28"/>
    <mergeCell ref="G26:J28"/>
    <mergeCell ref="K26:N28"/>
    <mergeCell ref="O26:X28"/>
    <mergeCell ref="BG26:BG28"/>
    <mergeCell ref="A29:A31"/>
    <mergeCell ref="B29:F31"/>
    <mergeCell ref="G29:J31"/>
    <mergeCell ref="K29:N31"/>
    <mergeCell ref="O29:X31"/>
    <mergeCell ref="Y29:AP31"/>
    <mergeCell ref="AQ29:AS31"/>
    <mergeCell ref="AT29:AW31"/>
    <mergeCell ref="AX29:BA31"/>
    <mergeCell ref="Y26:AP28"/>
    <mergeCell ref="AQ26:AS28"/>
    <mergeCell ref="AT26:AW28"/>
    <mergeCell ref="AX26:BA28"/>
    <mergeCell ref="BB26:BB28"/>
    <mergeCell ref="BC26:BF28"/>
    <mergeCell ref="BB20:BB22"/>
    <mergeCell ref="BC20:BF22"/>
    <mergeCell ref="BG20:BG22"/>
    <mergeCell ref="A23:A25"/>
    <mergeCell ref="B23:F25"/>
    <mergeCell ref="G23:J25"/>
    <mergeCell ref="K23:N25"/>
    <mergeCell ref="O23:X25"/>
    <mergeCell ref="Y23:AP25"/>
    <mergeCell ref="AQ23:AS25"/>
    <mergeCell ref="AT23:AW25"/>
    <mergeCell ref="AX23:BA25"/>
    <mergeCell ref="BB23:BB25"/>
    <mergeCell ref="BC23:BF25"/>
    <mergeCell ref="BG23:BG25"/>
    <mergeCell ref="A20:A22"/>
    <mergeCell ref="B20:F22"/>
    <mergeCell ref="G20:J22"/>
    <mergeCell ref="K20:N22"/>
    <mergeCell ref="O20:X22"/>
    <mergeCell ref="Y20:AP22"/>
    <mergeCell ref="AQ20:AS22"/>
    <mergeCell ref="AT20:AW22"/>
    <mergeCell ref="AX20:BA22"/>
    <mergeCell ref="BB14:BB16"/>
    <mergeCell ref="BC14:BF16"/>
    <mergeCell ref="BG14:BG16"/>
    <mergeCell ref="A17:A19"/>
    <mergeCell ref="B17:F19"/>
    <mergeCell ref="G17:J19"/>
    <mergeCell ref="K17:N19"/>
    <mergeCell ref="O17:X19"/>
    <mergeCell ref="BG17:BG19"/>
    <mergeCell ref="Y17:AP19"/>
    <mergeCell ref="AQ17:AS19"/>
    <mergeCell ref="AT17:AW19"/>
    <mergeCell ref="AX17:BA19"/>
    <mergeCell ref="BB17:BB19"/>
    <mergeCell ref="BC17:BF19"/>
    <mergeCell ref="A14:A16"/>
    <mergeCell ref="B14:F16"/>
    <mergeCell ref="G14:J16"/>
    <mergeCell ref="K14:N16"/>
    <mergeCell ref="O14:X16"/>
    <mergeCell ref="Y14:AP16"/>
    <mergeCell ref="AQ14:AS16"/>
    <mergeCell ref="AT14:AW16"/>
    <mergeCell ref="AX14:BA16"/>
    <mergeCell ref="A8:A10"/>
    <mergeCell ref="B8:F10"/>
    <mergeCell ref="G8:J10"/>
    <mergeCell ref="K8:N10"/>
    <mergeCell ref="O8:X10"/>
    <mergeCell ref="BG8:BG10"/>
    <mergeCell ref="A11:A13"/>
    <mergeCell ref="B11:F13"/>
    <mergeCell ref="G11:J13"/>
    <mergeCell ref="K11:N13"/>
    <mergeCell ref="O11:X13"/>
    <mergeCell ref="Y11:AP13"/>
    <mergeCell ref="AQ11:AS13"/>
    <mergeCell ref="AT11:AW13"/>
    <mergeCell ref="AX11:BA13"/>
    <mergeCell ref="Y8:AP10"/>
    <mergeCell ref="AQ8:AS10"/>
    <mergeCell ref="AT8:AW10"/>
    <mergeCell ref="AX8:BA10"/>
    <mergeCell ref="BB8:BB10"/>
    <mergeCell ref="BC8:BF10"/>
    <mergeCell ref="BB11:BB13"/>
    <mergeCell ref="BC11:BF13"/>
    <mergeCell ref="BG11:BG13"/>
    <mergeCell ref="A2:BG2"/>
    <mergeCell ref="A3:G3"/>
    <mergeCell ref="H3:V3"/>
    <mergeCell ref="A4:AC5"/>
    <mergeCell ref="B6:F7"/>
    <mergeCell ref="G6:J7"/>
    <mergeCell ref="K6:N7"/>
    <mergeCell ref="O6:X7"/>
    <mergeCell ref="Y6:AP7"/>
    <mergeCell ref="AQ6:AW6"/>
    <mergeCell ref="AX6:BG6"/>
    <mergeCell ref="AQ7:AS7"/>
    <mergeCell ref="AT7:AW7"/>
    <mergeCell ref="AX7:BB7"/>
    <mergeCell ref="BC7:BG7"/>
  </mergeCells>
  <phoneticPr fontId="1"/>
  <dataValidations count="1">
    <dataValidation type="list" allowBlank="1" showInputMessage="1" showErrorMessage="1" sqref="AL38:AR49">
      <formula1>$BM$19:$BM$22</formula1>
    </dataValidation>
  </dataValidations>
  <printOptions horizontalCentered="1" verticalCentered="1"/>
  <pageMargins left="0.11811023622047245" right="0.11811023622047245" top="0.19685039370078741" bottom="0.19685039370078741" header="0.11811023622047245" footer="0.11811023622047245"/>
  <pageSetup paperSize="9" scale="49" orientation="landscape" r:id="rId1"/>
  <headerFooter scaleWithDoc="0">
    <oddHeader>&amp;R&amp;"BIZ UDP明朝 Medium,太字"&amp;12&amp;P/&amp;N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9"/>
      <c r="B1" s="159" t="s">
        <v>35</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row>
    <row r="2" spans="1:28" ht="39.950000000000003" customHeight="1" x14ac:dyDescent="0.4">
      <c r="A2" s="166" t="s">
        <v>36</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79"/>
      <c r="V3" s="179"/>
      <c r="W3" s="179"/>
      <c r="X3" s="179"/>
      <c r="Y3" s="179"/>
      <c r="Z3" s="179"/>
      <c r="AA3" s="179"/>
      <c r="AB3" s="51"/>
    </row>
    <row r="4" spans="1:28" ht="20.100000000000001" customHeight="1" x14ac:dyDescent="0.4">
      <c r="A4" s="52"/>
      <c r="B4" s="201" t="s">
        <v>8</v>
      </c>
      <c r="C4" s="201"/>
      <c r="D4" s="201"/>
      <c r="E4" s="201"/>
      <c r="F4" s="201"/>
      <c r="G4" s="201"/>
      <c r="H4" s="20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66" t="s">
        <v>19</v>
      </c>
      <c r="I5" s="166"/>
      <c r="J5" s="166"/>
      <c r="K5" s="166"/>
      <c r="L5" s="166"/>
      <c r="M5" s="180" t="s">
        <v>9</v>
      </c>
      <c r="N5" s="180"/>
      <c r="O5" s="180"/>
      <c r="P5" s="180"/>
      <c r="Q5" s="180"/>
      <c r="R5" s="201">
        <f>基本情報設定シート!$C$9</f>
        <v>0</v>
      </c>
      <c r="S5" s="201"/>
      <c r="T5" s="201"/>
      <c r="U5" s="201"/>
      <c r="V5" s="201"/>
      <c r="W5" s="201"/>
      <c r="X5" s="201"/>
      <c r="Y5" s="201"/>
      <c r="Z5" s="201"/>
      <c r="AA5" s="201"/>
      <c r="AB5" s="201"/>
    </row>
    <row r="6" spans="1:28" ht="20.100000000000001" customHeight="1" x14ac:dyDescent="0.4">
      <c r="A6" s="50"/>
      <c r="B6" s="51"/>
      <c r="C6" s="51"/>
      <c r="D6" s="51"/>
      <c r="E6" s="51"/>
      <c r="F6" s="51"/>
      <c r="G6" s="51"/>
      <c r="H6" s="166"/>
      <c r="I6" s="166"/>
      <c r="J6" s="166"/>
      <c r="K6" s="166"/>
      <c r="L6" s="166"/>
      <c r="M6" s="199" t="s">
        <v>10</v>
      </c>
      <c r="N6" s="180"/>
      <c r="O6" s="180"/>
      <c r="P6" s="180"/>
      <c r="Q6" s="180"/>
      <c r="R6" s="200">
        <f>基本情報設定シート!$C$3</f>
        <v>0</v>
      </c>
      <c r="S6" s="200"/>
      <c r="T6" s="200"/>
      <c r="U6" s="200"/>
      <c r="V6" s="200"/>
      <c r="W6" s="200"/>
      <c r="X6" s="200"/>
      <c r="Y6" s="200"/>
      <c r="Z6" s="200"/>
      <c r="AA6" s="200"/>
      <c r="AB6" s="200"/>
    </row>
    <row r="7" spans="1:28" ht="20.100000000000001" customHeight="1" x14ac:dyDescent="0.4">
      <c r="A7" s="50"/>
      <c r="B7" s="51"/>
      <c r="C7" s="51"/>
      <c r="D7" s="51"/>
      <c r="E7" s="51"/>
      <c r="F7" s="51"/>
      <c r="G7" s="51"/>
      <c r="H7" s="166"/>
      <c r="I7" s="166"/>
      <c r="J7" s="166"/>
      <c r="K7" s="166"/>
      <c r="L7" s="166"/>
      <c r="M7" s="180"/>
      <c r="N7" s="180"/>
      <c r="O7" s="180"/>
      <c r="P7" s="180"/>
      <c r="Q7" s="180"/>
      <c r="R7" s="200" t="str">
        <f>基本情報設定シート!$C$4&amp;"　"&amp;基本情報設定シート!$C$5</f>
        <v>　</v>
      </c>
      <c r="S7" s="200"/>
      <c r="T7" s="200"/>
      <c r="U7" s="200"/>
      <c r="V7" s="200"/>
      <c r="W7" s="200"/>
      <c r="X7" s="200"/>
      <c r="Y7" s="200"/>
      <c r="Z7" s="200"/>
      <c r="AA7" s="200"/>
      <c r="AB7" s="200"/>
    </row>
    <row r="8" spans="1:28" s="3" customFormat="1" ht="39.950000000000003" customHeight="1" x14ac:dyDescent="0.4">
      <c r="A8" s="49"/>
      <c r="B8" s="49"/>
      <c r="C8" s="49" t="s">
        <v>37</v>
      </c>
      <c r="D8" s="49"/>
      <c r="E8" s="49"/>
      <c r="F8" s="49"/>
      <c r="G8" s="49"/>
      <c r="H8" s="49"/>
      <c r="I8" s="49"/>
      <c r="J8" s="49"/>
      <c r="K8" s="49"/>
      <c r="L8" s="49"/>
      <c r="M8" s="49"/>
      <c r="N8" s="49"/>
      <c r="O8" s="49"/>
      <c r="P8" s="49"/>
      <c r="Q8" s="49"/>
      <c r="R8" s="49"/>
      <c r="S8" s="49"/>
      <c r="T8" s="49"/>
      <c r="U8" s="49"/>
      <c r="V8" s="49"/>
      <c r="W8" s="49"/>
      <c r="X8" s="49"/>
      <c r="Y8" s="49"/>
      <c r="Z8" s="49"/>
      <c r="AA8" s="49"/>
      <c r="AB8" s="49"/>
    </row>
    <row r="9" spans="1:28" s="3" customFormat="1" ht="30" customHeight="1" x14ac:dyDescent="0.4">
      <c r="A9" s="166" t="s">
        <v>0</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row>
    <row r="10" spans="1:28" s="3" customFormat="1" ht="39.950000000000003" customHeight="1" x14ac:dyDescent="0.4">
      <c r="A10" s="71"/>
      <c r="B10" s="588" t="s">
        <v>20</v>
      </c>
      <c r="C10" s="588"/>
      <c r="D10" s="588"/>
      <c r="E10" s="588"/>
      <c r="F10" s="588"/>
      <c r="G10" s="588"/>
      <c r="H10" s="690" t="str">
        <f>'(様式4号)完了届'!$H$10</f>
        <v>明治33年1月0日</v>
      </c>
      <c r="I10" s="690"/>
      <c r="J10" s="690"/>
      <c r="K10" s="690"/>
      <c r="L10" s="690"/>
      <c r="M10" s="690"/>
      <c r="N10" s="588" t="s">
        <v>21</v>
      </c>
      <c r="O10" s="588"/>
      <c r="P10" s="588"/>
      <c r="Q10" s="588"/>
      <c r="R10" s="588"/>
      <c r="S10" s="588"/>
      <c r="T10" s="691" t="str">
        <f>'(様式4号)完了届'!$R$10</f>
        <v>指令も産第号</v>
      </c>
      <c r="U10" s="691"/>
      <c r="V10" s="691"/>
      <c r="W10" s="691"/>
      <c r="X10" s="691"/>
      <c r="Y10" s="691"/>
      <c r="Z10" s="691"/>
      <c r="AA10" s="691"/>
      <c r="AB10" s="71"/>
    </row>
    <row r="11" spans="1:28" s="3" customFormat="1" ht="20.100000000000001" customHeight="1" x14ac:dyDescent="0.4">
      <c r="A11" s="49"/>
      <c r="B11" s="588" t="s">
        <v>1</v>
      </c>
      <c r="C11" s="588"/>
      <c r="D11" s="588"/>
      <c r="E11" s="588"/>
      <c r="F11" s="588"/>
      <c r="G11" s="588"/>
      <c r="H11" s="692" t="e">
        <f>'(様式1号)交付申請書'!$F$10</f>
        <v>#NUM!</v>
      </c>
      <c r="I11" s="692"/>
      <c r="J11" s="692"/>
      <c r="K11" s="692"/>
      <c r="L11" s="692"/>
      <c r="M11" s="692"/>
      <c r="N11" s="588" t="s">
        <v>22</v>
      </c>
      <c r="O11" s="588"/>
      <c r="P11" s="588"/>
      <c r="Q11" s="588"/>
      <c r="R11" s="588"/>
      <c r="S11" s="588"/>
      <c r="T11" s="819" t="str">
        <f>基本情報設定シート!$C$10</f>
        <v>松江市人材育成支援事業補助金</v>
      </c>
      <c r="U11" s="819"/>
      <c r="V11" s="819"/>
      <c r="W11" s="819"/>
      <c r="X11" s="819"/>
      <c r="Y11" s="819"/>
      <c r="Z11" s="819"/>
      <c r="AA11" s="819"/>
      <c r="AB11" s="49"/>
    </row>
    <row r="12" spans="1:28" s="3" customFormat="1" ht="20.100000000000001" customHeight="1" x14ac:dyDescent="0.4">
      <c r="A12" s="49"/>
      <c r="B12" s="167" t="s">
        <v>3</v>
      </c>
      <c r="C12" s="168"/>
      <c r="D12" s="168"/>
      <c r="E12" s="168"/>
      <c r="F12" s="168"/>
      <c r="G12" s="168"/>
      <c r="H12" s="168"/>
      <c r="I12" s="168"/>
      <c r="J12" s="168"/>
      <c r="K12" s="169"/>
      <c r="L12" s="176" t="str">
        <f>基本情報設定シート!$C$11</f>
        <v>研修等受講支援事業</v>
      </c>
      <c r="M12" s="177"/>
      <c r="N12" s="177"/>
      <c r="O12" s="177"/>
      <c r="P12" s="177"/>
      <c r="Q12" s="177"/>
      <c r="R12" s="177"/>
      <c r="S12" s="177"/>
      <c r="T12" s="177"/>
      <c r="U12" s="177"/>
      <c r="V12" s="177"/>
      <c r="W12" s="177"/>
      <c r="X12" s="177"/>
      <c r="Y12" s="177"/>
      <c r="Z12" s="177"/>
      <c r="AA12" s="178"/>
      <c r="AB12" s="49"/>
    </row>
    <row r="13" spans="1:28" s="3" customFormat="1" ht="39.950000000000003" customHeight="1" x14ac:dyDescent="0.4">
      <c r="A13" s="49"/>
      <c r="B13" s="167" t="s">
        <v>38</v>
      </c>
      <c r="C13" s="168"/>
      <c r="D13" s="168"/>
      <c r="E13" s="168"/>
      <c r="F13" s="586" t="s">
        <v>39</v>
      </c>
      <c r="G13" s="586"/>
      <c r="H13" s="586"/>
      <c r="I13" s="586"/>
      <c r="J13" s="586"/>
      <c r="K13" s="587"/>
      <c r="L13" s="181">
        <f>'(様式5号)実績報告書'!$K$16</f>
        <v>0</v>
      </c>
      <c r="M13" s="182"/>
      <c r="N13" s="182"/>
      <c r="O13" s="182"/>
      <c r="P13" s="182"/>
      <c r="Q13" s="182"/>
      <c r="R13" s="182"/>
      <c r="S13" s="182"/>
      <c r="T13" s="182"/>
      <c r="U13" s="182"/>
      <c r="V13" s="182"/>
      <c r="W13" s="182"/>
      <c r="X13" s="182"/>
      <c r="Y13" s="182"/>
      <c r="Z13" s="605" t="s">
        <v>4</v>
      </c>
      <c r="AA13" s="606"/>
      <c r="AB13" s="49"/>
    </row>
    <row r="14" spans="1:28" s="3" customFormat="1" ht="39.950000000000003" customHeight="1" x14ac:dyDescent="0.4">
      <c r="A14" s="49"/>
      <c r="B14" s="167"/>
      <c r="C14" s="168"/>
      <c r="D14" s="168"/>
      <c r="E14" s="168"/>
      <c r="F14" s="812" t="s">
        <v>40</v>
      </c>
      <c r="G14" s="812"/>
      <c r="H14" s="812"/>
      <c r="I14" s="812"/>
      <c r="J14" s="812"/>
      <c r="K14" s="813"/>
      <c r="L14" s="814"/>
      <c r="M14" s="815"/>
      <c r="N14" s="815"/>
      <c r="O14" s="815"/>
      <c r="P14" s="815"/>
      <c r="Q14" s="815"/>
      <c r="R14" s="815"/>
      <c r="S14" s="815"/>
      <c r="T14" s="815"/>
      <c r="U14" s="815"/>
      <c r="V14" s="815"/>
      <c r="W14" s="815"/>
      <c r="X14" s="815"/>
      <c r="Y14" s="815"/>
      <c r="Z14" s="816" t="s">
        <v>4</v>
      </c>
      <c r="AA14" s="817"/>
      <c r="AB14" s="49"/>
    </row>
    <row r="15" spans="1:28" s="3" customFormat="1" ht="20.100000000000001" customHeight="1" x14ac:dyDescent="0.4">
      <c r="A15" s="49"/>
      <c r="B15" s="585" t="s">
        <v>149</v>
      </c>
      <c r="C15" s="586"/>
      <c r="D15" s="586"/>
      <c r="E15" s="586"/>
      <c r="F15" s="586"/>
      <c r="G15" s="586"/>
      <c r="H15" s="586"/>
      <c r="I15" s="586"/>
      <c r="J15" s="586"/>
      <c r="K15" s="587"/>
      <c r="L15" s="61"/>
      <c r="M15" s="180" t="s">
        <v>42</v>
      </c>
      <c r="N15" s="180"/>
      <c r="O15" s="180"/>
      <c r="P15" s="180"/>
      <c r="Q15" s="180"/>
      <c r="R15" s="180"/>
      <c r="S15" s="180"/>
      <c r="T15" s="49" t="s">
        <v>41</v>
      </c>
      <c r="U15" s="49"/>
      <c r="V15" s="818"/>
      <c r="W15" s="818"/>
      <c r="X15" s="818"/>
      <c r="Y15" s="818"/>
      <c r="Z15" s="62" t="s">
        <v>4</v>
      </c>
      <c r="AA15" s="63"/>
      <c r="AB15" s="49"/>
    </row>
    <row r="16" spans="1:28" s="3" customFormat="1" ht="20.100000000000001" customHeight="1" x14ac:dyDescent="0.4">
      <c r="A16" s="49"/>
      <c r="B16" s="809"/>
      <c r="C16" s="199"/>
      <c r="D16" s="199"/>
      <c r="E16" s="199"/>
      <c r="F16" s="199"/>
      <c r="G16" s="199"/>
      <c r="H16" s="199"/>
      <c r="I16" s="199"/>
      <c r="J16" s="199"/>
      <c r="K16" s="810"/>
      <c r="L16" s="61"/>
      <c r="M16" s="180" t="s">
        <v>42</v>
      </c>
      <c r="N16" s="180"/>
      <c r="O16" s="180"/>
      <c r="P16" s="180"/>
      <c r="Q16" s="180"/>
      <c r="R16" s="180"/>
      <c r="S16" s="180"/>
      <c r="T16" s="49" t="s">
        <v>41</v>
      </c>
      <c r="U16" s="49"/>
      <c r="V16" s="818"/>
      <c r="W16" s="818"/>
      <c r="X16" s="818"/>
      <c r="Y16" s="818"/>
      <c r="Z16" s="62" t="s">
        <v>4</v>
      </c>
      <c r="AA16" s="63"/>
      <c r="AB16" s="49"/>
    </row>
    <row r="17" spans="1:28" s="3" customFormat="1" ht="20.100000000000001" customHeight="1" x14ac:dyDescent="0.4">
      <c r="A17" s="49"/>
      <c r="B17" s="809"/>
      <c r="C17" s="199"/>
      <c r="D17" s="199"/>
      <c r="E17" s="199"/>
      <c r="F17" s="199"/>
      <c r="G17" s="199"/>
      <c r="H17" s="199"/>
      <c r="I17" s="199"/>
      <c r="J17" s="199"/>
      <c r="K17" s="810"/>
      <c r="L17" s="61"/>
      <c r="M17" s="180" t="s">
        <v>42</v>
      </c>
      <c r="N17" s="180"/>
      <c r="O17" s="180"/>
      <c r="P17" s="180"/>
      <c r="Q17" s="180"/>
      <c r="R17" s="180"/>
      <c r="S17" s="180"/>
      <c r="T17" s="49" t="s">
        <v>41</v>
      </c>
      <c r="U17" s="49"/>
      <c r="V17" s="818"/>
      <c r="W17" s="818"/>
      <c r="X17" s="818"/>
      <c r="Y17" s="818"/>
      <c r="Z17" s="62" t="s">
        <v>4</v>
      </c>
      <c r="AA17" s="63"/>
      <c r="AB17" s="49"/>
    </row>
    <row r="18" spans="1:28" s="3" customFormat="1" ht="19.5" customHeight="1" x14ac:dyDescent="0.4">
      <c r="A18" s="49"/>
      <c r="B18" s="809"/>
      <c r="C18" s="199"/>
      <c r="D18" s="199"/>
      <c r="E18" s="199"/>
      <c r="F18" s="199"/>
      <c r="G18" s="199"/>
      <c r="H18" s="199"/>
      <c r="I18" s="199"/>
      <c r="J18" s="199"/>
      <c r="K18" s="810"/>
      <c r="L18" s="61"/>
      <c r="M18" s="49"/>
      <c r="N18" s="49"/>
      <c r="O18" s="49"/>
      <c r="P18" s="49"/>
      <c r="Q18" s="49"/>
      <c r="R18" s="49"/>
      <c r="S18" s="166" t="s">
        <v>43</v>
      </c>
      <c r="T18" s="166"/>
      <c r="U18" s="166"/>
      <c r="V18" s="818">
        <v>0</v>
      </c>
      <c r="W18" s="818"/>
      <c r="X18" s="818"/>
      <c r="Y18" s="818"/>
      <c r="Z18" s="62" t="s">
        <v>4</v>
      </c>
      <c r="AA18" s="63"/>
      <c r="AB18" s="49"/>
    </row>
    <row r="19" spans="1:28" s="3" customFormat="1" ht="19.5" customHeight="1" x14ac:dyDescent="0.4">
      <c r="A19" s="49"/>
      <c r="B19" s="811"/>
      <c r="C19" s="812"/>
      <c r="D19" s="812"/>
      <c r="E19" s="812"/>
      <c r="F19" s="812"/>
      <c r="G19" s="812"/>
      <c r="H19" s="812"/>
      <c r="I19" s="812"/>
      <c r="J19" s="812"/>
      <c r="K19" s="813"/>
      <c r="L19" s="61"/>
      <c r="M19" s="49"/>
      <c r="N19" s="49"/>
      <c r="O19" s="49"/>
      <c r="P19" s="49"/>
      <c r="Q19" s="49"/>
      <c r="R19" s="49"/>
      <c r="S19" s="71"/>
      <c r="T19" s="71"/>
      <c r="U19" s="71"/>
      <c r="V19" s="64"/>
      <c r="W19" s="64"/>
      <c r="X19" s="64"/>
      <c r="Y19" s="64"/>
      <c r="Z19" s="49"/>
      <c r="AA19" s="63"/>
      <c r="AB19" s="49"/>
    </row>
    <row r="20" spans="1:28" s="3" customFormat="1" ht="39.950000000000003" customHeight="1" x14ac:dyDescent="0.4">
      <c r="A20" s="49"/>
      <c r="B20" s="167" t="s">
        <v>72</v>
      </c>
      <c r="C20" s="168"/>
      <c r="D20" s="168"/>
      <c r="E20" s="168"/>
      <c r="F20" s="168"/>
      <c r="G20" s="168"/>
      <c r="H20" s="168"/>
      <c r="I20" s="168"/>
      <c r="J20" s="168"/>
      <c r="K20" s="169"/>
      <c r="L20" s="181">
        <f>L14</f>
        <v>0</v>
      </c>
      <c r="M20" s="182"/>
      <c r="N20" s="182"/>
      <c r="O20" s="182"/>
      <c r="P20" s="182"/>
      <c r="Q20" s="182"/>
      <c r="R20" s="182"/>
      <c r="S20" s="182"/>
      <c r="T20" s="182"/>
      <c r="U20" s="182"/>
      <c r="V20" s="182"/>
      <c r="W20" s="182"/>
      <c r="X20" s="182"/>
      <c r="Y20" s="182"/>
      <c r="Z20" s="605" t="s">
        <v>4</v>
      </c>
      <c r="AA20" s="606"/>
      <c r="AB20" s="49"/>
    </row>
    <row r="21" spans="1:28" s="3" customFormat="1" ht="39.950000000000003" customHeight="1" x14ac:dyDescent="0.4">
      <c r="A21" s="49"/>
      <c r="B21" s="167" t="s">
        <v>73</v>
      </c>
      <c r="C21" s="168"/>
      <c r="D21" s="168"/>
      <c r="E21" s="168"/>
      <c r="F21" s="168"/>
      <c r="G21" s="168"/>
      <c r="H21" s="168"/>
      <c r="I21" s="168"/>
      <c r="J21" s="168"/>
      <c r="K21" s="169"/>
      <c r="L21" s="181">
        <v>0</v>
      </c>
      <c r="M21" s="182"/>
      <c r="N21" s="182"/>
      <c r="O21" s="182"/>
      <c r="P21" s="182"/>
      <c r="Q21" s="182"/>
      <c r="R21" s="182"/>
      <c r="S21" s="182"/>
      <c r="T21" s="182"/>
      <c r="U21" s="182"/>
      <c r="V21" s="182"/>
      <c r="W21" s="182"/>
      <c r="X21" s="182"/>
      <c r="Y21" s="182"/>
      <c r="Z21" s="605" t="s">
        <v>4</v>
      </c>
      <c r="AA21" s="606"/>
      <c r="AB21" s="49"/>
    </row>
    <row r="22" spans="1:28" s="3" customFormat="1" ht="39.950000000000003" customHeight="1" x14ac:dyDescent="0.4">
      <c r="A22" s="49"/>
      <c r="B22" s="167" t="s">
        <v>150</v>
      </c>
      <c r="C22" s="168"/>
      <c r="D22" s="168"/>
      <c r="E22" s="168"/>
      <c r="F22" s="168"/>
      <c r="G22" s="168"/>
      <c r="H22" s="168"/>
      <c r="I22" s="168"/>
      <c r="J22" s="168"/>
      <c r="K22" s="169"/>
      <c r="L22" s="624" t="s">
        <v>151</v>
      </c>
      <c r="M22" s="625"/>
      <c r="N22" s="625"/>
      <c r="O22" s="625"/>
      <c r="P22" s="625"/>
      <c r="Q22" s="625"/>
      <c r="R22" s="625"/>
      <c r="S22" s="625"/>
      <c r="T22" s="625"/>
      <c r="U22" s="625"/>
      <c r="V22" s="625"/>
      <c r="W22" s="625"/>
      <c r="X22" s="625"/>
      <c r="Y22" s="625"/>
      <c r="Z22" s="625"/>
      <c r="AA22" s="626"/>
      <c r="AB22" s="49"/>
    </row>
    <row r="23" spans="1:28" ht="20.100000000000001" customHeight="1" x14ac:dyDescent="0.4">
      <c r="A23" s="51"/>
      <c r="B23" s="51"/>
      <c r="C23" s="51"/>
      <c r="D23" s="58"/>
      <c r="E23" s="58"/>
      <c r="F23" s="58"/>
      <c r="G23" s="58"/>
      <c r="H23" s="58"/>
      <c r="I23" s="58"/>
      <c r="J23" s="58"/>
      <c r="K23" s="58"/>
      <c r="L23" s="58"/>
      <c r="M23" s="58"/>
      <c r="N23" s="58"/>
      <c r="O23" s="58"/>
      <c r="P23" s="58"/>
      <c r="Q23" s="58"/>
      <c r="R23" s="58"/>
      <c r="S23" s="58"/>
      <c r="T23" s="58"/>
      <c r="U23" s="58"/>
      <c r="V23" s="58"/>
      <c r="W23" s="58"/>
      <c r="X23" s="58"/>
      <c r="Y23" s="58"/>
      <c r="Z23" s="58"/>
      <c r="AA23" s="58"/>
      <c r="AB23" s="51"/>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1"/>
      <c r="B1" s="51"/>
      <c r="C1" s="51"/>
      <c r="D1" s="51"/>
      <c r="E1" s="51"/>
      <c r="F1" s="51"/>
      <c r="G1" s="51"/>
      <c r="H1" s="51"/>
      <c r="I1" s="51"/>
      <c r="J1" s="51"/>
      <c r="K1" s="51"/>
      <c r="L1" s="51"/>
      <c r="M1" s="51"/>
      <c r="N1" s="51"/>
      <c r="O1" s="51"/>
      <c r="P1" s="51"/>
      <c r="Q1" s="51"/>
      <c r="R1" s="51"/>
      <c r="S1" s="51"/>
      <c r="T1" s="51"/>
      <c r="U1" s="51"/>
      <c r="V1" s="51"/>
      <c r="W1" s="51"/>
      <c r="X1" s="51"/>
    </row>
    <row r="2" spans="1:24" ht="18.75" customHeight="1" x14ac:dyDescent="0.4">
      <c r="A2" s="49"/>
      <c r="B2" s="861" t="s">
        <v>81</v>
      </c>
      <c r="C2" s="861"/>
      <c r="D2" s="861"/>
      <c r="E2" s="861"/>
      <c r="F2" s="861"/>
      <c r="G2" s="861"/>
      <c r="H2" s="861"/>
      <c r="I2" s="861"/>
      <c r="J2" s="861"/>
      <c r="K2" s="861"/>
      <c r="L2" s="861"/>
      <c r="M2" s="861"/>
      <c r="N2" s="861"/>
      <c r="O2" s="861"/>
      <c r="P2" s="861"/>
      <c r="Q2" s="861"/>
      <c r="R2" s="861"/>
      <c r="S2" s="861"/>
      <c r="T2" s="861"/>
      <c r="U2" s="861"/>
      <c r="V2" s="861"/>
      <c r="W2" s="861"/>
      <c r="X2" s="861"/>
    </row>
    <row r="3" spans="1:24" ht="18.75" customHeight="1" x14ac:dyDescent="0.4">
      <c r="A3" s="49"/>
      <c r="B3" s="74"/>
      <c r="C3" s="74"/>
      <c r="D3" s="74"/>
      <c r="E3" s="74"/>
      <c r="F3" s="74"/>
      <c r="G3" s="74"/>
      <c r="H3" s="74"/>
      <c r="I3" s="74"/>
      <c r="J3" s="74"/>
      <c r="K3" s="74"/>
      <c r="L3" s="74"/>
      <c r="M3" s="74"/>
      <c r="N3" s="74"/>
      <c r="O3" s="74"/>
      <c r="P3" s="74"/>
      <c r="Q3" s="74"/>
      <c r="R3" s="74"/>
      <c r="S3" s="74"/>
      <c r="T3" s="74"/>
      <c r="U3" s="74"/>
      <c r="V3" s="74"/>
      <c r="W3" s="74"/>
      <c r="X3" s="74"/>
    </row>
    <row r="4" spans="1:24" ht="18.75" customHeight="1" x14ac:dyDescent="0.4">
      <c r="A4" s="862" t="s">
        <v>76</v>
      </c>
      <c r="B4" s="862"/>
      <c r="C4" s="862"/>
      <c r="D4" s="862"/>
      <c r="E4" s="862"/>
      <c r="F4" s="862"/>
      <c r="G4" s="862"/>
      <c r="H4" s="862"/>
      <c r="I4" s="862"/>
      <c r="J4" s="862"/>
      <c r="K4" s="862"/>
      <c r="L4" s="862"/>
      <c r="M4" s="862"/>
      <c r="N4" s="862"/>
      <c r="O4" s="862"/>
      <c r="P4" s="862"/>
      <c r="Q4" s="862"/>
      <c r="R4" s="862"/>
      <c r="S4" s="862"/>
      <c r="T4" s="862"/>
      <c r="U4" s="862"/>
      <c r="V4" s="862"/>
      <c r="W4" s="862"/>
      <c r="X4" s="862"/>
    </row>
    <row r="5" spans="1:24" ht="18.75" customHeight="1" x14ac:dyDescent="0.4">
      <c r="A5" s="862"/>
      <c r="B5" s="862"/>
      <c r="C5" s="862"/>
      <c r="D5" s="862"/>
      <c r="E5" s="862"/>
      <c r="F5" s="862"/>
      <c r="G5" s="862"/>
      <c r="H5" s="862"/>
      <c r="I5" s="862"/>
      <c r="J5" s="862"/>
      <c r="K5" s="862"/>
      <c r="L5" s="862"/>
      <c r="M5" s="862"/>
      <c r="N5" s="862"/>
      <c r="O5" s="862"/>
      <c r="P5" s="862"/>
      <c r="Q5" s="862"/>
      <c r="R5" s="862"/>
      <c r="S5" s="862"/>
      <c r="T5" s="862"/>
      <c r="U5" s="862"/>
      <c r="V5" s="862"/>
      <c r="W5" s="862"/>
      <c r="X5" s="862"/>
    </row>
    <row r="6" spans="1:24" ht="18.75" customHeight="1" x14ac:dyDescent="0.4">
      <c r="A6" s="80"/>
      <c r="B6" s="80"/>
      <c r="C6" s="80"/>
      <c r="D6" s="80"/>
      <c r="E6" s="80"/>
      <c r="F6" s="80"/>
      <c r="G6" s="80"/>
      <c r="H6" s="80"/>
      <c r="I6" s="80"/>
      <c r="J6" s="80"/>
      <c r="K6" s="80"/>
      <c r="L6" s="80"/>
      <c r="M6" s="80"/>
      <c r="N6" s="80"/>
      <c r="O6" s="80"/>
      <c r="P6" s="80"/>
      <c r="Q6" s="80"/>
      <c r="R6" s="80"/>
      <c r="S6" s="80"/>
      <c r="T6" s="80"/>
      <c r="U6" s="80"/>
      <c r="V6" s="80"/>
      <c r="W6" s="80"/>
      <c r="X6" s="80"/>
    </row>
    <row r="7" spans="1:24" ht="18.75" customHeight="1" x14ac:dyDescent="0.4">
      <c r="A7" s="50"/>
      <c r="B7" s="51"/>
      <c r="C7" s="51"/>
      <c r="D7" s="51"/>
      <c r="E7" s="51"/>
      <c r="F7" s="51"/>
      <c r="G7" s="51"/>
      <c r="H7" s="51"/>
      <c r="I7" s="51"/>
      <c r="J7" s="51"/>
      <c r="K7" s="51"/>
      <c r="L7" s="51"/>
      <c r="M7" s="51"/>
      <c r="N7" s="51"/>
      <c r="O7" s="51"/>
      <c r="P7" s="65"/>
      <c r="Q7" s="863">
        <f>'(様式7号)交付請求書'!$U$3</f>
        <v>0</v>
      </c>
      <c r="R7" s="863"/>
      <c r="S7" s="863"/>
      <c r="T7" s="863"/>
      <c r="U7" s="863"/>
      <c r="V7" s="863"/>
      <c r="W7" s="77"/>
      <c r="X7" s="51"/>
    </row>
    <row r="8" spans="1:24" ht="18.75" customHeight="1" x14ac:dyDescent="0.4">
      <c r="A8" s="52"/>
      <c r="B8" s="201" t="s">
        <v>8</v>
      </c>
      <c r="C8" s="201"/>
      <c r="D8" s="201"/>
      <c r="E8" s="201"/>
      <c r="F8" s="201"/>
      <c r="G8" s="201"/>
      <c r="H8" s="201"/>
      <c r="I8" s="52"/>
      <c r="J8" s="52"/>
      <c r="K8" s="51"/>
      <c r="L8" s="51"/>
      <c r="M8" s="51"/>
      <c r="N8" s="51"/>
      <c r="O8" s="51"/>
      <c r="P8" s="51"/>
      <c r="Q8" s="51"/>
      <c r="R8" s="51"/>
      <c r="S8" s="51"/>
      <c r="T8" s="51"/>
      <c r="U8" s="51"/>
      <c r="V8" s="51"/>
      <c r="W8" s="51"/>
      <c r="X8" s="51"/>
    </row>
    <row r="9" spans="1:24" s="3" customFormat="1" ht="18.75" customHeight="1" x14ac:dyDescent="0.4">
      <c r="A9" s="49"/>
      <c r="B9" s="75"/>
      <c r="C9" s="49"/>
      <c r="D9" s="49"/>
      <c r="E9" s="49"/>
      <c r="F9" s="49"/>
      <c r="G9" s="49"/>
      <c r="H9" s="49"/>
      <c r="I9" s="49"/>
      <c r="J9" s="49"/>
      <c r="K9" s="49"/>
      <c r="L9" s="49"/>
      <c r="M9" s="49"/>
      <c r="N9" s="49"/>
      <c r="O9" s="49"/>
      <c r="P9" s="49"/>
      <c r="Q9" s="49"/>
      <c r="R9" s="49"/>
      <c r="S9" s="49"/>
      <c r="T9" s="49"/>
      <c r="U9" s="49"/>
      <c r="V9" s="49"/>
      <c r="W9" s="49"/>
      <c r="X9" s="49"/>
    </row>
    <row r="10" spans="1:24" s="3" customFormat="1" ht="15" customHeight="1" thickBot="1" x14ac:dyDescent="0.45">
      <c r="A10" s="49"/>
      <c r="B10" s="49" t="s">
        <v>45</v>
      </c>
      <c r="C10" s="49"/>
      <c r="D10" s="49"/>
      <c r="E10" s="49"/>
      <c r="F10" s="49"/>
      <c r="G10" s="49"/>
      <c r="H10" s="49"/>
      <c r="I10" s="49"/>
      <c r="J10" s="49"/>
      <c r="K10" s="49"/>
      <c r="L10" s="49"/>
      <c r="M10" s="49"/>
      <c r="N10" s="49"/>
      <c r="O10" s="49"/>
      <c r="P10" s="49"/>
      <c r="Q10" s="49"/>
      <c r="R10" s="49"/>
      <c r="S10" s="49"/>
      <c r="T10" s="49"/>
      <c r="U10" s="49"/>
      <c r="V10" s="49"/>
      <c r="W10" s="49"/>
      <c r="X10" s="49"/>
    </row>
    <row r="11" spans="1:24" s="3" customFormat="1" ht="14.1" customHeight="1" x14ac:dyDescent="0.4">
      <c r="A11" s="49"/>
      <c r="B11" s="49"/>
      <c r="C11" s="864" t="s">
        <v>9</v>
      </c>
      <c r="D11" s="865"/>
      <c r="E11" s="865"/>
      <c r="F11" s="865"/>
      <c r="G11" s="868">
        <f>基本情報設定シート!$C$9</f>
        <v>0</v>
      </c>
      <c r="H11" s="868"/>
      <c r="I11" s="868"/>
      <c r="J11" s="868"/>
      <c r="K11" s="868"/>
      <c r="L11" s="868"/>
      <c r="M11" s="868"/>
      <c r="N11" s="868"/>
      <c r="O11" s="868"/>
      <c r="P11" s="868"/>
      <c r="Q11" s="868"/>
      <c r="R11" s="868"/>
      <c r="S11" s="868"/>
      <c r="T11" s="868"/>
      <c r="U11" s="868"/>
      <c r="V11" s="869"/>
      <c r="W11" s="66"/>
      <c r="X11" s="49"/>
    </row>
    <row r="12" spans="1:24" s="3" customFormat="1" ht="14.1" customHeight="1" x14ac:dyDescent="0.4">
      <c r="A12" s="49"/>
      <c r="B12" s="49"/>
      <c r="C12" s="866"/>
      <c r="D12" s="867"/>
      <c r="E12" s="867"/>
      <c r="F12" s="867"/>
      <c r="G12" s="870"/>
      <c r="H12" s="870"/>
      <c r="I12" s="870"/>
      <c r="J12" s="870"/>
      <c r="K12" s="870"/>
      <c r="L12" s="870"/>
      <c r="M12" s="870"/>
      <c r="N12" s="870"/>
      <c r="O12" s="870"/>
      <c r="P12" s="870"/>
      <c r="Q12" s="870"/>
      <c r="R12" s="870"/>
      <c r="S12" s="870"/>
      <c r="T12" s="870"/>
      <c r="U12" s="870"/>
      <c r="V12" s="871"/>
      <c r="W12" s="66"/>
      <c r="X12" s="49"/>
    </row>
    <row r="13" spans="1:24" s="3" customFormat="1" ht="14.1" customHeight="1" x14ac:dyDescent="0.4">
      <c r="A13" s="49"/>
      <c r="B13" s="49"/>
      <c r="C13" s="866"/>
      <c r="D13" s="867"/>
      <c r="E13" s="867"/>
      <c r="F13" s="867"/>
      <c r="G13" s="870"/>
      <c r="H13" s="870"/>
      <c r="I13" s="870"/>
      <c r="J13" s="870"/>
      <c r="K13" s="870"/>
      <c r="L13" s="870"/>
      <c r="M13" s="870"/>
      <c r="N13" s="870"/>
      <c r="O13" s="870"/>
      <c r="P13" s="870"/>
      <c r="Q13" s="870"/>
      <c r="R13" s="870"/>
      <c r="S13" s="870"/>
      <c r="T13" s="870"/>
      <c r="U13" s="870"/>
      <c r="V13" s="871"/>
      <c r="W13" s="66"/>
      <c r="X13" s="49"/>
    </row>
    <row r="14" spans="1:24" s="3" customFormat="1" ht="35.25" customHeight="1" x14ac:dyDescent="0.4">
      <c r="A14" s="49"/>
      <c r="B14" s="49"/>
      <c r="C14" s="866" t="s">
        <v>46</v>
      </c>
      <c r="D14" s="867"/>
      <c r="E14" s="867"/>
      <c r="F14" s="867"/>
      <c r="G14" s="880"/>
      <c r="H14" s="880"/>
      <c r="I14" s="880"/>
      <c r="J14" s="880"/>
      <c r="K14" s="880"/>
      <c r="L14" s="880"/>
      <c r="M14" s="880"/>
      <c r="N14" s="867" t="s">
        <v>48</v>
      </c>
      <c r="O14" s="867"/>
      <c r="P14" s="867"/>
      <c r="Q14" s="883"/>
      <c r="R14" s="883"/>
      <c r="S14" s="883"/>
      <c r="T14" s="883"/>
      <c r="U14" s="883"/>
      <c r="V14" s="884"/>
      <c r="W14" s="66"/>
      <c r="X14" s="49"/>
    </row>
    <row r="15" spans="1:24" s="3" customFormat="1" ht="14.1" customHeight="1" x14ac:dyDescent="0.4">
      <c r="A15" s="49"/>
      <c r="B15" s="49"/>
      <c r="C15" s="866" t="s">
        <v>47</v>
      </c>
      <c r="D15" s="867"/>
      <c r="E15" s="867"/>
      <c r="F15" s="867"/>
      <c r="G15" s="881" t="str">
        <f>基本情報設定シート!$C$3&amp;"　"&amp;基本情報設定シート!$C$4&amp;"　"&amp;基本情報設定シート!$C$5</f>
        <v>　　</v>
      </c>
      <c r="H15" s="881"/>
      <c r="I15" s="881"/>
      <c r="J15" s="881"/>
      <c r="K15" s="881"/>
      <c r="L15" s="881"/>
      <c r="M15" s="881"/>
      <c r="N15" s="867"/>
      <c r="O15" s="867"/>
      <c r="P15" s="867"/>
      <c r="Q15" s="883"/>
      <c r="R15" s="883"/>
      <c r="S15" s="883"/>
      <c r="T15" s="883"/>
      <c r="U15" s="883"/>
      <c r="V15" s="884"/>
      <c r="W15" s="66"/>
      <c r="X15" s="49"/>
    </row>
    <row r="16" spans="1:24" s="3" customFormat="1" ht="14.1" customHeight="1" x14ac:dyDescent="0.4">
      <c r="A16" s="49"/>
      <c r="B16" s="49"/>
      <c r="C16" s="866"/>
      <c r="D16" s="867"/>
      <c r="E16" s="867"/>
      <c r="F16" s="867"/>
      <c r="G16" s="881"/>
      <c r="H16" s="881"/>
      <c r="I16" s="881"/>
      <c r="J16" s="881"/>
      <c r="K16" s="881"/>
      <c r="L16" s="881"/>
      <c r="M16" s="881"/>
      <c r="N16" s="867"/>
      <c r="O16" s="867"/>
      <c r="P16" s="867"/>
      <c r="Q16" s="883"/>
      <c r="R16" s="883"/>
      <c r="S16" s="883"/>
      <c r="T16" s="883"/>
      <c r="U16" s="883"/>
      <c r="V16" s="884"/>
      <c r="W16" s="66"/>
      <c r="X16" s="49"/>
    </row>
    <row r="17" spans="1:24" s="3" customFormat="1" ht="14.1" customHeight="1" thickBot="1" x14ac:dyDescent="0.45">
      <c r="A17" s="49"/>
      <c r="B17" s="75"/>
      <c r="C17" s="872"/>
      <c r="D17" s="873"/>
      <c r="E17" s="873"/>
      <c r="F17" s="873"/>
      <c r="G17" s="882"/>
      <c r="H17" s="882"/>
      <c r="I17" s="882"/>
      <c r="J17" s="882"/>
      <c r="K17" s="882"/>
      <c r="L17" s="882"/>
      <c r="M17" s="882"/>
      <c r="N17" s="873"/>
      <c r="O17" s="873"/>
      <c r="P17" s="873"/>
      <c r="Q17" s="885"/>
      <c r="R17" s="885"/>
      <c r="S17" s="885"/>
      <c r="T17" s="885"/>
      <c r="U17" s="885"/>
      <c r="V17" s="886"/>
      <c r="W17" s="66"/>
      <c r="X17" s="49"/>
    </row>
    <row r="18" spans="1:24" s="3" customFormat="1" ht="18.75" customHeight="1" x14ac:dyDescent="0.4">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s="3" customFormat="1" ht="18.75" customHeight="1" x14ac:dyDescent="0.4">
      <c r="A19" s="49"/>
      <c r="B19" s="49"/>
      <c r="C19" s="49" t="s">
        <v>44</v>
      </c>
      <c r="D19" s="49"/>
      <c r="E19" s="49"/>
      <c r="F19" s="49"/>
      <c r="G19" s="49"/>
      <c r="H19" s="49"/>
      <c r="I19" s="49"/>
      <c r="J19" s="49"/>
      <c r="K19" s="49"/>
      <c r="L19" s="49"/>
      <c r="M19" s="49"/>
      <c r="N19" s="49"/>
      <c r="O19" s="49"/>
      <c r="P19" s="49"/>
      <c r="Q19" s="49"/>
      <c r="R19" s="49"/>
      <c r="S19" s="49"/>
      <c r="T19" s="49"/>
      <c r="U19" s="49"/>
      <c r="V19" s="49"/>
      <c r="W19" s="49"/>
      <c r="X19" s="49"/>
    </row>
    <row r="20" spans="1:24" s="3" customFormat="1" ht="15" customHeight="1" x14ac:dyDescent="0.4">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s="3" customFormat="1" ht="15" customHeight="1" x14ac:dyDescent="0.4">
      <c r="A21" s="166" t="s">
        <v>0</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row>
    <row r="22" spans="1:24" s="3" customFormat="1" ht="15" customHeight="1" thickBot="1"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 customHeight="1" x14ac:dyDescent="0.4">
      <c r="A23" s="51"/>
      <c r="B23" s="51"/>
      <c r="C23" s="874" t="s">
        <v>49</v>
      </c>
      <c r="D23" s="875"/>
      <c r="E23" s="875"/>
      <c r="F23" s="875"/>
      <c r="G23" s="875"/>
      <c r="H23" s="887" t="str">
        <f>基本情報設定シート!$C$10</f>
        <v>松江市人材育成支援事業補助金</v>
      </c>
      <c r="I23" s="887"/>
      <c r="J23" s="887"/>
      <c r="K23" s="887"/>
      <c r="L23" s="887"/>
      <c r="M23" s="887"/>
      <c r="N23" s="887"/>
      <c r="O23" s="887"/>
      <c r="P23" s="887"/>
      <c r="Q23" s="887"/>
      <c r="R23" s="887"/>
      <c r="S23" s="887"/>
      <c r="T23" s="887"/>
      <c r="U23" s="887"/>
      <c r="V23" s="888"/>
      <c r="W23" s="67"/>
      <c r="X23" s="51"/>
    </row>
    <row r="24" spans="1:24" ht="15" customHeight="1" x14ac:dyDescent="0.4">
      <c r="A24" s="51"/>
      <c r="B24" s="51"/>
      <c r="C24" s="876"/>
      <c r="D24" s="877"/>
      <c r="E24" s="877"/>
      <c r="F24" s="877"/>
      <c r="G24" s="877"/>
      <c r="H24" s="889"/>
      <c r="I24" s="889"/>
      <c r="J24" s="889"/>
      <c r="K24" s="889"/>
      <c r="L24" s="889"/>
      <c r="M24" s="889"/>
      <c r="N24" s="889"/>
      <c r="O24" s="889"/>
      <c r="P24" s="889"/>
      <c r="Q24" s="889"/>
      <c r="R24" s="889"/>
      <c r="S24" s="889"/>
      <c r="T24" s="889"/>
      <c r="U24" s="889"/>
      <c r="V24" s="890"/>
      <c r="W24" s="67"/>
      <c r="X24" s="51"/>
    </row>
    <row r="25" spans="1:24" ht="15" customHeight="1" x14ac:dyDescent="0.4">
      <c r="A25" s="51"/>
      <c r="B25" s="51"/>
      <c r="C25" s="878"/>
      <c r="D25" s="879"/>
      <c r="E25" s="879"/>
      <c r="F25" s="879"/>
      <c r="G25" s="879"/>
      <c r="H25" s="891"/>
      <c r="I25" s="891"/>
      <c r="J25" s="891"/>
      <c r="K25" s="891"/>
      <c r="L25" s="891"/>
      <c r="M25" s="891"/>
      <c r="N25" s="891"/>
      <c r="O25" s="892"/>
      <c r="P25" s="892"/>
      <c r="Q25" s="892"/>
      <c r="R25" s="892"/>
      <c r="S25" s="892"/>
      <c r="T25" s="892"/>
      <c r="U25" s="892"/>
      <c r="V25" s="893"/>
      <c r="W25" s="67"/>
      <c r="X25" s="51"/>
    </row>
    <row r="26" spans="1:24" ht="15.95" customHeight="1" x14ac:dyDescent="0.4">
      <c r="A26" s="51"/>
      <c r="B26" s="51"/>
      <c r="C26" s="849" t="s">
        <v>50</v>
      </c>
      <c r="D26" s="850"/>
      <c r="E26" s="850"/>
      <c r="F26" s="850"/>
      <c r="G26" s="843"/>
      <c r="H26" s="828"/>
      <c r="I26" s="829"/>
      <c r="J26" s="829"/>
      <c r="K26" s="829"/>
      <c r="L26" s="829" t="s">
        <v>77</v>
      </c>
      <c r="M26" s="829"/>
      <c r="N26" s="894" t="s">
        <v>53</v>
      </c>
      <c r="O26" s="895"/>
      <c r="P26" s="896"/>
      <c r="Q26" s="829"/>
      <c r="R26" s="829"/>
      <c r="S26" s="829"/>
      <c r="T26" s="829"/>
      <c r="U26" s="829" t="s">
        <v>74</v>
      </c>
      <c r="V26" s="830"/>
      <c r="W26" s="51"/>
      <c r="X26" s="51"/>
    </row>
    <row r="27" spans="1:24" ht="15.95" customHeight="1" x14ac:dyDescent="0.4">
      <c r="A27" s="51"/>
      <c r="B27" s="51"/>
      <c r="C27" s="855"/>
      <c r="D27" s="856"/>
      <c r="E27" s="856"/>
      <c r="F27" s="856"/>
      <c r="G27" s="857"/>
      <c r="H27" s="902"/>
      <c r="I27" s="674"/>
      <c r="J27" s="674"/>
      <c r="K27" s="674"/>
      <c r="L27" s="674"/>
      <c r="M27" s="674"/>
      <c r="N27" s="897"/>
      <c r="O27" s="166"/>
      <c r="P27" s="898"/>
      <c r="Q27" s="674"/>
      <c r="R27" s="674"/>
      <c r="S27" s="674"/>
      <c r="T27" s="674"/>
      <c r="U27" s="674"/>
      <c r="V27" s="903"/>
      <c r="W27" s="51"/>
      <c r="X27" s="51"/>
    </row>
    <row r="28" spans="1:24" ht="24" customHeight="1" x14ac:dyDescent="0.4">
      <c r="A28" s="51"/>
      <c r="B28" s="51"/>
      <c r="C28" s="858"/>
      <c r="D28" s="859"/>
      <c r="E28" s="859"/>
      <c r="F28" s="859"/>
      <c r="G28" s="860"/>
      <c r="H28" s="847" t="s">
        <v>79</v>
      </c>
      <c r="I28" s="848"/>
      <c r="J28" s="848"/>
      <c r="K28" s="837"/>
      <c r="L28" s="837"/>
      <c r="M28" s="7" t="s">
        <v>78</v>
      </c>
      <c r="N28" s="899"/>
      <c r="O28" s="900"/>
      <c r="P28" s="901"/>
      <c r="Q28" s="848" t="s">
        <v>80</v>
      </c>
      <c r="R28" s="848"/>
      <c r="S28" s="848"/>
      <c r="T28" s="837"/>
      <c r="U28" s="837"/>
      <c r="V28" s="6" t="s">
        <v>78</v>
      </c>
      <c r="W28" s="51"/>
      <c r="X28" s="51"/>
    </row>
    <row r="29" spans="1:24" ht="20.100000000000001" customHeight="1" x14ac:dyDescent="0.4">
      <c r="A29" s="51"/>
      <c r="B29" s="51"/>
      <c r="C29" s="849" t="s">
        <v>51</v>
      </c>
      <c r="D29" s="850"/>
      <c r="E29" s="850"/>
      <c r="F29" s="850"/>
      <c r="G29" s="843"/>
      <c r="H29" s="828" t="s">
        <v>154</v>
      </c>
      <c r="I29" s="829"/>
      <c r="J29" s="829"/>
      <c r="K29" s="829"/>
      <c r="L29" s="834"/>
      <c r="M29" s="841" t="s">
        <v>54</v>
      </c>
      <c r="N29" s="842"/>
      <c r="O29" s="843"/>
      <c r="P29" s="826"/>
      <c r="Q29" s="826"/>
      <c r="R29" s="826"/>
      <c r="S29" s="826"/>
      <c r="T29" s="826"/>
      <c r="U29" s="826"/>
      <c r="V29" s="839"/>
      <c r="W29" s="68"/>
      <c r="X29" s="51"/>
    </row>
    <row r="30" spans="1:24" ht="20.100000000000001" customHeight="1" x14ac:dyDescent="0.4">
      <c r="A30" s="51"/>
      <c r="B30" s="51"/>
      <c r="C30" s="851"/>
      <c r="D30" s="845"/>
      <c r="E30" s="845"/>
      <c r="F30" s="845"/>
      <c r="G30" s="846"/>
      <c r="H30" s="78" t="s">
        <v>152</v>
      </c>
      <c r="I30" s="832"/>
      <c r="J30" s="832"/>
      <c r="K30" s="832"/>
      <c r="L30" s="79" t="s">
        <v>153</v>
      </c>
      <c r="M30" s="844"/>
      <c r="N30" s="845"/>
      <c r="O30" s="846"/>
      <c r="P30" s="827"/>
      <c r="Q30" s="827"/>
      <c r="R30" s="827"/>
      <c r="S30" s="827"/>
      <c r="T30" s="827"/>
      <c r="U30" s="827"/>
      <c r="V30" s="840"/>
      <c r="W30" s="68"/>
      <c r="X30" s="51"/>
    </row>
    <row r="31" spans="1:24" ht="20.100000000000001" customHeight="1" x14ac:dyDescent="0.4">
      <c r="A31" s="51"/>
      <c r="B31" s="51"/>
      <c r="C31" s="849" t="s">
        <v>46</v>
      </c>
      <c r="D31" s="850"/>
      <c r="E31" s="850"/>
      <c r="F31" s="850"/>
      <c r="G31" s="843"/>
      <c r="H31" s="828"/>
      <c r="I31" s="829"/>
      <c r="J31" s="829"/>
      <c r="K31" s="829"/>
      <c r="L31" s="829"/>
      <c r="M31" s="829"/>
      <c r="N31" s="829"/>
      <c r="O31" s="829"/>
      <c r="P31" s="829"/>
      <c r="Q31" s="829"/>
      <c r="R31" s="829"/>
      <c r="S31" s="829"/>
      <c r="T31" s="829"/>
      <c r="U31" s="829"/>
      <c r="V31" s="830"/>
      <c r="W31" s="51"/>
      <c r="X31" s="51"/>
    </row>
    <row r="32" spans="1:24" ht="20.100000000000001" customHeight="1" x14ac:dyDescent="0.4">
      <c r="A32" s="51"/>
      <c r="B32" s="51"/>
      <c r="C32" s="851"/>
      <c r="D32" s="845"/>
      <c r="E32" s="845"/>
      <c r="F32" s="845"/>
      <c r="G32" s="846"/>
      <c r="H32" s="831"/>
      <c r="I32" s="832"/>
      <c r="J32" s="832"/>
      <c r="K32" s="832"/>
      <c r="L32" s="832"/>
      <c r="M32" s="832"/>
      <c r="N32" s="832"/>
      <c r="O32" s="832"/>
      <c r="P32" s="832"/>
      <c r="Q32" s="832"/>
      <c r="R32" s="832"/>
      <c r="S32" s="832"/>
      <c r="T32" s="832"/>
      <c r="U32" s="832"/>
      <c r="V32" s="833"/>
      <c r="W32" s="51"/>
      <c r="X32" s="51"/>
    </row>
    <row r="33" spans="1:24" ht="20.100000000000001" customHeight="1" x14ac:dyDescent="0.4">
      <c r="A33" s="51"/>
      <c r="B33" s="51"/>
      <c r="C33" s="849" t="s">
        <v>52</v>
      </c>
      <c r="D33" s="850"/>
      <c r="E33" s="850"/>
      <c r="F33" s="850"/>
      <c r="G33" s="843"/>
      <c r="H33" s="820"/>
      <c r="I33" s="821"/>
      <c r="J33" s="821"/>
      <c r="K33" s="821"/>
      <c r="L33" s="821"/>
      <c r="M33" s="821"/>
      <c r="N33" s="821"/>
      <c r="O33" s="821"/>
      <c r="P33" s="821"/>
      <c r="Q33" s="821"/>
      <c r="R33" s="821"/>
      <c r="S33" s="821"/>
      <c r="T33" s="821"/>
      <c r="U33" s="821"/>
      <c r="V33" s="822"/>
      <c r="W33" s="69"/>
      <c r="X33" s="51"/>
    </row>
    <row r="34" spans="1:24" ht="20.100000000000001" customHeight="1" thickBot="1" x14ac:dyDescent="0.45">
      <c r="A34" s="51"/>
      <c r="B34" s="51"/>
      <c r="C34" s="852"/>
      <c r="D34" s="853"/>
      <c r="E34" s="853"/>
      <c r="F34" s="853"/>
      <c r="G34" s="854"/>
      <c r="H34" s="823"/>
      <c r="I34" s="824"/>
      <c r="J34" s="824"/>
      <c r="K34" s="824"/>
      <c r="L34" s="824"/>
      <c r="M34" s="824"/>
      <c r="N34" s="824"/>
      <c r="O34" s="824"/>
      <c r="P34" s="824"/>
      <c r="Q34" s="824"/>
      <c r="R34" s="824"/>
      <c r="S34" s="824"/>
      <c r="T34" s="824"/>
      <c r="U34" s="824"/>
      <c r="V34" s="825"/>
      <c r="W34" s="69"/>
      <c r="X34" s="51"/>
    </row>
    <row r="35" spans="1:24" ht="18.75" customHeight="1" thickBot="1" x14ac:dyDescent="0.4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9" customHeight="1" x14ac:dyDescent="0.4">
      <c r="A36" s="51"/>
      <c r="B36" s="70"/>
      <c r="C36" s="70"/>
      <c r="D36" s="70"/>
      <c r="E36" s="70"/>
      <c r="F36" s="70"/>
      <c r="G36" s="70"/>
      <c r="H36" s="70"/>
      <c r="I36" s="70"/>
      <c r="J36" s="70"/>
      <c r="K36" s="70"/>
      <c r="L36" s="70"/>
      <c r="M36" s="70"/>
      <c r="N36" s="70"/>
      <c r="O36" s="70"/>
      <c r="P36" s="70"/>
      <c r="Q36" s="70"/>
      <c r="R36" s="70"/>
      <c r="S36" s="70"/>
      <c r="T36" s="70"/>
      <c r="U36" s="70"/>
      <c r="V36" s="70"/>
      <c r="W36" s="70"/>
      <c r="X36" s="51"/>
    </row>
    <row r="37" spans="1:24" ht="18.75" customHeight="1" x14ac:dyDescent="0.4">
      <c r="A37" s="51"/>
      <c r="B37" s="51" t="s">
        <v>55</v>
      </c>
      <c r="C37" s="49"/>
      <c r="D37" s="49"/>
      <c r="E37" s="49"/>
      <c r="F37" s="51"/>
      <c r="G37" s="51"/>
      <c r="H37" s="51"/>
      <c r="I37" s="51"/>
      <c r="J37" s="51"/>
      <c r="K37" s="51"/>
      <c r="L37" s="51"/>
      <c r="M37" s="51"/>
      <c r="N37" s="51"/>
      <c r="O37" s="51"/>
      <c r="P37" s="51"/>
      <c r="Q37" s="51"/>
      <c r="R37" s="51"/>
      <c r="S37" s="51"/>
      <c r="T37" s="51"/>
      <c r="U37" s="51"/>
      <c r="V37" s="51"/>
      <c r="W37" s="51"/>
      <c r="X37" s="51"/>
    </row>
    <row r="38" spans="1:24" ht="17.100000000000001" customHeight="1" x14ac:dyDescent="0.4">
      <c r="A38" s="51"/>
      <c r="B38" s="51"/>
      <c r="C38" s="838"/>
      <c r="D38" s="838"/>
      <c r="E38" s="49" t="s">
        <v>56</v>
      </c>
      <c r="F38" s="51"/>
      <c r="G38" s="51"/>
      <c r="H38" s="51"/>
      <c r="I38" s="51"/>
      <c r="J38" s="51"/>
      <c r="K38" s="51"/>
      <c r="L38" s="51"/>
      <c r="M38" s="51"/>
      <c r="N38" s="51"/>
      <c r="O38" s="51"/>
      <c r="P38" s="51"/>
      <c r="Q38" s="51"/>
      <c r="R38" s="51"/>
      <c r="S38" s="51"/>
      <c r="T38" s="51"/>
      <c r="U38" s="51"/>
      <c r="V38" s="51"/>
      <c r="W38" s="51"/>
      <c r="X38" s="51"/>
    </row>
    <row r="39" spans="1:24" ht="17.100000000000001" customHeight="1" x14ac:dyDescent="0.4">
      <c r="A39" s="51"/>
      <c r="B39" s="51"/>
      <c r="C39" s="838"/>
      <c r="D39" s="838"/>
      <c r="E39" s="49" t="s">
        <v>57</v>
      </c>
      <c r="F39" s="51"/>
      <c r="G39" s="51"/>
      <c r="H39" s="51"/>
      <c r="I39" s="51"/>
      <c r="J39" s="51"/>
      <c r="K39" s="51"/>
      <c r="L39" s="51"/>
      <c r="M39" s="51"/>
      <c r="N39" s="51"/>
      <c r="O39" s="51"/>
      <c r="P39" s="51"/>
      <c r="Q39" s="51"/>
      <c r="R39" s="51"/>
      <c r="S39" s="51"/>
      <c r="T39" s="51"/>
      <c r="U39" s="51"/>
      <c r="V39" s="51"/>
      <c r="W39" s="51"/>
      <c r="X39" s="51"/>
    </row>
    <row r="40" spans="1:24"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20.100000000000001" customHeight="1" x14ac:dyDescent="0.4">
      <c r="A41" s="51"/>
      <c r="B41" s="51"/>
      <c r="C41" s="51"/>
      <c r="D41" s="51"/>
      <c r="E41" s="51"/>
      <c r="F41" s="51"/>
      <c r="G41" s="51"/>
      <c r="H41" s="51"/>
      <c r="I41" s="51"/>
      <c r="J41" s="51"/>
      <c r="K41" s="835" t="s">
        <v>58</v>
      </c>
      <c r="L41" s="835"/>
      <c r="M41" s="835"/>
      <c r="N41" s="835"/>
      <c r="O41" s="835"/>
      <c r="P41" s="835"/>
      <c r="Q41" s="835"/>
      <c r="R41" s="835"/>
      <c r="S41" s="835"/>
      <c r="T41" s="835"/>
      <c r="U41" s="835"/>
      <c r="V41" s="835"/>
      <c r="W41" s="835"/>
      <c r="X41" s="51"/>
    </row>
    <row r="42" spans="1:24" ht="20.100000000000001" customHeight="1" x14ac:dyDescent="0.4">
      <c r="A42" s="51"/>
      <c r="B42" s="51"/>
      <c r="C42" s="51"/>
      <c r="D42" s="51"/>
      <c r="E42" s="51"/>
      <c r="F42" s="51"/>
      <c r="G42" s="51"/>
      <c r="H42" s="51"/>
      <c r="I42" s="51"/>
      <c r="J42" s="51"/>
      <c r="K42" s="835" t="s">
        <v>59</v>
      </c>
      <c r="L42" s="835"/>
      <c r="M42" s="835"/>
      <c r="N42" s="835"/>
      <c r="O42" s="836"/>
      <c r="P42" s="836"/>
      <c r="Q42" s="836"/>
      <c r="R42" s="836"/>
      <c r="S42" s="836"/>
      <c r="T42" s="836"/>
      <c r="U42" s="836"/>
      <c r="V42" s="836"/>
      <c r="W42" s="836"/>
      <c r="X42" s="51"/>
    </row>
    <row r="43" spans="1:24" ht="20.100000000000001" customHeight="1" x14ac:dyDescent="0.4">
      <c r="A43" s="51"/>
      <c r="B43" s="51"/>
      <c r="C43" s="51"/>
      <c r="D43" s="51"/>
      <c r="E43" s="51"/>
      <c r="F43" s="51"/>
      <c r="G43" s="51"/>
      <c r="H43" s="51"/>
      <c r="I43" s="51"/>
      <c r="J43" s="51"/>
      <c r="K43" s="835"/>
      <c r="L43" s="835"/>
      <c r="M43" s="835"/>
      <c r="N43" s="835"/>
      <c r="O43" s="836"/>
      <c r="P43" s="836"/>
      <c r="Q43" s="836"/>
      <c r="R43" s="836"/>
      <c r="S43" s="836"/>
      <c r="T43" s="836"/>
      <c r="U43" s="836"/>
      <c r="V43" s="836"/>
      <c r="W43" s="836"/>
      <c r="X43" s="51"/>
    </row>
    <row r="44" spans="1:24"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D1" workbookViewId="0">
      <selection activeCell="G10" sqref="G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9" x14ac:dyDescent="0.4">
      <c r="A1" t="s">
        <v>112</v>
      </c>
    </row>
    <row r="2" spans="1:9" x14ac:dyDescent="0.4">
      <c r="A2" t="s">
        <v>114</v>
      </c>
    </row>
    <row r="3" spans="1:9" x14ac:dyDescent="0.4">
      <c r="A3" t="s">
        <v>115</v>
      </c>
    </row>
    <row r="4" spans="1:9" x14ac:dyDescent="0.4">
      <c r="A4" t="s">
        <v>117</v>
      </c>
    </row>
    <row r="5" spans="1:9" x14ac:dyDescent="0.4">
      <c r="A5" t="s">
        <v>116</v>
      </c>
    </row>
    <row r="8" spans="1:9" x14ac:dyDescent="0.4">
      <c r="A8" t="s">
        <v>113</v>
      </c>
    </row>
    <row r="9" spans="1:9" x14ac:dyDescent="0.4">
      <c r="A9" s="12" t="s">
        <v>87</v>
      </c>
      <c r="B9" s="12" t="s">
        <v>90</v>
      </c>
      <c r="C9" s="12" t="s">
        <v>91</v>
      </c>
      <c r="D9" s="12" t="s">
        <v>93</v>
      </c>
      <c r="E9" s="12" t="s">
        <v>94</v>
      </c>
      <c r="F9" s="12" t="s">
        <v>92</v>
      </c>
      <c r="G9" s="12" t="s">
        <v>95</v>
      </c>
      <c r="H9" s="12" t="s">
        <v>96</v>
      </c>
      <c r="I9" s="12" t="s">
        <v>97</v>
      </c>
    </row>
    <row r="10" spans="1:9" x14ac:dyDescent="0.4">
      <c r="A10" s="11" t="s">
        <v>88</v>
      </c>
      <c r="B10" s="11" t="s">
        <v>98</v>
      </c>
      <c r="C10" s="11" t="s">
        <v>100</v>
      </c>
      <c r="D10" s="11" t="s">
        <v>101</v>
      </c>
      <c r="E10" s="10" t="s">
        <v>103</v>
      </c>
      <c r="F10" s="10" t="s">
        <v>104</v>
      </c>
      <c r="G10" s="11" t="s">
        <v>105</v>
      </c>
      <c r="H10" s="11" t="s">
        <v>108</v>
      </c>
      <c r="I10" s="10" t="s">
        <v>111</v>
      </c>
    </row>
    <row r="11" spans="1:9" x14ac:dyDescent="0.4">
      <c r="A11" s="10" t="s">
        <v>89</v>
      </c>
      <c r="B11" s="10" t="s">
        <v>99</v>
      </c>
      <c r="C11" s="11" t="s">
        <v>119</v>
      </c>
      <c r="D11" s="11" t="s">
        <v>102</v>
      </c>
      <c r="G11" s="11" t="s">
        <v>106</v>
      </c>
      <c r="H11" s="11" t="s">
        <v>109</v>
      </c>
    </row>
    <row r="12" spans="1:9"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L16" sqref="E16:L16"/>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187</v>
      </c>
      <c r="B1" s="23" t="s">
        <v>188</v>
      </c>
      <c r="D1" s="8" t="s">
        <v>88</v>
      </c>
      <c r="E1" t="s">
        <v>265</v>
      </c>
      <c r="F1" t="s">
        <v>266</v>
      </c>
    </row>
    <row r="2" spans="1:12" x14ac:dyDescent="0.4">
      <c r="A2" t="s">
        <v>189</v>
      </c>
      <c r="B2" t="s">
        <v>213</v>
      </c>
      <c r="D2" t="s">
        <v>89</v>
      </c>
      <c r="E2" t="s">
        <v>265</v>
      </c>
      <c r="F2" t="s">
        <v>266</v>
      </c>
    </row>
    <row r="3" spans="1:12" x14ac:dyDescent="0.4">
      <c r="A3" t="s">
        <v>190</v>
      </c>
      <c r="B3" t="s">
        <v>214</v>
      </c>
      <c r="D3" t="s">
        <v>98</v>
      </c>
      <c r="E3" t="s">
        <v>270</v>
      </c>
      <c r="F3" t="s">
        <v>271</v>
      </c>
    </row>
    <row r="4" spans="1:12" x14ac:dyDescent="0.4">
      <c r="A4" t="s">
        <v>191</v>
      </c>
      <c r="B4" t="s">
        <v>215</v>
      </c>
      <c r="D4" t="s">
        <v>99</v>
      </c>
      <c r="E4" t="s">
        <v>272</v>
      </c>
    </row>
    <row r="5" spans="1:12" x14ac:dyDescent="0.4">
      <c r="A5" t="s">
        <v>192</v>
      </c>
      <c r="B5" t="s">
        <v>216</v>
      </c>
      <c r="D5" t="s">
        <v>100</v>
      </c>
      <c r="E5" t="s">
        <v>257</v>
      </c>
      <c r="F5" t="s">
        <v>220</v>
      </c>
      <c r="G5" t="s">
        <v>258</v>
      </c>
      <c r="H5" t="s">
        <v>259</v>
      </c>
      <c r="I5" t="s">
        <v>260</v>
      </c>
    </row>
    <row r="6" spans="1:12" x14ac:dyDescent="0.4">
      <c r="A6" t="s">
        <v>193</v>
      </c>
      <c r="B6" t="s">
        <v>217</v>
      </c>
      <c r="D6" t="s">
        <v>119</v>
      </c>
      <c r="E6" t="s">
        <v>261</v>
      </c>
      <c r="F6" t="s">
        <v>262</v>
      </c>
      <c r="G6" t="s">
        <v>263</v>
      </c>
      <c r="H6" t="s">
        <v>230</v>
      </c>
      <c r="I6" t="s">
        <v>264</v>
      </c>
    </row>
    <row r="7" spans="1:12" x14ac:dyDescent="0.4">
      <c r="A7" t="s">
        <v>194</v>
      </c>
      <c r="D7" t="s">
        <v>101</v>
      </c>
      <c r="E7" t="s">
        <v>220</v>
      </c>
      <c r="F7" t="s">
        <v>267</v>
      </c>
      <c r="G7" t="s">
        <v>268</v>
      </c>
      <c r="H7" t="s">
        <v>186</v>
      </c>
      <c r="I7" t="s">
        <v>260</v>
      </c>
    </row>
    <row r="8" spans="1:12" x14ac:dyDescent="0.4">
      <c r="A8" t="s">
        <v>195</v>
      </c>
      <c r="D8" t="s">
        <v>102</v>
      </c>
      <c r="E8" t="s">
        <v>186</v>
      </c>
      <c r="F8" t="s">
        <v>269</v>
      </c>
      <c r="G8" t="s">
        <v>269</v>
      </c>
      <c r="H8" t="s">
        <v>269</v>
      </c>
      <c r="I8" t="s">
        <v>269</v>
      </c>
    </row>
    <row r="9" spans="1:12" x14ac:dyDescent="0.4">
      <c r="A9" t="s">
        <v>196</v>
      </c>
      <c r="D9" t="s">
        <v>103</v>
      </c>
      <c r="E9" s="8" t="s">
        <v>227</v>
      </c>
      <c r="F9" s="8" t="s">
        <v>220</v>
      </c>
      <c r="G9" s="8" t="s">
        <v>228</v>
      </c>
      <c r="H9" s="8" t="s">
        <v>229</v>
      </c>
      <c r="I9" s="8" t="s">
        <v>186</v>
      </c>
      <c r="J9" s="8" t="s">
        <v>230</v>
      </c>
    </row>
    <row r="10" spans="1:12" x14ac:dyDescent="0.4">
      <c r="A10" t="s">
        <v>197</v>
      </c>
      <c r="D10" t="s">
        <v>104</v>
      </c>
      <c r="E10" t="s">
        <v>273</v>
      </c>
      <c r="F10" t="s">
        <v>274</v>
      </c>
      <c r="G10" t="s">
        <v>275</v>
      </c>
      <c r="H10" t="s">
        <v>221</v>
      </c>
    </row>
    <row r="11" spans="1:12" x14ac:dyDescent="0.4">
      <c r="A11" t="s">
        <v>198</v>
      </c>
      <c r="D11" t="s">
        <v>105</v>
      </c>
    </row>
    <row r="12" spans="1:12" x14ac:dyDescent="0.4">
      <c r="A12" t="s">
        <v>199</v>
      </c>
      <c r="D12" t="s">
        <v>106</v>
      </c>
    </row>
    <row r="13" spans="1:12" x14ac:dyDescent="0.4">
      <c r="A13" t="s">
        <v>200</v>
      </c>
      <c r="D13" t="s">
        <v>107</v>
      </c>
    </row>
    <row r="14" spans="1:12" x14ac:dyDescent="0.4">
      <c r="A14" t="s">
        <v>201</v>
      </c>
      <c r="D14" t="s">
        <v>108</v>
      </c>
      <c r="E14" t="s">
        <v>278</v>
      </c>
      <c r="F14" t="s">
        <v>279</v>
      </c>
      <c r="G14" t="s">
        <v>280</v>
      </c>
      <c r="H14" t="s">
        <v>281</v>
      </c>
      <c r="I14" t="s">
        <v>282</v>
      </c>
      <c r="J14" t="s">
        <v>283</v>
      </c>
    </row>
    <row r="15" spans="1:12" x14ac:dyDescent="0.4">
      <c r="A15" t="s">
        <v>202</v>
      </c>
      <c r="D15" t="s">
        <v>109</v>
      </c>
      <c r="E15" t="s">
        <v>278</v>
      </c>
      <c r="F15" t="s">
        <v>279</v>
      </c>
      <c r="G15" t="s">
        <v>280</v>
      </c>
      <c r="H15" t="s">
        <v>284</v>
      </c>
      <c r="I15" t="s">
        <v>281</v>
      </c>
      <c r="J15" t="s">
        <v>282</v>
      </c>
      <c r="K15" t="s">
        <v>283</v>
      </c>
    </row>
    <row r="16" spans="1:12" x14ac:dyDescent="0.4">
      <c r="A16" t="s">
        <v>203</v>
      </c>
      <c r="D16" t="s">
        <v>110</v>
      </c>
      <c r="E16" t="s">
        <v>278</v>
      </c>
      <c r="F16" t="s">
        <v>279</v>
      </c>
      <c r="G16" t="s">
        <v>280</v>
      </c>
      <c r="H16" t="s">
        <v>284</v>
      </c>
      <c r="I16" t="s">
        <v>281</v>
      </c>
      <c r="J16" t="s">
        <v>282</v>
      </c>
      <c r="K16" t="s">
        <v>285</v>
      </c>
      <c r="L16" t="s">
        <v>283</v>
      </c>
    </row>
    <row r="17" spans="1:6" x14ac:dyDescent="0.4">
      <c r="A17" t="s">
        <v>204</v>
      </c>
      <c r="D17" t="s">
        <v>111</v>
      </c>
      <c r="E17" t="s">
        <v>276</v>
      </c>
      <c r="F17" t="s">
        <v>277</v>
      </c>
    </row>
    <row r="18" spans="1:6" x14ac:dyDescent="0.4">
      <c r="A18" t="s">
        <v>205</v>
      </c>
    </row>
    <row r="19" spans="1:6" x14ac:dyDescent="0.4">
      <c r="A19" t="s">
        <v>206</v>
      </c>
    </row>
    <row r="20" spans="1:6" x14ac:dyDescent="0.4">
      <c r="A20" t="s">
        <v>207</v>
      </c>
    </row>
    <row r="21" spans="1:6" x14ac:dyDescent="0.4">
      <c r="A21" t="s">
        <v>208</v>
      </c>
    </row>
    <row r="22" spans="1:6" x14ac:dyDescent="0.4">
      <c r="A22" t="s">
        <v>209</v>
      </c>
    </row>
    <row r="23" spans="1:6" x14ac:dyDescent="0.4">
      <c r="A23" t="s">
        <v>210</v>
      </c>
    </row>
    <row r="24" spans="1:6" x14ac:dyDescent="0.4">
      <c r="A24" t="s">
        <v>211</v>
      </c>
    </row>
    <row r="25" spans="1:6" x14ac:dyDescent="0.4">
      <c r="A25" t="s">
        <v>212</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155" t="s">
        <v>248</v>
      </c>
      <c r="B1" s="155"/>
      <c r="C1" s="155"/>
      <c r="D1" s="155"/>
    </row>
    <row r="2" spans="1:4" ht="19.5" thickBot="1" x14ac:dyDescent="0.45">
      <c r="A2" s="17"/>
      <c r="B2" s="17"/>
      <c r="C2" s="18" t="s">
        <v>130</v>
      </c>
      <c r="D2" s="18" t="s">
        <v>126</v>
      </c>
    </row>
    <row r="3" spans="1:4" ht="24.95" customHeight="1" thickTop="1" x14ac:dyDescent="0.4">
      <c r="A3" s="152" t="s">
        <v>120</v>
      </c>
      <c r="B3" s="16" t="s">
        <v>121</v>
      </c>
      <c r="C3" s="46"/>
      <c r="D3" s="16" t="s">
        <v>127</v>
      </c>
    </row>
    <row r="4" spans="1:4" ht="24.95" customHeight="1" x14ac:dyDescent="0.4">
      <c r="A4" s="153"/>
      <c r="B4" s="14" t="s">
        <v>122</v>
      </c>
      <c r="C4" s="47"/>
      <c r="D4" s="14" t="s">
        <v>115</v>
      </c>
    </row>
    <row r="5" spans="1:4" ht="24.95" customHeight="1" x14ac:dyDescent="0.4">
      <c r="A5" s="153"/>
      <c r="B5" s="14" t="s">
        <v>123</v>
      </c>
      <c r="C5" s="47"/>
      <c r="D5" s="14" t="s">
        <v>254</v>
      </c>
    </row>
    <row r="6" spans="1:4" ht="24.95" customHeight="1" x14ac:dyDescent="0.4">
      <c r="A6" s="153"/>
      <c r="B6" s="14" t="s">
        <v>128</v>
      </c>
      <c r="C6" s="47"/>
      <c r="D6" s="14" t="s">
        <v>255</v>
      </c>
    </row>
    <row r="7" spans="1:4" ht="24.95" customHeight="1" x14ac:dyDescent="0.4">
      <c r="A7" s="153"/>
      <c r="B7" s="14" t="s">
        <v>124</v>
      </c>
      <c r="C7" s="48"/>
      <c r="D7" s="15">
        <v>26639</v>
      </c>
    </row>
    <row r="8" spans="1:4" ht="24.95" customHeight="1" x14ac:dyDescent="0.4">
      <c r="A8" s="153"/>
      <c r="B8" s="14" t="s">
        <v>253</v>
      </c>
      <c r="C8" s="84"/>
      <c r="D8" s="83">
        <v>6908540</v>
      </c>
    </row>
    <row r="9" spans="1:4" ht="24.95" customHeight="1" x14ac:dyDescent="0.4">
      <c r="A9" s="153"/>
      <c r="B9" s="14" t="s">
        <v>9</v>
      </c>
      <c r="C9" s="47"/>
      <c r="D9" s="14" t="s">
        <v>129</v>
      </c>
    </row>
    <row r="10" spans="1:4" ht="24.95" customHeight="1" x14ac:dyDescent="0.4">
      <c r="A10" s="154" t="s">
        <v>132</v>
      </c>
      <c r="B10" s="14" t="s">
        <v>83</v>
      </c>
      <c r="C10" s="14" t="s">
        <v>286</v>
      </c>
      <c r="D10" s="14" t="s">
        <v>93</v>
      </c>
    </row>
    <row r="11" spans="1:4" ht="24.95" customHeight="1" x14ac:dyDescent="0.4">
      <c r="A11" s="153"/>
      <c r="B11" s="14" t="s">
        <v>125</v>
      </c>
      <c r="C11" s="47" t="s">
        <v>101</v>
      </c>
      <c r="D11" s="14" t="s">
        <v>101</v>
      </c>
    </row>
    <row r="12" spans="1:4" ht="76.5" customHeight="1" x14ac:dyDescent="0.4">
      <c r="A12" s="156" t="s">
        <v>131</v>
      </c>
      <c r="B12" s="156"/>
      <c r="C12" s="157" t="s">
        <v>249</v>
      </c>
      <c r="D12" s="157"/>
    </row>
  </sheetData>
  <sheetProtection algorithmName="SHA-512" hashValue="JXy/WZRwCATOaqh9FR6vIlvbLeSEvoLzs/TBIdFQBLk2x4jmvPUBXb21aKHzxpx6Y9iL3lm2iU54q6SzePc9UQ==" saltValue="wL9SsrpsqYFV7dT2kbBrYw=="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'プルダウン（基本設定）'!$A$9:$I$9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topLeftCell="A17"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9"/>
      <c r="B1" s="159" t="s">
        <v>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row>
    <row r="2" spans="1:49" ht="39.950000000000003" customHeight="1" x14ac:dyDescent="0.4">
      <c r="A2" s="166" t="s">
        <v>7</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98"/>
      <c r="AD2" s="198"/>
      <c r="AE2" s="198"/>
      <c r="AF2" s="198"/>
      <c r="AG2" s="198"/>
      <c r="AH2" s="198"/>
      <c r="AI2" s="198"/>
      <c r="AJ2" s="198"/>
      <c r="AK2" s="198"/>
      <c r="AL2" s="198"/>
      <c r="AM2" s="198"/>
      <c r="AN2" s="198"/>
      <c r="AO2" s="198"/>
      <c r="AP2" s="198"/>
      <c r="AQ2" s="198"/>
      <c r="AR2" s="198"/>
      <c r="AS2" s="198"/>
      <c r="AT2" s="198"/>
      <c r="AU2" s="198"/>
      <c r="AV2" s="198"/>
      <c r="AW2" s="198"/>
    </row>
    <row r="3" spans="1:49" ht="20.100000000000001" customHeight="1" x14ac:dyDescent="0.4">
      <c r="A3" s="50"/>
      <c r="B3" s="51"/>
      <c r="C3" s="51"/>
      <c r="D3" s="51"/>
      <c r="E3" s="51"/>
      <c r="F3" s="51"/>
      <c r="G3" s="51"/>
      <c r="H3" s="51"/>
      <c r="I3" s="51"/>
      <c r="J3" s="51"/>
      <c r="K3" s="51"/>
      <c r="L3" s="51"/>
      <c r="M3" s="51"/>
      <c r="N3" s="51"/>
      <c r="O3" s="51"/>
      <c r="P3" s="51"/>
      <c r="Q3" s="51"/>
      <c r="R3" s="51"/>
      <c r="S3" s="51"/>
      <c r="T3" s="51"/>
      <c r="U3" s="179"/>
      <c r="V3" s="179"/>
      <c r="W3" s="179"/>
      <c r="X3" s="179"/>
      <c r="Y3" s="179"/>
      <c r="Z3" s="179"/>
      <c r="AA3" s="179"/>
      <c r="AB3" s="51"/>
    </row>
    <row r="4" spans="1:49" ht="20.100000000000001" customHeight="1" x14ac:dyDescent="0.4">
      <c r="A4" s="52"/>
      <c r="B4" s="201" t="s">
        <v>8</v>
      </c>
      <c r="C4" s="201"/>
      <c r="D4" s="201"/>
      <c r="E4" s="201"/>
      <c r="F4" s="201"/>
      <c r="G4" s="201"/>
      <c r="H4" s="201"/>
      <c r="I4" s="52"/>
      <c r="J4" s="52"/>
      <c r="K4" s="52"/>
      <c r="L4" s="52"/>
      <c r="M4" s="51"/>
      <c r="N4" s="51"/>
      <c r="O4" s="51"/>
      <c r="P4" s="51"/>
      <c r="Q4" s="51"/>
      <c r="R4" s="51"/>
      <c r="S4" s="51"/>
      <c r="T4" s="51"/>
      <c r="U4" s="51"/>
      <c r="V4" s="51"/>
      <c r="W4" s="51"/>
      <c r="X4" s="51"/>
      <c r="Y4" s="51"/>
      <c r="Z4" s="51"/>
      <c r="AA4" s="51"/>
      <c r="AB4" s="51"/>
    </row>
    <row r="5" spans="1:49" ht="20.100000000000001" customHeight="1" x14ac:dyDescent="0.4">
      <c r="A5" s="50"/>
      <c r="B5" s="51"/>
      <c r="C5" s="51"/>
      <c r="D5" s="51"/>
      <c r="E5" s="51"/>
      <c r="F5" s="51"/>
      <c r="G5" s="51"/>
      <c r="H5" s="51"/>
      <c r="I5" s="51"/>
      <c r="J5" s="166" t="s">
        <v>133</v>
      </c>
      <c r="K5" s="166"/>
      <c r="L5" s="166"/>
      <c r="M5" s="180" t="s">
        <v>9</v>
      </c>
      <c r="N5" s="180"/>
      <c r="O5" s="180"/>
      <c r="P5" s="180"/>
      <c r="Q5" s="180"/>
      <c r="R5" s="200">
        <f>基本情報設定シート!$C$9</f>
        <v>0</v>
      </c>
      <c r="S5" s="200"/>
      <c r="T5" s="200"/>
      <c r="U5" s="200"/>
      <c r="V5" s="200"/>
      <c r="W5" s="200"/>
      <c r="X5" s="200"/>
      <c r="Y5" s="200"/>
      <c r="Z5" s="200"/>
      <c r="AA5" s="200"/>
      <c r="AB5" s="200"/>
    </row>
    <row r="6" spans="1:49" ht="20.100000000000001" customHeight="1" x14ac:dyDescent="0.4">
      <c r="A6" s="50"/>
      <c r="B6" s="51"/>
      <c r="C6" s="51"/>
      <c r="D6" s="51"/>
      <c r="E6" s="51"/>
      <c r="F6" s="51"/>
      <c r="G6" s="51"/>
      <c r="H6" s="51"/>
      <c r="I6" s="51"/>
      <c r="J6" s="166"/>
      <c r="K6" s="166"/>
      <c r="L6" s="166"/>
      <c r="M6" s="199" t="s">
        <v>10</v>
      </c>
      <c r="N6" s="199"/>
      <c r="O6" s="199"/>
      <c r="P6" s="199"/>
      <c r="Q6" s="199"/>
      <c r="R6" s="200">
        <f>基本情報設定シート!$C$3</f>
        <v>0</v>
      </c>
      <c r="S6" s="200"/>
      <c r="T6" s="200"/>
      <c r="U6" s="200"/>
      <c r="V6" s="200"/>
      <c r="W6" s="200"/>
      <c r="X6" s="200"/>
      <c r="Y6" s="200"/>
      <c r="Z6" s="200"/>
      <c r="AA6" s="200"/>
      <c r="AB6" s="200"/>
    </row>
    <row r="7" spans="1:49" ht="20.100000000000001" customHeight="1" x14ac:dyDescent="0.4">
      <c r="A7" s="50"/>
      <c r="B7" s="51"/>
      <c r="C7" s="51"/>
      <c r="D7" s="51"/>
      <c r="E7" s="51"/>
      <c r="F7" s="51"/>
      <c r="G7" s="51"/>
      <c r="H7" s="51"/>
      <c r="I7" s="51"/>
      <c r="J7" s="166"/>
      <c r="K7" s="166"/>
      <c r="L7" s="166"/>
      <c r="M7" s="199"/>
      <c r="N7" s="199"/>
      <c r="O7" s="199"/>
      <c r="P7" s="199"/>
      <c r="Q7" s="199"/>
      <c r="R7" s="200" t="str">
        <f>基本情報設定シート!$C$4&amp;"　"&amp;基本情報設定シート!$C$5</f>
        <v>　</v>
      </c>
      <c r="S7" s="200"/>
      <c r="T7" s="200"/>
      <c r="U7" s="200"/>
      <c r="V7" s="200"/>
      <c r="W7" s="200"/>
      <c r="X7" s="200"/>
      <c r="Y7" s="200"/>
      <c r="Z7" s="200"/>
      <c r="AA7" s="200"/>
      <c r="AB7" s="200"/>
    </row>
    <row r="8" spans="1:49" s="3" customFormat="1" ht="60" customHeight="1" x14ac:dyDescent="0.4">
      <c r="A8" s="49"/>
      <c r="B8" s="158" t="s">
        <v>134</v>
      </c>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49"/>
    </row>
    <row r="9" spans="1:49" s="3" customFormat="1" ht="30" customHeight="1" x14ac:dyDescent="0.4">
      <c r="A9" s="166" t="s">
        <v>0</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row>
    <row r="10" spans="1:49" s="3" customFormat="1" ht="20.100000000000001" customHeight="1" x14ac:dyDescent="0.4">
      <c r="A10" s="49"/>
      <c r="B10" s="167" t="s">
        <v>1</v>
      </c>
      <c r="C10" s="168"/>
      <c r="D10" s="168"/>
      <c r="E10" s="169"/>
      <c r="F10" s="170" t="e">
        <f>EDATE(U3,-3)</f>
        <v>#NUM!</v>
      </c>
      <c r="G10" s="171"/>
      <c r="H10" s="171"/>
      <c r="I10" s="171"/>
      <c r="J10" s="172"/>
      <c r="K10" s="173" t="s">
        <v>2</v>
      </c>
      <c r="L10" s="174"/>
      <c r="M10" s="174"/>
      <c r="N10" s="174"/>
      <c r="O10" s="175"/>
      <c r="P10" s="176" t="str">
        <f>基本情報設定シート!$C$10</f>
        <v>松江市人材育成支援事業補助金</v>
      </c>
      <c r="Q10" s="177"/>
      <c r="R10" s="177"/>
      <c r="S10" s="177"/>
      <c r="T10" s="177"/>
      <c r="U10" s="177"/>
      <c r="V10" s="177"/>
      <c r="W10" s="177"/>
      <c r="X10" s="177"/>
      <c r="Y10" s="177"/>
      <c r="Z10" s="177"/>
      <c r="AA10" s="178"/>
      <c r="AB10" s="49"/>
    </row>
    <row r="11" spans="1:49" s="3" customFormat="1" ht="20.100000000000001" customHeight="1" x14ac:dyDescent="0.4">
      <c r="A11" s="49"/>
      <c r="B11" s="160" t="s">
        <v>3</v>
      </c>
      <c r="C11" s="161"/>
      <c r="D11" s="161"/>
      <c r="E11" s="161"/>
      <c r="F11" s="161"/>
      <c r="G11" s="161"/>
      <c r="H11" s="161"/>
      <c r="I11" s="161"/>
      <c r="J11" s="162"/>
      <c r="K11" s="176" t="str">
        <f>基本情報設定シート!$C$11</f>
        <v>研修等受講支援事業</v>
      </c>
      <c r="L11" s="177"/>
      <c r="M11" s="177"/>
      <c r="N11" s="177"/>
      <c r="O11" s="177"/>
      <c r="P11" s="177"/>
      <c r="Q11" s="177"/>
      <c r="R11" s="177"/>
      <c r="S11" s="177"/>
      <c r="T11" s="177"/>
      <c r="U11" s="177"/>
      <c r="V11" s="177"/>
      <c r="W11" s="177"/>
      <c r="X11" s="177"/>
      <c r="Y11" s="177"/>
      <c r="Z11" s="177"/>
      <c r="AA11" s="178"/>
      <c r="AB11" s="49"/>
    </row>
    <row r="12" spans="1:49" s="3" customFormat="1" ht="99.95" customHeight="1" x14ac:dyDescent="0.4">
      <c r="A12" s="49"/>
      <c r="B12" s="160" t="s">
        <v>11</v>
      </c>
      <c r="C12" s="161"/>
      <c r="D12" s="161"/>
      <c r="E12" s="161"/>
      <c r="F12" s="161"/>
      <c r="G12" s="161"/>
      <c r="H12" s="161"/>
      <c r="I12" s="161"/>
      <c r="J12" s="162"/>
      <c r="K12" s="163"/>
      <c r="L12" s="164"/>
      <c r="M12" s="164"/>
      <c r="N12" s="164"/>
      <c r="O12" s="164"/>
      <c r="P12" s="164"/>
      <c r="Q12" s="164"/>
      <c r="R12" s="164"/>
      <c r="S12" s="164"/>
      <c r="T12" s="164"/>
      <c r="U12" s="164"/>
      <c r="V12" s="164"/>
      <c r="W12" s="164"/>
      <c r="X12" s="164"/>
      <c r="Y12" s="164"/>
      <c r="Z12" s="164"/>
      <c r="AA12" s="165"/>
      <c r="AB12" s="49"/>
    </row>
    <row r="13" spans="1:49" s="3" customFormat="1" ht="99.95" customHeight="1" x14ac:dyDescent="0.4">
      <c r="A13" s="49"/>
      <c r="B13" s="160" t="s">
        <v>12</v>
      </c>
      <c r="C13" s="161"/>
      <c r="D13" s="161"/>
      <c r="E13" s="161"/>
      <c r="F13" s="161"/>
      <c r="G13" s="161"/>
      <c r="H13" s="161"/>
      <c r="I13" s="161"/>
      <c r="J13" s="162"/>
      <c r="K13" s="163"/>
      <c r="L13" s="164"/>
      <c r="M13" s="164"/>
      <c r="N13" s="164"/>
      <c r="O13" s="164"/>
      <c r="P13" s="164"/>
      <c r="Q13" s="164"/>
      <c r="R13" s="164"/>
      <c r="S13" s="164"/>
      <c r="T13" s="164"/>
      <c r="U13" s="164"/>
      <c r="V13" s="164"/>
      <c r="W13" s="164"/>
      <c r="X13" s="164"/>
      <c r="Y13" s="164"/>
      <c r="Z13" s="164"/>
      <c r="AA13" s="165"/>
      <c r="AB13" s="49"/>
    </row>
    <row r="14" spans="1:49" s="3" customFormat="1" ht="39.950000000000003" customHeight="1" x14ac:dyDescent="0.4">
      <c r="A14" s="49"/>
      <c r="B14" s="160" t="s">
        <v>118</v>
      </c>
      <c r="C14" s="161"/>
      <c r="D14" s="161"/>
      <c r="E14" s="161"/>
      <c r="F14" s="161"/>
      <c r="G14" s="161"/>
      <c r="H14" s="161"/>
      <c r="I14" s="161"/>
      <c r="J14" s="162"/>
      <c r="K14" s="181">
        <f>'(別紙1)事業計画書'!$K$32</f>
        <v>0</v>
      </c>
      <c r="L14" s="182"/>
      <c r="M14" s="182"/>
      <c r="N14" s="182"/>
      <c r="O14" s="182"/>
      <c r="P14" s="182"/>
      <c r="Q14" s="182"/>
      <c r="R14" s="182"/>
      <c r="S14" s="182"/>
      <c r="T14" s="182"/>
      <c r="U14" s="182"/>
      <c r="V14" s="182"/>
      <c r="W14" s="182"/>
      <c r="X14" s="182"/>
      <c r="Y14" s="182"/>
      <c r="Z14" s="177" t="s">
        <v>5</v>
      </c>
      <c r="AA14" s="178"/>
      <c r="AB14" s="49"/>
      <c r="AC14" s="4"/>
      <c r="AD14" s="4"/>
      <c r="AE14" s="4"/>
      <c r="AF14" s="4"/>
      <c r="AG14" s="4"/>
    </row>
    <row r="15" spans="1:49" s="3" customFormat="1" ht="39.950000000000003" customHeight="1" x14ac:dyDescent="0.4">
      <c r="A15" s="49"/>
      <c r="B15" s="160" t="s">
        <v>13</v>
      </c>
      <c r="C15" s="161"/>
      <c r="D15" s="161"/>
      <c r="E15" s="161"/>
      <c r="F15" s="161"/>
      <c r="G15" s="161"/>
      <c r="H15" s="161"/>
      <c r="I15" s="161"/>
      <c r="J15" s="162"/>
      <c r="K15" s="181">
        <f>'(別紙1)事業計画書'!$K$33</f>
        <v>0</v>
      </c>
      <c r="L15" s="182"/>
      <c r="M15" s="182"/>
      <c r="N15" s="182"/>
      <c r="O15" s="182"/>
      <c r="P15" s="182"/>
      <c r="Q15" s="182"/>
      <c r="R15" s="182"/>
      <c r="S15" s="182"/>
      <c r="T15" s="182"/>
      <c r="U15" s="182"/>
      <c r="V15" s="182"/>
      <c r="W15" s="182"/>
      <c r="X15" s="182"/>
      <c r="Y15" s="182"/>
      <c r="Z15" s="177" t="s">
        <v>5</v>
      </c>
      <c r="AA15" s="178"/>
      <c r="AB15" s="49"/>
      <c r="AC15" s="4"/>
      <c r="AD15" s="4"/>
      <c r="AE15" s="4"/>
      <c r="AF15" s="4"/>
      <c r="AG15" s="4"/>
    </row>
    <row r="16" spans="1:49" s="3" customFormat="1" ht="39.950000000000003" customHeight="1" x14ac:dyDescent="0.4">
      <c r="A16" s="49"/>
      <c r="B16" s="160" t="s">
        <v>14</v>
      </c>
      <c r="C16" s="161"/>
      <c r="D16" s="161"/>
      <c r="E16" s="161"/>
      <c r="F16" s="161"/>
      <c r="G16" s="161"/>
      <c r="H16" s="161"/>
      <c r="I16" s="161"/>
      <c r="J16" s="162"/>
      <c r="K16" s="186"/>
      <c r="L16" s="187"/>
      <c r="M16" s="187"/>
      <c r="N16" s="187"/>
      <c r="O16" s="187"/>
      <c r="P16" s="187"/>
      <c r="Q16" s="187"/>
      <c r="R16" s="187"/>
      <c r="S16" s="187"/>
      <c r="T16" s="187"/>
      <c r="U16" s="187"/>
      <c r="V16" s="187"/>
      <c r="W16" s="187"/>
      <c r="X16" s="187"/>
      <c r="Y16" s="187"/>
      <c r="Z16" s="187"/>
      <c r="AA16" s="188"/>
      <c r="AB16" s="49"/>
      <c r="AC16" s="4"/>
      <c r="AD16" s="4"/>
      <c r="AE16" s="4"/>
      <c r="AF16" s="4"/>
      <c r="AG16" s="4"/>
    </row>
    <row r="17" spans="1:33" s="3" customFormat="1" ht="20.100000000000001" customHeight="1" x14ac:dyDescent="0.4">
      <c r="A17" s="49"/>
      <c r="B17" s="160" t="s">
        <v>15</v>
      </c>
      <c r="C17" s="161"/>
      <c r="D17" s="161"/>
      <c r="E17" s="161"/>
      <c r="F17" s="161"/>
      <c r="G17" s="161"/>
      <c r="H17" s="161"/>
      <c r="I17" s="161"/>
      <c r="J17" s="162"/>
      <c r="K17" s="189" t="s">
        <v>16</v>
      </c>
      <c r="L17" s="190"/>
      <c r="M17" s="190"/>
      <c r="N17" s="194"/>
      <c r="O17" s="194"/>
      <c r="P17" s="194"/>
      <c r="Q17" s="194"/>
      <c r="R17" s="194"/>
      <c r="S17" s="194"/>
      <c r="T17" s="194"/>
      <c r="U17" s="194"/>
      <c r="V17" s="194"/>
      <c r="W17" s="194"/>
      <c r="X17" s="194"/>
      <c r="Y17" s="194"/>
      <c r="Z17" s="53"/>
      <c r="AA17" s="54"/>
      <c r="AB17" s="49"/>
      <c r="AC17" s="4"/>
      <c r="AD17" s="4"/>
      <c r="AE17" s="4"/>
      <c r="AF17" s="4"/>
      <c r="AG17" s="4"/>
    </row>
    <row r="18" spans="1:33" s="3" customFormat="1" ht="20.100000000000001" customHeight="1" x14ac:dyDescent="0.4">
      <c r="A18" s="49"/>
      <c r="B18" s="183"/>
      <c r="C18" s="184"/>
      <c r="D18" s="184"/>
      <c r="E18" s="184"/>
      <c r="F18" s="184"/>
      <c r="G18" s="184"/>
      <c r="H18" s="184"/>
      <c r="I18" s="184"/>
      <c r="J18" s="185"/>
      <c r="K18" s="191" t="s">
        <v>17</v>
      </c>
      <c r="L18" s="192"/>
      <c r="M18" s="192"/>
      <c r="N18" s="193"/>
      <c r="O18" s="193"/>
      <c r="P18" s="193"/>
      <c r="Q18" s="193"/>
      <c r="R18" s="193"/>
      <c r="S18" s="193"/>
      <c r="T18" s="193"/>
      <c r="U18" s="193"/>
      <c r="V18" s="193"/>
      <c r="W18" s="193"/>
      <c r="X18" s="193"/>
      <c r="Y18" s="193"/>
      <c r="Z18" s="55"/>
      <c r="AA18" s="56"/>
      <c r="AB18" s="49"/>
      <c r="AC18" s="4"/>
      <c r="AD18" s="4"/>
      <c r="AE18" s="4"/>
      <c r="AF18" s="4"/>
      <c r="AG18" s="4"/>
    </row>
    <row r="19" spans="1:33" s="3" customFormat="1" ht="99.95" customHeight="1" x14ac:dyDescent="0.4">
      <c r="A19" s="49"/>
      <c r="B19" s="167" t="s">
        <v>18</v>
      </c>
      <c r="C19" s="168"/>
      <c r="D19" s="168"/>
      <c r="E19" s="168"/>
      <c r="F19" s="168"/>
      <c r="G19" s="168"/>
      <c r="H19" s="168"/>
      <c r="I19" s="168"/>
      <c r="J19" s="169"/>
      <c r="K19" s="195" t="str">
        <f>VLOOKUP($K$11,管理者用!$C$2:$E$18,2,0)</f>
        <v>１．事業計画書
２．人材育成計画書
３．補助事業の概要補足資料資料
４．見積書及びその明細の写し
５．直近2期分の決算書の写し</v>
      </c>
      <c r="L19" s="196"/>
      <c r="M19" s="196"/>
      <c r="N19" s="196"/>
      <c r="O19" s="196"/>
      <c r="P19" s="196"/>
      <c r="Q19" s="196"/>
      <c r="R19" s="196"/>
      <c r="S19" s="196"/>
      <c r="T19" s="196"/>
      <c r="U19" s="196"/>
      <c r="V19" s="196"/>
      <c r="W19" s="196"/>
      <c r="X19" s="196"/>
      <c r="Y19" s="196"/>
      <c r="Z19" s="196"/>
      <c r="AA19" s="197"/>
      <c r="AB19" s="49"/>
    </row>
    <row r="20" spans="1:33" s="3" customFormat="1" ht="18.75" customHeight="1" x14ac:dyDescent="0.4">
      <c r="A20" s="49"/>
      <c r="B20" s="49"/>
      <c r="C20" s="49"/>
      <c r="D20" s="49"/>
      <c r="E20" s="57"/>
      <c r="F20" s="57"/>
      <c r="G20" s="57"/>
      <c r="H20" s="57"/>
      <c r="I20" s="57"/>
      <c r="J20" s="57"/>
      <c r="K20" s="57"/>
      <c r="L20" s="57"/>
      <c r="M20" s="57"/>
      <c r="N20" s="57"/>
      <c r="O20" s="57"/>
      <c r="P20" s="57"/>
      <c r="Q20" s="57"/>
      <c r="R20" s="57"/>
      <c r="S20" s="57"/>
      <c r="T20" s="57"/>
      <c r="U20" s="57"/>
      <c r="V20" s="57"/>
      <c r="W20" s="57"/>
      <c r="X20" s="57"/>
      <c r="Y20" s="57"/>
      <c r="Z20" s="57"/>
      <c r="AA20" s="57"/>
      <c r="AB20" s="49"/>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WBS8hLbcIiH5UGWwoUGVv/4psM448Sn9WlvCqpYhjGzhK5//xf6BqRe71L+lLKs2rigWFAYHzTrbNU+ykhc1tg==" saltValue="YxxsTEXtUBqD9E+sJouB9w=="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view="pageBreakPreview" zoomScaleNormal="100" zoomScaleSheetLayoutView="100" workbookViewId="0">
      <selection activeCell="F7" sqref="F7:G7"/>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155</v>
      </c>
      <c r="B1" s="21"/>
      <c r="C1" s="22"/>
      <c r="D1" s="22"/>
      <c r="E1" s="21"/>
      <c r="F1" s="21"/>
      <c r="G1" s="21"/>
      <c r="H1" s="21"/>
      <c r="I1" s="21"/>
      <c r="J1" s="21"/>
      <c r="K1" s="21"/>
      <c r="L1" s="21"/>
      <c r="M1" s="21"/>
    </row>
    <row r="2" spans="1:21" ht="30" customHeight="1" thickBot="1" x14ac:dyDescent="0.45">
      <c r="A2" s="225" t="str">
        <f>基本情報設定シート!$C$10&amp;"　事業計画書"</f>
        <v>松江市人材育成支援事業補助金　事業計画書</v>
      </c>
      <c r="B2" s="225"/>
      <c r="C2" s="225"/>
      <c r="D2" s="225"/>
      <c r="E2" s="225"/>
      <c r="F2" s="225"/>
      <c r="G2" s="225"/>
      <c r="H2" s="225"/>
      <c r="I2" s="225"/>
      <c r="J2" s="225"/>
      <c r="K2" s="225"/>
      <c r="L2" s="225"/>
      <c r="M2" s="225"/>
    </row>
    <row r="3" spans="1:21" s="24" customFormat="1" ht="18.75" customHeight="1" x14ac:dyDescent="0.4">
      <c r="A3" s="226" t="s">
        <v>156</v>
      </c>
      <c r="B3" s="229" t="s">
        <v>157</v>
      </c>
      <c r="C3" s="229"/>
      <c r="D3" s="229"/>
      <c r="E3" s="230">
        <f>基本情報設定シート!$C$3</f>
        <v>0</v>
      </c>
      <c r="F3" s="230"/>
      <c r="G3" s="230"/>
      <c r="H3" s="230"/>
      <c r="I3" s="230"/>
      <c r="J3" s="230"/>
      <c r="K3" s="230"/>
      <c r="L3" s="230"/>
      <c r="M3" s="231"/>
      <c r="N3" s="23"/>
      <c r="O3" s="23"/>
      <c r="P3" s="23"/>
      <c r="Q3" s="23"/>
      <c r="R3" s="23"/>
      <c r="S3" s="23"/>
      <c r="T3" s="23"/>
      <c r="U3" s="23"/>
    </row>
    <row r="4" spans="1:21" s="24" customFormat="1" ht="18.75" customHeight="1" x14ac:dyDescent="0.4">
      <c r="A4" s="227"/>
      <c r="B4" s="205" t="s">
        <v>158</v>
      </c>
      <c r="C4" s="205"/>
      <c r="D4" s="205"/>
      <c r="E4" s="232" t="str">
        <f>基本情報設定シート!$C$4&amp;"　"&amp;基本情報設定シート!$C$5</f>
        <v>　</v>
      </c>
      <c r="F4" s="232"/>
      <c r="G4" s="232"/>
      <c r="H4" s="232"/>
      <c r="I4" s="232"/>
      <c r="J4" s="232"/>
      <c r="K4" s="232"/>
      <c r="L4" s="232"/>
      <c r="M4" s="233"/>
      <c r="N4" s="23"/>
      <c r="O4" s="23"/>
      <c r="P4" s="23"/>
      <c r="Q4" s="23"/>
      <c r="R4" s="23"/>
      <c r="S4" s="23"/>
      <c r="T4" s="23"/>
      <c r="U4" s="23"/>
    </row>
    <row r="5" spans="1:21" s="24" customFormat="1" ht="18.75" customHeight="1" x14ac:dyDescent="0.4">
      <c r="A5" s="227"/>
      <c r="B5" s="234" t="s">
        <v>159</v>
      </c>
      <c r="C5" s="235"/>
      <c r="D5" s="236"/>
      <c r="E5" s="269" t="str">
        <f>CONCATENATE("〒",LEFT(基本情報設定シート!$C$8,3),"-",RIGHT(基本情報設定シート!$C$8,4))</f>
        <v>〒-</v>
      </c>
      <c r="F5" s="270"/>
      <c r="G5" s="270"/>
      <c r="H5" s="270"/>
      <c r="I5" s="270"/>
      <c r="J5" s="270"/>
      <c r="K5" s="270"/>
      <c r="L5" s="270"/>
      <c r="M5" s="271"/>
      <c r="N5" s="23"/>
      <c r="O5" s="23"/>
      <c r="P5" s="23"/>
      <c r="Q5" s="23"/>
      <c r="R5" s="23"/>
      <c r="S5" s="23"/>
      <c r="T5" s="23"/>
      <c r="U5" s="23"/>
    </row>
    <row r="6" spans="1:21" s="24" customFormat="1" x14ac:dyDescent="0.4">
      <c r="A6" s="227"/>
      <c r="B6" s="237"/>
      <c r="C6" s="238"/>
      <c r="D6" s="239"/>
      <c r="E6" s="240">
        <f>基本情報設定シート!$C$9</f>
        <v>0</v>
      </c>
      <c r="F6" s="241"/>
      <c r="G6" s="241"/>
      <c r="H6" s="241"/>
      <c r="I6" s="241"/>
      <c r="J6" s="241"/>
      <c r="K6" s="241"/>
      <c r="L6" s="241"/>
      <c r="M6" s="242"/>
      <c r="N6" s="23"/>
      <c r="O6" s="23"/>
      <c r="P6" s="23"/>
      <c r="Q6" s="23"/>
      <c r="R6" s="23"/>
      <c r="S6" s="23"/>
      <c r="T6" s="23"/>
      <c r="U6" s="23"/>
    </row>
    <row r="7" spans="1:21" s="24" customFormat="1" ht="18.75" customHeight="1" x14ac:dyDescent="0.4">
      <c r="A7" s="227"/>
      <c r="B7" s="205" t="s">
        <v>160</v>
      </c>
      <c r="C7" s="205"/>
      <c r="D7" s="205"/>
      <c r="E7" s="25" t="s">
        <v>161</v>
      </c>
      <c r="F7" s="244"/>
      <c r="G7" s="244"/>
      <c r="H7" s="26" t="s">
        <v>162</v>
      </c>
      <c r="I7" s="245"/>
      <c r="J7" s="245"/>
      <c r="K7" s="245"/>
      <c r="L7" s="245"/>
      <c r="M7" s="246"/>
      <c r="N7" s="23"/>
      <c r="O7" s="23"/>
      <c r="P7" s="23"/>
      <c r="Q7" s="23"/>
      <c r="R7" s="23"/>
      <c r="S7" s="23"/>
      <c r="T7" s="23"/>
      <c r="U7" s="23"/>
    </row>
    <row r="8" spans="1:21" s="24" customFormat="1" ht="24.95" customHeight="1" x14ac:dyDescent="0.4">
      <c r="A8" s="227"/>
      <c r="B8" s="205"/>
      <c r="C8" s="205"/>
      <c r="D8" s="205"/>
      <c r="E8" s="250" t="s">
        <v>163</v>
      </c>
      <c r="F8" s="251"/>
      <c r="G8" s="251"/>
      <c r="H8" s="251"/>
      <c r="I8" s="251"/>
      <c r="J8" s="251"/>
      <c r="K8" s="251"/>
      <c r="L8" s="251"/>
      <c r="M8" s="252"/>
      <c r="N8" s="23"/>
      <c r="O8" s="23"/>
      <c r="P8" s="23"/>
      <c r="Q8" s="23"/>
      <c r="R8" s="23"/>
      <c r="S8" s="23"/>
      <c r="T8" s="23"/>
      <c r="U8" s="23"/>
    </row>
    <row r="9" spans="1:21" s="24" customFormat="1" ht="60" customHeight="1" x14ac:dyDescent="0.4">
      <c r="A9" s="227"/>
      <c r="B9" s="205" t="s">
        <v>164</v>
      </c>
      <c r="C9" s="205"/>
      <c r="D9" s="205"/>
      <c r="E9" s="253"/>
      <c r="F9" s="254"/>
      <c r="G9" s="254"/>
      <c r="H9" s="254"/>
      <c r="I9" s="254"/>
      <c r="J9" s="254"/>
      <c r="K9" s="254"/>
      <c r="L9" s="254"/>
      <c r="M9" s="255"/>
      <c r="N9" s="23"/>
      <c r="O9" s="23"/>
      <c r="P9" s="23"/>
      <c r="Q9" s="23"/>
      <c r="R9" s="23"/>
      <c r="S9" s="23"/>
      <c r="T9" s="23"/>
      <c r="U9" s="23"/>
    </row>
    <row r="10" spans="1:21" s="24" customFormat="1" ht="18.75" customHeight="1" x14ac:dyDescent="0.4">
      <c r="A10" s="227"/>
      <c r="B10" s="205" t="s">
        <v>165</v>
      </c>
      <c r="C10" s="205"/>
      <c r="D10" s="205"/>
      <c r="E10" s="260"/>
      <c r="F10" s="261"/>
      <c r="G10" s="261"/>
      <c r="H10" s="27" t="s">
        <v>166</v>
      </c>
      <c r="I10" s="28" t="s">
        <v>167</v>
      </c>
      <c r="J10" s="28"/>
      <c r="K10" s="256"/>
      <c r="L10" s="256"/>
      <c r="M10" s="42" t="s">
        <v>168</v>
      </c>
      <c r="N10" s="23"/>
      <c r="O10" s="23"/>
      <c r="P10" s="23"/>
      <c r="Q10" s="23"/>
      <c r="R10" s="23"/>
      <c r="S10" s="23"/>
      <c r="T10" s="23"/>
      <c r="U10" s="23"/>
    </row>
    <row r="11" spans="1:21" s="24" customFormat="1" ht="19.5" thickBot="1" x14ac:dyDescent="0.45">
      <c r="A11" s="228"/>
      <c r="B11" s="247" t="s">
        <v>169</v>
      </c>
      <c r="C11" s="247"/>
      <c r="D11" s="247"/>
      <c r="E11" s="248"/>
      <c r="F11" s="249"/>
      <c r="G11" s="249"/>
      <c r="H11" s="249"/>
      <c r="I11" s="29" t="s">
        <v>170</v>
      </c>
      <c r="J11" s="243"/>
      <c r="K11" s="243"/>
      <c r="L11" s="243"/>
      <c r="M11" s="30" t="s">
        <v>171</v>
      </c>
      <c r="N11" s="23"/>
      <c r="O11" s="23"/>
      <c r="P11" s="23"/>
      <c r="Q11" s="23"/>
      <c r="R11" s="23"/>
      <c r="S11" s="23"/>
      <c r="T11" s="23"/>
      <c r="U11" s="23"/>
    </row>
    <row r="12" spans="1:21" s="24" customFormat="1" x14ac:dyDescent="0.4">
      <c r="A12" s="285" t="s">
        <v>287</v>
      </c>
      <c r="B12" s="286"/>
      <c r="C12" s="286"/>
      <c r="D12" s="287"/>
      <c r="E12" s="278" t="s">
        <v>288</v>
      </c>
      <c r="F12" s="279"/>
      <c r="G12" s="278" t="str">
        <f>基本情報設定シート!$C$11</f>
        <v>研修等受講支援事業</v>
      </c>
      <c r="H12" s="279"/>
      <c r="I12" s="279"/>
      <c r="J12" s="279"/>
      <c r="K12" s="279"/>
      <c r="L12" s="279"/>
      <c r="M12" s="282"/>
      <c r="N12" s="23"/>
      <c r="O12" s="23"/>
      <c r="P12" s="23"/>
      <c r="Q12" s="23"/>
      <c r="R12" s="23"/>
      <c r="S12" s="23"/>
      <c r="T12" s="23"/>
      <c r="U12" s="23"/>
    </row>
    <row r="13" spans="1:21" s="24" customFormat="1" ht="20.100000000000001" customHeight="1" thickBot="1" x14ac:dyDescent="0.45">
      <c r="A13" s="288"/>
      <c r="B13" s="289"/>
      <c r="C13" s="289"/>
      <c r="D13" s="290"/>
      <c r="E13" s="291" t="s">
        <v>289</v>
      </c>
      <c r="F13" s="292"/>
      <c r="G13" s="292"/>
      <c r="H13" s="292"/>
      <c r="I13" s="292"/>
      <c r="J13" s="292"/>
      <c r="K13" s="292"/>
      <c r="L13" s="292"/>
      <c r="M13" s="293"/>
      <c r="N13" s="23"/>
      <c r="O13" s="23"/>
      <c r="P13" s="23"/>
      <c r="Q13" s="23"/>
      <c r="R13" s="23"/>
      <c r="S13" s="23"/>
      <c r="T13" s="23"/>
      <c r="U13" s="23"/>
    </row>
    <row r="14" spans="1:21" s="24" customFormat="1" x14ac:dyDescent="0.4">
      <c r="A14" s="213" t="s">
        <v>172</v>
      </c>
      <c r="B14" s="31"/>
      <c r="C14" s="76" t="s">
        <v>173</v>
      </c>
      <c r="D14" s="32"/>
      <c r="E14" s="33"/>
      <c r="F14" s="33"/>
      <c r="G14" s="33"/>
      <c r="H14" s="33"/>
      <c r="I14" s="33"/>
      <c r="J14" s="33"/>
      <c r="K14" s="33"/>
      <c r="L14" s="34" t="s">
        <v>174</v>
      </c>
      <c r="M14" s="35"/>
      <c r="N14" s="23"/>
      <c r="O14" s="23"/>
      <c r="P14" s="23"/>
      <c r="Q14" s="23"/>
      <c r="R14" s="23"/>
      <c r="S14" s="23"/>
      <c r="T14" s="23"/>
      <c r="U14" s="23"/>
    </row>
    <row r="15" spans="1:21" s="24" customFormat="1" x14ac:dyDescent="0.4">
      <c r="A15" s="214"/>
      <c r="B15" s="36"/>
      <c r="C15" s="44" t="s">
        <v>175</v>
      </c>
      <c r="D15" s="205" t="s">
        <v>176</v>
      </c>
      <c r="E15" s="205"/>
      <c r="F15" s="264" t="s">
        <v>177</v>
      </c>
      <c r="G15" s="264"/>
      <c r="H15" s="264"/>
      <c r="I15" s="264"/>
      <c r="J15" s="264"/>
      <c r="K15" s="264"/>
      <c r="L15" s="264"/>
      <c r="M15" s="37"/>
      <c r="N15" s="23"/>
      <c r="O15" s="23"/>
      <c r="P15" s="23"/>
      <c r="Q15" s="23"/>
      <c r="R15" s="23"/>
      <c r="S15" s="23"/>
      <c r="T15" s="23"/>
      <c r="U15" s="23"/>
    </row>
    <row r="16" spans="1:21" s="24" customFormat="1" x14ac:dyDescent="0.4">
      <c r="A16" s="214"/>
      <c r="B16" s="36"/>
      <c r="C16" s="38" t="s">
        <v>178</v>
      </c>
      <c r="D16" s="258">
        <f>D19-SUM(D17:E18)</f>
        <v>0</v>
      </c>
      <c r="E16" s="258"/>
      <c r="F16" s="263"/>
      <c r="G16" s="263"/>
      <c r="H16" s="263"/>
      <c r="I16" s="263"/>
      <c r="J16" s="263"/>
      <c r="K16" s="263"/>
      <c r="L16" s="263"/>
      <c r="M16" s="37"/>
      <c r="N16" s="23">
        <v>1</v>
      </c>
      <c r="O16" s="23"/>
      <c r="P16" s="23"/>
      <c r="Q16" s="23"/>
      <c r="R16" s="23"/>
      <c r="S16" s="23"/>
      <c r="T16" s="23"/>
      <c r="U16" s="23"/>
    </row>
    <row r="17" spans="1:21" s="24" customFormat="1" x14ac:dyDescent="0.4">
      <c r="A17" s="214"/>
      <c r="B17" s="36"/>
      <c r="C17" s="44" t="s">
        <v>179</v>
      </c>
      <c r="D17" s="258">
        <f>$K$33</f>
        <v>0</v>
      </c>
      <c r="E17" s="258"/>
      <c r="F17" s="263" t="str">
        <f>基本情報設定シート!$C$10</f>
        <v>松江市人材育成支援事業補助金</v>
      </c>
      <c r="G17" s="263"/>
      <c r="H17" s="263"/>
      <c r="I17" s="263"/>
      <c r="J17" s="263"/>
      <c r="K17" s="263"/>
      <c r="L17" s="263"/>
      <c r="M17" s="37"/>
      <c r="N17" s="23">
        <v>2</v>
      </c>
      <c r="O17" s="23"/>
      <c r="P17" s="23"/>
      <c r="Q17" s="23"/>
      <c r="R17" s="23"/>
      <c r="S17" s="23"/>
      <c r="T17" s="23"/>
      <c r="U17" s="23"/>
    </row>
    <row r="18" spans="1:21" s="24" customFormat="1" x14ac:dyDescent="0.4">
      <c r="A18" s="214"/>
      <c r="B18" s="36"/>
      <c r="C18" s="44" t="s">
        <v>180</v>
      </c>
      <c r="D18" s="259"/>
      <c r="E18" s="259"/>
      <c r="F18" s="262"/>
      <c r="G18" s="262"/>
      <c r="H18" s="262"/>
      <c r="I18" s="262"/>
      <c r="J18" s="262"/>
      <c r="K18" s="262"/>
      <c r="L18" s="262"/>
      <c r="M18" s="37"/>
      <c r="N18" s="23">
        <v>3</v>
      </c>
      <c r="O18" s="23"/>
      <c r="P18" s="23"/>
      <c r="Q18" s="23"/>
      <c r="R18" s="23"/>
      <c r="S18" s="23"/>
      <c r="T18" s="23"/>
      <c r="U18" s="23"/>
    </row>
    <row r="19" spans="1:21" s="24" customFormat="1" x14ac:dyDescent="0.4">
      <c r="A19" s="214"/>
      <c r="B19" s="36"/>
      <c r="C19" s="44" t="s">
        <v>181</v>
      </c>
      <c r="D19" s="258">
        <f>E32</f>
        <v>0</v>
      </c>
      <c r="E19" s="258"/>
      <c r="F19" s="263"/>
      <c r="G19" s="263"/>
      <c r="H19" s="263"/>
      <c r="I19" s="263"/>
      <c r="J19" s="263"/>
      <c r="K19" s="263"/>
      <c r="L19" s="263"/>
      <c r="M19" s="37"/>
      <c r="N19" s="23">
        <v>4</v>
      </c>
      <c r="O19" s="23"/>
      <c r="P19" s="23"/>
      <c r="Q19" s="23"/>
      <c r="R19" s="23"/>
      <c r="S19" s="23"/>
      <c r="T19" s="23"/>
      <c r="U19" s="23"/>
    </row>
    <row r="20" spans="1:21" s="24" customFormat="1" x14ac:dyDescent="0.4">
      <c r="A20" s="214"/>
      <c r="B20" s="36"/>
      <c r="C20" s="22"/>
      <c r="D20" s="22"/>
      <c r="E20" s="21"/>
      <c r="F20" s="21"/>
      <c r="G20" s="21"/>
      <c r="H20" s="21"/>
      <c r="I20" s="21"/>
      <c r="J20" s="21"/>
      <c r="K20" s="21"/>
      <c r="L20" s="21"/>
      <c r="M20" s="37"/>
      <c r="N20" s="23"/>
      <c r="O20" s="23"/>
      <c r="P20" s="23"/>
      <c r="Q20" s="23"/>
      <c r="R20" s="23"/>
      <c r="S20" s="23"/>
      <c r="T20" s="23"/>
      <c r="U20" s="23"/>
    </row>
    <row r="21" spans="1:21" s="24" customFormat="1" x14ac:dyDescent="0.4">
      <c r="A21" s="214"/>
      <c r="B21" s="36"/>
      <c r="C21" s="39" t="s">
        <v>182</v>
      </c>
      <c r="D21" s="22"/>
      <c r="E21" s="21"/>
      <c r="F21" s="21"/>
      <c r="G21" s="21"/>
      <c r="H21" s="21"/>
      <c r="I21" s="21"/>
      <c r="J21" s="21"/>
      <c r="K21" s="21"/>
      <c r="L21" s="40" t="s">
        <v>174</v>
      </c>
      <c r="M21" s="37"/>
      <c r="N21" s="23"/>
      <c r="O21" s="23"/>
      <c r="P21" s="23"/>
      <c r="Q21" s="23"/>
      <c r="R21" s="23"/>
      <c r="S21" s="23"/>
      <c r="T21" s="23"/>
      <c r="U21" s="23"/>
    </row>
    <row r="22" spans="1:21" s="24" customFormat="1" ht="30" customHeight="1" x14ac:dyDescent="0.4">
      <c r="A22" s="214"/>
      <c r="B22" s="36"/>
      <c r="C22" s="234" t="s">
        <v>183</v>
      </c>
      <c r="D22" s="236"/>
      <c r="E22" s="265" t="s">
        <v>184</v>
      </c>
      <c r="F22" s="266"/>
      <c r="G22" s="257" t="s">
        <v>218</v>
      </c>
      <c r="H22" s="257"/>
      <c r="I22" s="257"/>
      <c r="J22" s="257"/>
      <c r="K22" s="265" t="s">
        <v>185</v>
      </c>
      <c r="L22" s="266"/>
      <c r="M22" s="37"/>
      <c r="N22" s="23"/>
      <c r="O22" s="23"/>
      <c r="P22" s="23"/>
      <c r="Q22" s="23"/>
      <c r="R22" s="23"/>
      <c r="S22" s="23"/>
      <c r="T22" s="23"/>
      <c r="U22" s="23"/>
    </row>
    <row r="23" spans="1:21" s="24" customFormat="1" ht="30" customHeight="1" x14ac:dyDescent="0.4">
      <c r="A23" s="214"/>
      <c r="B23" s="36"/>
      <c r="C23" s="237"/>
      <c r="D23" s="239"/>
      <c r="E23" s="267"/>
      <c r="F23" s="268"/>
      <c r="G23" s="257" t="s">
        <v>219</v>
      </c>
      <c r="H23" s="257"/>
      <c r="I23" s="294" t="s">
        <v>221</v>
      </c>
      <c r="J23" s="294"/>
      <c r="K23" s="267"/>
      <c r="L23" s="268"/>
      <c r="M23" s="37"/>
      <c r="N23" s="23"/>
      <c r="O23" s="23"/>
      <c r="P23" s="23"/>
      <c r="Q23" s="23"/>
      <c r="R23" s="23"/>
      <c r="S23" s="23"/>
      <c r="T23" s="23"/>
      <c r="U23" s="23"/>
    </row>
    <row r="24" spans="1:21" s="24" customFormat="1" x14ac:dyDescent="0.4">
      <c r="A24" s="214"/>
      <c r="B24" s="36"/>
      <c r="C24" s="205" t="str">
        <f>VLOOKUP(基本情報設定シート!$C$11,'プルダウン（事業計画書）'!$D$1:$L$17,$N24+1,0)</f>
        <v>委託費</v>
      </c>
      <c r="D24" s="205"/>
      <c r="E24" s="204"/>
      <c r="F24" s="204"/>
      <c r="G24" s="204"/>
      <c r="H24" s="204"/>
      <c r="I24" s="204"/>
      <c r="J24" s="204"/>
      <c r="K24" s="217">
        <f>IFERROR(SUM($E24,-$G24,-$I24),"")</f>
        <v>0</v>
      </c>
      <c r="L24" s="218"/>
      <c r="M24" s="37"/>
      <c r="N24" s="23">
        <v>1</v>
      </c>
      <c r="O24" s="23"/>
      <c r="P24" s="23"/>
      <c r="Q24" s="23"/>
      <c r="R24" s="23"/>
      <c r="S24" s="23"/>
      <c r="T24" s="23"/>
      <c r="U24" s="23"/>
    </row>
    <row r="25" spans="1:21" s="24" customFormat="1" x14ac:dyDescent="0.4">
      <c r="A25" s="214"/>
      <c r="B25" s="36"/>
      <c r="C25" s="205" t="str">
        <f>VLOOKUP(基本情報設定シート!$C$11,'プルダウン（事業計画書）'!$D$1:$L$17,$N25+1,0)</f>
        <v>会場費</v>
      </c>
      <c r="D25" s="205"/>
      <c r="E25" s="204"/>
      <c r="F25" s="204"/>
      <c r="G25" s="204"/>
      <c r="H25" s="204"/>
      <c r="I25" s="204"/>
      <c r="J25" s="204"/>
      <c r="K25" s="217">
        <f t="shared" ref="K25:K28" si="0">IFERROR(SUM($E25,-$G25,-$I25),"")</f>
        <v>0</v>
      </c>
      <c r="L25" s="218"/>
      <c r="M25" s="37"/>
      <c r="N25" s="23">
        <v>2</v>
      </c>
      <c r="O25" s="23"/>
      <c r="P25" s="23"/>
      <c r="Q25" s="23"/>
      <c r="R25" s="23"/>
      <c r="S25" s="23"/>
      <c r="T25" s="23"/>
      <c r="U25" s="23"/>
    </row>
    <row r="26" spans="1:21" s="24" customFormat="1" x14ac:dyDescent="0.4">
      <c r="A26" s="214"/>
      <c r="B26" s="36"/>
      <c r="C26" s="205" t="str">
        <f>VLOOKUP(基本情報設定シート!$C$11,'プルダウン（事業計画書）'!$D$1:$L$17,$N26+1,0)</f>
        <v>教材費</v>
      </c>
      <c r="D26" s="205"/>
      <c r="E26" s="204"/>
      <c r="F26" s="204"/>
      <c r="G26" s="204"/>
      <c r="H26" s="204"/>
      <c r="I26" s="204"/>
      <c r="J26" s="204"/>
      <c r="K26" s="217">
        <f t="shared" si="0"/>
        <v>0</v>
      </c>
      <c r="L26" s="218"/>
      <c r="M26" s="37"/>
      <c r="N26" s="23">
        <v>3</v>
      </c>
      <c r="O26" s="23"/>
      <c r="P26" s="23"/>
      <c r="Q26" s="23"/>
      <c r="R26" s="23"/>
      <c r="S26" s="23"/>
      <c r="T26" s="23"/>
      <c r="U26" s="23"/>
    </row>
    <row r="27" spans="1:21" s="24" customFormat="1" x14ac:dyDescent="0.4">
      <c r="A27" s="214"/>
      <c r="B27" s="36"/>
      <c r="C27" s="205" t="str">
        <f>VLOOKUP(基本情報設定シート!$C$11,'プルダウン（事業計画書）'!$D$1:$L$17,$N27+1,0)</f>
        <v>負担金</v>
      </c>
      <c r="D27" s="205"/>
      <c r="E27" s="204"/>
      <c r="F27" s="204"/>
      <c r="G27" s="204"/>
      <c r="H27" s="204"/>
      <c r="I27" s="204"/>
      <c r="J27" s="204"/>
      <c r="K27" s="217">
        <f t="shared" si="0"/>
        <v>0</v>
      </c>
      <c r="L27" s="218"/>
      <c r="M27" s="37"/>
      <c r="N27" s="23">
        <v>4</v>
      </c>
      <c r="O27" s="23"/>
      <c r="P27" s="23"/>
      <c r="Q27" s="23"/>
      <c r="R27" s="23"/>
      <c r="S27" s="23"/>
      <c r="T27" s="23"/>
      <c r="U27" s="23"/>
    </row>
    <row r="28" spans="1:21" s="24" customFormat="1" x14ac:dyDescent="0.4">
      <c r="A28" s="214"/>
      <c r="B28" s="36"/>
      <c r="C28" s="205" t="str">
        <f>VLOOKUP(基本情報設定シート!$C$11,'プルダウン（事業計画書）'!$D$1:$L$17,$N28+1,0)</f>
        <v>その他経費</v>
      </c>
      <c r="D28" s="205"/>
      <c r="E28" s="219"/>
      <c r="F28" s="220"/>
      <c r="G28" s="204"/>
      <c r="H28" s="204"/>
      <c r="I28" s="204"/>
      <c r="J28" s="204"/>
      <c r="K28" s="217">
        <f t="shared" si="0"/>
        <v>0</v>
      </c>
      <c r="L28" s="218"/>
      <c r="M28" s="37"/>
      <c r="N28" s="23">
        <v>5</v>
      </c>
      <c r="O28" s="23"/>
      <c r="P28" s="23"/>
      <c r="Q28" s="23"/>
      <c r="R28" s="23"/>
      <c r="S28" s="23"/>
      <c r="T28" s="23"/>
      <c r="U28" s="23"/>
    </row>
    <row r="29" spans="1:21" s="24" customFormat="1" hidden="1" x14ac:dyDescent="0.4">
      <c r="A29" s="214"/>
      <c r="B29" s="36"/>
      <c r="C29" s="205">
        <f>VLOOKUP(基本情報設定シート!$C$11,'プルダウン（事業計画書）'!$D$1:$L$17,$N29+1,0)</f>
        <v>0</v>
      </c>
      <c r="D29" s="205"/>
      <c r="E29" s="219"/>
      <c r="F29" s="220"/>
      <c r="G29" s="204"/>
      <c r="H29" s="204"/>
      <c r="I29" s="204"/>
      <c r="J29" s="204"/>
      <c r="K29" s="217">
        <f>IFERROR(SUM($E29,-$G29,-$I29),"")</f>
        <v>0</v>
      </c>
      <c r="L29" s="218"/>
      <c r="M29" s="37"/>
      <c r="N29" s="23">
        <v>6</v>
      </c>
      <c r="O29" s="23"/>
      <c r="P29" s="23"/>
      <c r="Q29" s="23"/>
      <c r="R29" s="23"/>
      <c r="S29" s="23"/>
      <c r="T29" s="23"/>
      <c r="U29" s="23"/>
    </row>
    <row r="30" spans="1:21" s="24" customFormat="1" hidden="1" x14ac:dyDescent="0.4">
      <c r="A30" s="214"/>
      <c r="B30" s="36"/>
      <c r="C30" s="205">
        <f>VLOOKUP(基本情報設定シート!$C$11,'プルダウン（事業計画書）'!$D$1:$L$17,$N30+1,0)</f>
        <v>0</v>
      </c>
      <c r="D30" s="205"/>
      <c r="E30" s="206"/>
      <c r="F30" s="207"/>
      <c r="G30" s="208"/>
      <c r="H30" s="209"/>
      <c r="I30" s="210"/>
      <c r="J30" s="211"/>
      <c r="K30" s="217">
        <f t="shared" ref="K30:K31" si="1">IFERROR(SUM($E30,-$G30,-$I30),"")</f>
        <v>0</v>
      </c>
      <c r="L30" s="218"/>
      <c r="M30" s="37"/>
      <c r="N30" s="23">
        <v>7</v>
      </c>
      <c r="O30" s="23"/>
      <c r="P30" s="23"/>
      <c r="Q30" s="23"/>
      <c r="R30" s="23"/>
      <c r="S30" s="23"/>
      <c r="T30" s="23"/>
      <c r="U30" s="23"/>
    </row>
    <row r="31" spans="1:21" s="24" customFormat="1" hidden="1" x14ac:dyDescent="0.4">
      <c r="A31" s="214"/>
      <c r="B31" s="36"/>
      <c r="C31" s="205">
        <f>VLOOKUP(基本情報設定シート!$C$11,'プルダウン（事業計画書）'!$D$1:$L$17,$N31+1,0)</f>
        <v>0</v>
      </c>
      <c r="D31" s="205"/>
      <c r="E31" s="206"/>
      <c r="F31" s="207"/>
      <c r="G31" s="208"/>
      <c r="H31" s="209"/>
      <c r="I31" s="210"/>
      <c r="J31" s="211"/>
      <c r="K31" s="217">
        <f t="shared" si="1"/>
        <v>0</v>
      </c>
      <c r="L31" s="218"/>
      <c r="M31" s="37"/>
      <c r="N31" s="23">
        <v>8</v>
      </c>
      <c r="O31" s="23"/>
      <c r="P31" s="23"/>
      <c r="Q31" s="23"/>
      <c r="R31" s="23"/>
      <c r="S31" s="23"/>
      <c r="T31" s="23"/>
      <c r="U31" s="23"/>
    </row>
    <row r="32" spans="1:21" s="24" customFormat="1" ht="19.5" thickBot="1" x14ac:dyDescent="0.45">
      <c r="A32" s="214"/>
      <c r="B32" s="36"/>
      <c r="C32" s="205" t="s">
        <v>181</v>
      </c>
      <c r="D32" s="205"/>
      <c r="E32" s="212">
        <f>SUM($E$24:$F$31)</f>
        <v>0</v>
      </c>
      <c r="F32" s="212"/>
      <c r="G32" s="212">
        <f>SUM($G$24:$H$31)</f>
        <v>0</v>
      </c>
      <c r="H32" s="212"/>
      <c r="I32" s="212">
        <f>SUM($I$24:$J$31)</f>
        <v>0</v>
      </c>
      <c r="J32" s="212"/>
      <c r="K32" s="217">
        <f>IFERROR(SUM($E32,-$G32,-$I32),"")</f>
        <v>0</v>
      </c>
      <c r="L32" s="218"/>
      <c r="M32" s="37"/>
      <c r="N32" s="23">
        <v>9</v>
      </c>
      <c r="O32" s="23"/>
      <c r="P32" s="23"/>
      <c r="Q32" s="23"/>
      <c r="R32" s="23"/>
      <c r="S32" s="23"/>
      <c r="T32" s="23"/>
      <c r="U32" s="23"/>
    </row>
    <row r="33" spans="1:21" s="24" customFormat="1" ht="20.25" thickTop="1" thickBot="1" x14ac:dyDescent="0.45">
      <c r="A33" s="215"/>
      <c r="B33" s="36"/>
      <c r="C33" s="202" t="s">
        <v>222</v>
      </c>
      <c r="D33" s="202"/>
      <c r="E33" s="202"/>
      <c r="F33" s="202"/>
      <c r="G33" s="202"/>
      <c r="H33" s="202"/>
      <c r="I33" s="202"/>
      <c r="J33" s="203"/>
      <c r="K33" s="221">
        <f>IF(ROUNDDOWN($K$32*2/3,-3)&gt;=300000-$J$35,300000-$J$35,ROUNDDOWN($K$32*2/3,-3))</f>
        <v>0</v>
      </c>
      <c r="L33" s="222"/>
      <c r="M33" s="37"/>
      <c r="N33" s="23"/>
      <c r="O33" s="23"/>
      <c r="P33" s="23"/>
      <c r="Q33" s="23"/>
      <c r="R33" s="23"/>
      <c r="S33" s="23"/>
      <c r="T33" s="23"/>
      <c r="U33" s="23"/>
    </row>
    <row r="34" spans="1:21" s="24" customFormat="1" ht="39.6" customHeight="1" thickTop="1" thickBot="1" x14ac:dyDescent="0.45">
      <c r="A34" s="216"/>
      <c r="B34" s="223" t="s">
        <v>296</v>
      </c>
      <c r="C34" s="224"/>
      <c r="D34" s="224"/>
      <c r="E34" s="224"/>
      <c r="F34" s="224"/>
      <c r="G34" s="224"/>
      <c r="H34" s="224"/>
      <c r="I34" s="224"/>
      <c r="J34" s="224"/>
      <c r="K34" s="224"/>
      <c r="L34" s="224"/>
      <c r="M34" s="30"/>
      <c r="N34" s="23"/>
      <c r="O34" s="23"/>
      <c r="P34" s="23"/>
      <c r="Q34" s="23"/>
      <c r="R34" s="23"/>
      <c r="S34" s="23"/>
      <c r="T34" s="23"/>
      <c r="U34" s="23"/>
    </row>
    <row r="35" spans="1:21" s="24" customFormat="1" x14ac:dyDescent="0.4">
      <c r="A35" s="272" t="s">
        <v>245</v>
      </c>
      <c r="B35" s="274" t="s">
        <v>246</v>
      </c>
      <c r="C35" s="275"/>
      <c r="D35" s="278" t="s">
        <v>247</v>
      </c>
      <c r="E35" s="279"/>
      <c r="F35" s="279"/>
      <c r="G35" s="279"/>
      <c r="H35" s="279"/>
      <c r="I35" s="279"/>
      <c r="J35" s="280"/>
      <c r="K35" s="281"/>
      <c r="L35" s="279" t="s">
        <v>4</v>
      </c>
      <c r="M35" s="282"/>
      <c r="N35" s="23"/>
      <c r="O35" s="23"/>
      <c r="P35" s="23"/>
      <c r="Q35" s="23"/>
      <c r="R35" s="23"/>
      <c r="S35" s="23"/>
      <c r="T35" s="23"/>
      <c r="U35" s="23"/>
    </row>
    <row r="36" spans="1:21" s="24" customFormat="1" ht="40.5" customHeight="1" thickBot="1" x14ac:dyDescent="0.45">
      <c r="A36" s="273"/>
      <c r="B36" s="276"/>
      <c r="C36" s="277"/>
      <c r="D36" s="283"/>
      <c r="E36" s="283"/>
      <c r="F36" s="283"/>
      <c r="G36" s="283"/>
      <c r="H36" s="283"/>
      <c r="I36" s="283"/>
      <c r="J36" s="283"/>
      <c r="K36" s="283"/>
      <c r="L36" s="283"/>
      <c r="M36" s="284"/>
      <c r="N36" s="23"/>
      <c r="O36" s="23"/>
      <c r="P36" s="23"/>
      <c r="Q36" s="23"/>
      <c r="R36" s="23"/>
      <c r="S36" s="23"/>
      <c r="T36" s="23"/>
      <c r="U36" s="23"/>
    </row>
    <row r="37" spans="1:21" s="24" customFormat="1" x14ac:dyDescent="0.4">
      <c r="A37" s="21"/>
      <c r="B37" s="21"/>
      <c r="C37" s="22"/>
      <c r="D37" s="22"/>
      <c r="E37" s="21"/>
      <c r="F37" s="21"/>
      <c r="G37" s="21"/>
      <c r="H37" s="21"/>
      <c r="I37" s="21"/>
      <c r="J37" s="21"/>
      <c r="K37" s="21"/>
      <c r="L37" s="21"/>
      <c r="M37" s="21"/>
      <c r="N37" s="23"/>
      <c r="O37" s="23"/>
      <c r="P37" s="23"/>
      <c r="Q37" s="23"/>
      <c r="R37" s="23"/>
      <c r="S37" s="23"/>
      <c r="T37" s="23"/>
      <c r="U37" s="23"/>
    </row>
    <row r="38" spans="1:21" s="24" customFormat="1" x14ac:dyDescent="0.4">
      <c r="A38" s="21"/>
      <c r="B38" s="21"/>
      <c r="C38" s="22"/>
      <c r="D38" s="22"/>
      <c r="E38" s="21"/>
      <c r="F38" s="21"/>
      <c r="G38" s="21"/>
      <c r="H38" s="21"/>
      <c r="I38" s="21"/>
      <c r="J38" s="21"/>
      <c r="K38" s="21"/>
      <c r="L38" s="21"/>
      <c r="M38" s="21"/>
      <c r="N38" s="23"/>
      <c r="O38" s="23"/>
      <c r="P38" s="23"/>
      <c r="Q38" s="23"/>
      <c r="R38" s="23"/>
      <c r="S38" s="23"/>
      <c r="T38" s="23"/>
      <c r="U38" s="23"/>
    </row>
    <row r="39" spans="1:21" s="24" customFormat="1" x14ac:dyDescent="0.4">
      <c r="A39" s="21"/>
      <c r="B39" s="21"/>
      <c r="C39" s="22"/>
      <c r="D39" s="22"/>
      <c r="E39" s="21"/>
      <c r="F39" s="21"/>
      <c r="G39" s="21"/>
      <c r="H39" s="21"/>
      <c r="I39" s="21"/>
      <c r="J39" s="21"/>
      <c r="K39" s="21"/>
      <c r="L39" s="21"/>
      <c r="M39" s="21"/>
      <c r="N39" s="23"/>
      <c r="O39" s="23"/>
      <c r="P39" s="23"/>
      <c r="Q39" s="23"/>
      <c r="R39" s="23"/>
      <c r="S39" s="23"/>
      <c r="T39" s="23"/>
      <c r="U39" s="23"/>
    </row>
    <row r="40" spans="1:21" s="24" customFormat="1" x14ac:dyDescent="0.4">
      <c r="A40" s="21"/>
      <c r="B40" s="21"/>
      <c r="C40" s="22"/>
      <c r="D40" s="22"/>
      <c r="E40" s="21"/>
      <c r="F40" s="21"/>
      <c r="G40" s="21"/>
      <c r="H40" s="21"/>
      <c r="I40" s="21"/>
      <c r="J40" s="21"/>
      <c r="K40" s="21"/>
      <c r="L40" s="21"/>
      <c r="M40" s="21"/>
      <c r="N40" s="23"/>
      <c r="O40" s="23"/>
      <c r="P40" s="23"/>
      <c r="Q40" s="23"/>
      <c r="R40" s="23"/>
      <c r="S40" s="23"/>
      <c r="T40" s="23"/>
      <c r="U40" s="23"/>
    </row>
  </sheetData>
  <sheetProtection algorithmName="SHA-512" hashValue="nDjrcLzjnM/jO5Wlsk8qXHAHzwn++RIMVshqrh5hPcK1yes9kQ2EPQz8OYPaJIFREOaLut8zbWaahHCNVixX9Q==" saltValue="9tpeWtWTR4+wBht6GcFpKg==" spinCount="100000" sheet="1" objects="1" scenarios="1" formatColumns="0" formatRows="0"/>
  <mergeCells count="96">
    <mergeCell ref="A12:D13"/>
    <mergeCell ref="E12:F12"/>
    <mergeCell ref="G12:M12"/>
    <mergeCell ref="E13:M13"/>
    <mergeCell ref="K31:L31"/>
    <mergeCell ref="G24:H24"/>
    <mergeCell ref="G25:H25"/>
    <mergeCell ref="G26:H26"/>
    <mergeCell ref="I24:J24"/>
    <mergeCell ref="C24:D24"/>
    <mergeCell ref="E26:F26"/>
    <mergeCell ref="K30:L30"/>
    <mergeCell ref="K22:L23"/>
    <mergeCell ref="G23:H23"/>
    <mergeCell ref="I23:J23"/>
    <mergeCell ref="K25:L25"/>
    <mergeCell ref="E5:M5"/>
    <mergeCell ref="A35:A36"/>
    <mergeCell ref="B35:C36"/>
    <mergeCell ref="D35:I35"/>
    <mergeCell ref="J35:K35"/>
    <mergeCell ref="L35:M35"/>
    <mergeCell ref="D36:M36"/>
    <mergeCell ref="I27:J27"/>
    <mergeCell ref="I28:J28"/>
    <mergeCell ref="I32:J32"/>
    <mergeCell ref="C29:D29"/>
    <mergeCell ref="E29:F29"/>
    <mergeCell ref="G29:H29"/>
    <mergeCell ref="I29:J29"/>
    <mergeCell ref="F16:L16"/>
    <mergeCell ref="C26:D26"/>
    <mergeCell ref="E9:M9"/>
    <mergeCell ref="K10:L10"/>
    <mergeCell ref="G22:J22"/>
    <mergeCell ref="D17:E17"/>
    <mergeCell ref="D18:E18"/>
    <mergeCell ref="B10:D10"/>
    <mergeCell ref="E10:G10"/>
    <mergeCell ref="F18:L18"/>
    <mergeCell ref="D19:E19"/>
    <mergeCell ref="F19:L19"/>
    <mergeCell ref="D15:E15"/>
    <mergeCell ref="F15:L15"/>
    <mergeCell ref="D16:E16"/>
    <mergeCell ref="F17:L17"/>
    <mergeCell ref="C22:D23"/>
    <mergeCell ref="E22:F23"/>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A14:A34"/>
    <mergeCell ref="K26:L26"/>
    <mergeCell ref="C27:D27"/>
    <mergeCell ref="E27:F27"/>
    <mergeCell ref="K27:L27"/>
    <mergeCell ref="K32:L32"/>
    <mergeCell ref="C28:D28"/>
    <mergeCell ref="E28:F28"/>
    <mergeCell ref="K28:L28"/>
    <mergeCell ref="K29:L29"/>
    <mergeCell ref="G28:H28"/>
    <mergeCell ref="G32:H32"/>
    <mergeCell ref="K33:L33"/>
    <mergeCell ref="B34:L34"/>
    <mergeCell ref="E24:F24"/>
    <mergeCell ref="K24:L24"/>
    <mergeCell ref="C33:J33"/>
    <mergeCell ref="I25:J25"/>
    <mergeCell ref="I26:J26"/>
    <mergeCell ref="C25:D25"/>
    <mergeCell ref="E25:F25"/>
    <mergeCell ref="G27:H27"/>
    <mergeCell ref="C30:D30"/>
    <mergeCell ref="C31:D31"/>
    <mergeCell ref="E30:F30"/>
    <mergeCell ref="E31:F31"/>
    <mergeCell ref="G30:H30"/>
    <mergeCell ref="G31:H31"/>
    <mergeCell ref="I30:J30"/>
    <mergeCell ref="I31:J31"/>
    <mergeCell ref="C32:D32"/>
    <mergeCell ref="E32:F32"/>
  </mergeCells>
  <phoneticPr fontId="1"/>
  <dataValidations count="2">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H6:H11 F14:F21 B37:M1048576 E18:E22 D14:E16 D18:D21 C14:C22 L34 B1:D11 I8:M11 F8:G11 B14:B35 G14:G32 F32 H14:L21 K22 E1:E11 C34:J34 F6:G6 D36 M14:M34 K33:K34 I6:M6 F1:M4 C24:C33 D24:E32 K24:L32 F24:F29 H32:J32 G12 E12:E13"/>
  </dataValidations>
  <printOptions horizontalCentered="1"/>
  <pageMargins left="0.31496062992125984" right="0.31496062992125984"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prompt="プルダウンリストから選んでください。">
          <x14:formula1>
            <xm:f>'プルダウン（事業計画書）'!$A$1:$B$1</xm:f>
          </x14:formula1>
          <xm:sqref>F7:G7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I56"/>
  <sheetViews>
    <sheetView showGridLines="0" view="pageBreakPreview" zoomScale="70" zoomScaleNormal="85" zoomScaleSheetLayoutView="70" workbookViewId="0">
      <selection activeCell="AL49" sqref="AL49:BF50"/>
    </sheetView>
  </sheetViews>
  <sheetFormatPr defaultColWidth="3" defaultRowHeight="18.75" customHeight="1" x14ac:dyDescent="0.4"/>
  <cols>
    <col min="1" max="1" width="4.625" style="92" customWidth="1"/>
    <col min="2" max="44" width="3" style="92"/>
    <col min="45" max="88" width="3" style="92" customWidth="1"/>
    <col min="89" max="111" width="3" style="92"/>
    <col min="112" max="113" width="3" style="92" customWidth="1"/>
    <col min="114" max="16384" width="3" style="92"/>
  </cols>
  <sheetData>
    <row r="1" spans="1:113" ht="18.75" customHeight="1" x14ac:dyDescent="0.4">
      <c r="A1" s="85" t="s">
        <v>342</v>
      </c>
      <c r="B1" s="86"/>
      <c r="C1" s="87"/>
      <c r="D1" s="87"/>
      <c r="E1" s="87"/>
      <c r="F1" s="87"/>
      <c r="G1" s="87"/>
      <c r="H1" s="87"/>
      <c r="I1" s="88"/>
      <c r="J1" s="88"/>
      <c r="K1" s="88"/>
      <c r="L1" s="88"/>
      <c r="M1" s="88"/>
      <c r="N1" s="88"/>
      <c r="O1" s="88"/>
      <c r="P1" s="88"/>
      <c r="Q1" s="88"/>
      <c r="R1" s="89"/>
      <c r="S1" s="89"/>
      <c r="T1" s="89"/>
      <c r="U1" s="89"/>
      <c r="V1" s="89"/>
      <c r="W1" s="89"/>
      <c r="X1" s="89"/>
      <c r="Y1" s="89"/>
      <c r="Z1" s="90"/>
      <c r="AA1" s="90"/>
      <c r="AB1" s="90"/>
      <c r="AC1" s="90"/>
      <c r="AD1" s="90"/>
      <c r="AE1" s="90"/>
      <c r="AF1" s="90"/>
      <c r="AG1" s="90"/>
      <c r="AH1" s="90"/>
      <c r="AI1" s="90"/>
      <c r="AJ1" s="90"/>
      <c r="AK1" s="90"/>
      <c r="AL1" s="90"/>
      <c r="AM1" s="90"/>
      <c r="AN1" s="90"/>
      <c r="AO1" s="90"/>
      <c r="AP1" s="90"/>
      <c r="AQ1" s="90"/>
      <c r="AR1" s="90"/>
      <c r="AS1" s="91"/>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122"/>
      <c r="BU1" s="122"/>
      <c r="BV1" s="122"/>
      <c r="BW1" s="122"/>
      <c r="BX1" s="122"/>
      <c r="BY1" s="122"/>
      <c r="BZ1" s="122"/>
      <c r="CA1" s="122"/>
      <c r="CB1" s="122"/>
      <c r="CC1" s="122"/>
      <c r="CD1" s="122"/>
      <c r="CE1" s="90"/>
      <c r="CF1" s="90"/>
      <c r="CG1" s="90"/>
      <c r="DH1" s="93"/>
    </row>
    <row r="2" spans="1:113" ht="40.5" customHeight="1" x14ac:dyDescent="0.4">
      <c r="A2" s="314" t="str">
        <f>"人　材　育　成　計　画　書"&amp;IF(DL14&gt;0,"　"&amp;"("&amp;DM14&amp;")","")</f>
        <v>人　材　育　成　計　画　書</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5"/>
      <c r="BJ2" s="315"/>
      <c r="BK2" s="315"/>
      <c r="BL2" s="315"/>
      <c r="BM2" s="315"/>
      <c r="BN2" s="315"/>
      <c r="BO2" s="315"/>
      <c r="BP2" s="315"/>
      <c r="BQ2" s="315"/>
      <c r="BR2" s="315"/>
      <c r="BS2" s="315"/>
      <c r="BT2" s="315"/>
      <c r="BU2" s="315"/>
      <c r="BV2" s="315"/>
      <c r="BW2" s="315"/>
      <c r="BX2" s="315"/>
      <c r="BY2" s="315"/>
      <c r="BZ2" s="315"/>
      <c r="CA2" s="315"/>
      <c r="CB2" s="315"/>
      <c r="CC2" s="315"/>
      <c r="CD2" s="315"/>
      <c r="CE2" s="315"/>
      <c r="CF2" s="315"/>
      <c r="CG2" s="315"/>
      <c r="DH2" s="93"/>
    </row>
    <row r="3" spans="1:113" ht="27.75" customHeight="1" thickBot="1" x14ac:dyDescent="0.45">
      <c r="A3" s="316" t="s">
        <v>299</v>
      </c>
      <c r="B3" s="317"/>
      <c r="C3" s="317"/>
      <c r="D3" s="317"/>
      <c r="E3" s="317"/>
      <c r="F3" s="317"/>
      <c r="G3" s="317"/>
      <c r="H3" s="318">
        <f>基本情報設定シート!$C$3</f>
        <v>0</v>
      </c>
      <c r="I3" s="319"/>
      <c r="J3" s="319"/>
      <c r="K3" s="319"/>
      <c r="L3" s="319"/>
      <c r="M3" s="319"/>
      <c r="N3" s="319"/>
      <c r="O3" s="319"/>
      <c r="P3" s="319"/>
      <c r="Q3" s="319"/>
      <c r="R3" s="319"/>
      <c r="S3" s="319"/>
      <c r="T3" s="319"/>
      <c r="U3" s="319"/>
      <c r="V3" s="319"/>
      <c r="W3" s="319"/>
      <c r="X3" s="320"/>
      <c r="Y3" s="95"/>
      <c r="Z3" s="95"/>
      <c r="AA3" s="95"/>
      <c r="AB3" s="95"/>
      <c r="AC3" s="95"/>
      <c r="AD3" s="95"/>
      <c r="AE3" s="95"/>
      <c r="AF3" s="95"/>
      <c r="AG3" s="95"/>
      <c r="AH3" s="95"/>
      <c r="AI3" s="95"/>
      <c r="AJ3" s="95"/>
      <c r="AK3" s="95"/>
      <c r="AL3" s="95"/>
      <c r="AM3" s="95"/>
      <c r="AN3" s="95"/>
      <c r="AO3" s="95"/>
      <c r="AP3" s="95"/>
      <c r="AQ3" s="95"/>
      <c r="AR3" s="95"/>
      <c r="AS3" s="91"/>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122"/>
      <c r="BU3" s="122"/>
      <c r="BV3" s="122"/>
      <c r="BW3" s="122"/>
      <c r="BX3" s="122"/>
      <c r="BY3" s="122"/>
      <c r="BZ3" s="122"/>
      <c r="CA3" s="122"/>
      <c r="CB3" s="122"/>
      <c r="CC3" s="122"/>
      <c r="CD3" s="122"/>
      <c r="CE3" s="90"/>
      <c r="CF3" s="90"/>
      <c r="CG3" s="90"/>
      <c r="DH3" s="93"/>
    </row>
    <row r="4" spans="1:113" ht="15" customHeight="1" x14ac:dyDescent="0.4">
      <c r="A4" s="321" t="s">
        <v>300</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96"/>
      <c r="AE4" s="96"/>
      <c r="AF4" s="96"/>
      <c r="AG4" s="96"/>
      <c r="AH4" s="96"/>
      <c r="AI4" s="96"/>
      <c r="AJ4" s="96"/>
      <c r="AK4" s="96"/>
      <c r="AL4" s="96"/>
      <c r="AM4" s="96"/>
      <c r="AN4" s="96"/>
      <c r="AO4" s="96"/>
      <c r="AP4" s="96"/>
      <c r="AQ4" s="96"/>
      <c r="AR4" s="96"/>
      <c r="AS4" s="97"/>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322"/>
      <c r="BU4" s="322"/>
      <c r="BV4" s="322"/>
      <c r="BW4" s="322"/>
      <c r="BX4" s="322"/>
      <c r="BY4" s="322"/>
      <c r="BZ4" s="322"/>
      <c r="CA4" s="322"/>
      <c r="CB4" s="322"/>
      <c r="CC4" s="322"/>
      <c r="CD4" s="322"/>
      <c r="CE4" s="322"/>
      <c r="CF4" s="322"/>
      <c r="CG4" s="322"/>
      <c r="CH4" s="98"/>
      <c r="CI4" s="98"/>
      <c r="DH4" s="98"/>
      <c r="DI4" s="98"/>
    </row>
    <row r="5" spans="1:113" ht="18.75" customHeight="1" thickBot="1" x14ac:dyDescent="0.45">
      <c r="A5" s="321"/>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96"/>
      <c r="AE5" s="96"/>
      <c r="AF5" s="96"/>
      <c r="AG5" s="96"/>
      <c r="AH5" s="96"/>
      <c r="AI5" s="96"/>
      <c r="AJ5" s="96"/>
      <c r="AK5" s="96"/>
      <c r="AL5" s="96"/>
      <c r="AM5" s="96"/>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323"/>
      <c r="BU5" s="323"/>
      <c r="BV5" s="323"/>
      <c r="BW5" s="323"/>
      <c r="BX5" s="323"/>
      <c r="BY5" s="323"/>
      <c r="BZ5" s="323"/>
      <c r="CA5" s="323"/>
      <c r="CB5" s="323"/>
      <c r="CC5" s="323"/>
      <c r="CD5" s="323"/>
      <c r="CE5" s="323"/>
      <c r="CF5" s="323"/>
      <c r="CG5" s="323"/>
    </row>
    <row r="6" spans="1:113" ht="18.75" customHeight="1" x14ac:dyDescent="0.4">
      <c r="A6" s="89"/>
      <c r="B6" s="324" t="s">
        <v>301</v>
      </c>
      <c r="C6" s="325"/>
      <c r="D6" s="325"/>
      <c r="E6" s="325"/>
      <c r="F6" s="326"/>
      <c r="G6" s="330" t="s">
        <v>343</v>
      </c>
      <c r="H6" s="331"/>
      <c r="I6" s="331"/>
      <c r="J6" s="332"/>
      <c r="K6" s="330" t="s">
        <v>303</v>
      </c>
      <c r="L6" s="331"/>
      <c r="M6" s="331"/>
      <c r="N6" s="332"/>
      <c r="O6" s="336" t="s">
        <v>304</v>
      </c>
      <c r="P6" s="331"/>
      <c r="Q6" s="331"/>
      <c r="R6" s="331"/>
      <c r="S6" s="331"/>
      <c r="T6" s="331"/>
      <c r="U6" s="331"/>
      <c r="V6" s="331"/>
      <c r="W6" s="331"/>
      <c r="X6" s="332"/>
      <c r="Y6" s="336" t="s">
        <v>226</v>
      </c>
      <c r="Z6" s="331"/>
      <c r="AA6" s="331"/>
      <c r="AB6" s="331"/>
      <c r="AC6" s="331"/>
      <c r="AD6" s="331"/>
      <c r="AE6" s="331"/>
      <c r="AF6" s="331"/>
      <c r="AG6" s="331"/>
      <c r="AH6" s="331"/>
      <c r="AI6" s="331"/>
      <c r="AJ6" s="331"/>
      <c r="AK6" s="331"/>
      <c r="AL6" s="331"/>
      <c r="AM6" s="331"/>
      <c r="AN6" s="331"/>
      <c r="AO6" s="331"/>
      <c r="AP6" s="332"/>
      <c r="AQ6" s="295" t="s">
        <v>306</v>
      </c>
      <c r="AR6" s="296"/>
      <c r="AS6" s="296"/>
      <c r="AT6" s="296"/>
      <c r="AU6" s="296"/>
      <c r="AV6" s="296"/>
      <c r="AW6" s="297"/>
      <c r="AX6" s="295" t="s">
        <v>344</v>
      </c>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7"/>
      <c r="BX6" s="301" t="s">
        <v>307</v>
      </c>
      <c r="BY6" s="302"/>
      <c r="BZ6" s="302"/>
      <c r="CA6" s="302"/>
      <c r="CB6" s="302"/>
      <c r="CC6" s="302"/>
      <c r="CD6" s="302"/>
      <c r="CE6" s="302"/>
      <c r="CF6" s="302"/>
      <c r="CG6" s="303"/>
    </row>
    <row r="7" spans="1:113" ht="28.5" customHeight="1" thickBot="1" x14ac:dyDescent="0.45">
      <c r="A7" s="89"/>
      <c r="B7" s="327"/>
      <c r="C7" s="328"/>
      <c r="D7" s="328"/>
      <c r="E7" s="328"/>
      <c r="F7" s="329"/>
      <c r="G7" s="333"/>
      <c r="H7" s="334"/>
      <c r="I7" s="334"/>
      <c r="J7" s="335"/>
      <c r="K7" s="333"/>
      <c r="L7" s="334"/>
      <c r="M7" s="334"/>
      <c r="N7" s="335"/>
      <c r="O7" s="333"/>
      <c r="P7" s="334"/>
      <c r="Q7" s="334"/>
      <c r="R7" s="334"/>
      <c r="S7" s="334"/>
      <c r="T7" s="334"/>
      <c r="U7" s="334"/>
      <c r="V7" s="334"/>
      <c r="W7" s="334"/>
      <c r="X7" s="335"/>
      <c r="Y7" s="333"/>
      <c r="Z7" s="334"/>
      <c r="AA7" s="334"/>
      <c r="AB7" s="334"/>
      <c r="AC7" s="334"/>
      <c r="AD7" s="334"/>
      <c r="AE7" s="334"/>
      <c r="AF7" s="334"/>
      <c r="AG7" s="334"/>
      <c r="AH7" s="334"/>
      <c r="AI7" s="334"/>
      <c r="AJ7" s="334"/>
      <c r="AK7" s="334"/>
      <c r="AL7" s="334"/>
      <c r="AM7" s="334"/>
      <c r="AN7" s="334"/>
      <c r="AO7" s="334"/>
      <c r="AP7" s="335"/>
      <c r="AQ7" s="304" t="s">
        <v>308</v>
      </c>
      <c r="AR7" s="305"/>
      <c r="AS7" s="305"/>
      <c r="AT7" s="306" t="s">
        <v>47</v>
      </c>
      <c r="AU7" s="305"/>
      <c r="AV7" s="305"/>
      <c r="AW7" s="307"/>
      <c r="AX7" s="298"/>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300"/>
      <c r="BX7" s="308" t="s">
        <v>309</v>
      </c>
      <c r="BY7" s="309"/>
      <c r="BZ7" s="309"/>
      <c r="CA7" s="309"/>
      <c r="CB7" s="310"/>
      <c r="CC7" s="311" t="s">
        <v>310</v>
      </c>
      <c r="CD7" s="312"/>
      <c r="CE7" s="312"/>
      <c r="CF7" s="312"/>
      <c r="CG7" s="313"/>
    </row>
    <row r="8" spans="1:113" ht="20.100000000000001" customHeight="1" x14ac:dyDescent="0.4">
      <c r="A8" s="344" t="s">
        <v>345</v>
      </c>
      <c r="B8" s="356" t="s">
        <v>346</v>
      </c>
      <c r="C8" s="357"/>
      <c r="D8" s="357"/>
      <c r="E8" s="357"/>
      <c r="F8" s="358"/>
      <c r="G8" s="365" t="s">
        <v>347</v>
      </c>
      <c r="H8" s="366"/>
      <c r="I8" s="366"/>
      <c r="J8" s="367"/>
      <c r="K8" s="374" t="s">
        <v>348</v>
      </c>
      <c r="L8" s="375"/>
      <c r="M8" s="375"/>
      <c r="N8" s="376"/>
      <c r="O8" s="383" t="s">
        <v>349</v>
      </c>
      <c r="P8" s="384"/>
      <c r="Q8" s="384"/>
      <c r="R8" s="384"/>
      <c r="S8" s="384"/>
      <c r="T8" s="384"/>
      <c r="U8" s="384"/>
      <c r="V8" s="384"/>
      <c r="W8" s="384"/>
      <c r="X8" s="385"/>
      <c r="Y8" s="386" t="s">
        <v>350</v>
      </c>
      <c r="Z8" s="392"/>
      <c r="AA8" s="392"/>
      <c r="AB8" s="392"/>
      <c r="AC8" s="392"/>
      <c r="AD8" s="392"/>
      <c r="AE8" s="392"/>
      <c r="AF8" s="392"/>
      <c r="AG8" s="392"/>
      <c r="AH8" s="392"/>
      <c r="AI8" s="392"/>
      <c r="AJ8" s="392"/>
      <c r="AK8" s="392"/>
      <c r="AL8" s="392"/>
      <c r="AM8" s="392"/>
      <c r="AN8" s="392"/>
      <c r="AO8" s="392"/>
      <c r="AP8" s="388"/>
      <c r="AQ8" s="337" t="s">
        <v>351</v>
      </c>
      <c r="AR8" s="338"/>
      <c r="AS8" s="338"/>
      <c r="AT8" s="341" t="s">
        <v>352</v>
      </c>
      <c r="AU8" s="338"/>
      <c r="AV8" s="338"/>
      <c r="AW8" s="342"/>
      <c r="AX8" s="123"/>
      <c r="AY8" s="124" t="s">
        <v>353</v>
      </c>
      <c r="AZ8" s="124"/>
      <c r="BA8" s="124"/>
      <c r="BB8" s="124"/>
      <c r="BC8" s="124"/>
      <c r="BD8" s="124"/>
      <c r="BE8" s="124"/>
      <c r="BF8" s="124"/>
      <c r="BG8" s="124"/>
      <c r="BH8" s="124"/>
      <c r="BI8" s="124"/>
      <c r="BJ8" s="125"/>
      <c r="BK8" s="100"/>
      <c r="BL8" s="124" t="s">
        <v>354</v>
      </c>
      <c r="BM8" s="124"/>
      <c r="BN8" s="124"/>
      <c r="BO8" s="124"/>
      <c r="BP8" s="124"/>
      <c r="BQ8" s="124"/>
      <c r="BR8" s="124"/>
      <c r="BS8" s="124"/>
      <c r="BT8" s="124"/>
      <c r="BU8" s="125"/>
      <c r="BV8" s="125"/>
      <c r="BW8" s="126"/>
      <c r="BX8" s="345">
        <v>17500</v>
      </c>
      <c r="BY8" s="346"/>
      <c r="BZ8" s="346"/>
      <c r="CA8" s="347"/>
      <c r="CB8" s="351" t="s">
        <v>4</v>
      </c>
      <c r="CC8" s="345">
        <f>BX8/1.1</f>
        <v>15909.090909090908</v>
      </c>
      <c r="CD8" s="346"/>
      <c r="CE8" s="346"/>
      <c r="CF8" s="347"/>
      <c r="CG8" s="353" t="s">
        <v>4</v>
      </c>
    </row>
    <row r="9" spans="1:113" ht="20.100000000000001" customHeight="1" x14ac:dyDescent="0.4">
      <c r="A9" s="344"/>
      <c r="B9" s="359"/>
      <c r="C9" s="360"/>
      <c r="D9" s="360"/>
      <c r="E9" s="360"/>
      <c r="F9" s="361"/>
      <c r="G9" s="368"/>
      <c r="H9" s="369"/>
      <c r="I9" s="369"/>
      <c r="J9" s="370"/>
      <c r="K9" s="377"/>
      <c r="L9" s="378"/>
      <c r="M9" s="378"/>
      <c r="N9" s="379"/>
      <c r="O9" s="386"/>
      <c r="P9" s="387"/>
      <c r="Q9" s="387"/>
      <c r="R9" s="387"/>
      <c r="S9" s="387"/>
      <c r="T9" s="387"/>
      <c r="U9" s="387"/>
      <c r="V9" s="387"/>
      <c r="W9" s="387"/>
      <c r="X9" s="388"/>
      <c r="Y9" s="386"/>
      <c r="Z9" s="392"/>
      <c r="AA9" s="392"/>
      <c r="AB9" s="392"/>
      <c r="AC9" s="392"/>
      <c r="AD9" s="392"/>
      <c r="AE9" s="392"/>
      <c r="AF9" s="392"/>
      <c r="AG9" s="392"/>
      <c r="AH9" s="392"/>
      <c r="AI9" s="392"/>
      <c r="AJ9" s="392"/>
      <c r="AK9" s="392"/>
      <c r="AL9" s="392"/>
      <c r="AM9" s="392"/>
      <c r="AN9" s="392"/>
      <c r="AO9" s="392"/>
      <c r="AP9" s="388"/>
      <c r="AQ9" s="339"/>
      <c r="AR9" s="340"/>
      <c r="AS9" s="340"/>
      <c r="AT9" s="343"/>
      <c r="AU9" s="340"/>
      <c r="AV9" s="340"/>
      <c r="AW9" s="344"/>
      <c r="AX9" s="123"/>
      <c r="AY9" s="124" t="s">
        <v>355</v>
      </c>
      <c r="AZ9" s="125"/>
      <c r="BA9" s="125"/>
      <c r="BB9" s="125"/>
      <c r="BC9" s="125"/>
      <c r="BD9" s="125"/>
      <c r="BE9" s="125"/>
      <c r="BF9" s="125"/>
      <c r="BG9" s="125"/>
      <c r="BH9" s="125"/>
      <c r="BI9" s="125"/>
      <c r="BJ9" s="125"/>
      <c r="BK9" s="100"/>
      <c r="BL9" s="124" t="s">
        <v>356</v>
      </c>
      <c r="BM9" s="124"/>
      <c r="BN9" s="124"/>
      <c r="BO9" s="124"/>
      <c r="BP9" s="124"/>
      <c r="BQ9" s="124"/>
      <c r="BR9" s="124"/>
      <c r="BS9" s="124"/>
      <c r="BT9" s="124"/>
      <c r="BU9" s="125"/>
      <c r="BV9" s="125"/>
      <c r="BW9" s="126"/>
      <c r="BX9" s="345"/>
      <c r="BY9" s="346"/>
      <c r="BZ9" s="346"/>
      <c r="CA9" s="347"/>
      <c r="CB9" s="351"/>
      <c r="CC9" s="345"/>
      <c r="CD9" s="346"/>
      <c r="CE9" s="346"/>
      <c r="CF9" s="347"/>
      <c r="CG9" s="353"/>
    </row>
    <row r="10" spans="1:113" ht="20.100000000000001" customHeight="1" x14ac:dyDescent="0.4">
      <c r="A10" s="344"/>
      <c r="B10" s="362"/>
      <c r="C10" s="363"/>
      <c r="D10" s="363"/>
      <c r="E10" s="363"/>
      <c r="F10" s="364"/>
      <c r="G10" s="371"/>
      <c r="H10" s="372"/>
      <c r="I10" s="372"/>
      <c r="J10" s="373"/>
      <c r="K10" s="380"/>
      <c r="L10" s="381"/>
      <c r="M10" s="381"/>
      <c r="N10" s="382"/>
      <c r="O10" s="389"/>
      <c r="P10" s="390"/>
      <c r="Q10" s="390"/>
      <c r="R10" s="390"/>
      <c r="S10" s="390"/>
      <c r="T10" s="390"/>
      <c r="U10" s="390"/>
      <c r="V10" s="390"/>
      <c r="W10" s="390"/>
      <c r="X10" s="391"/>
      <c r="Y10" s="386"/>
      <c r="Z10" s="392"/>
      <c r="AA10" s="392"/>
      <c r="AB10" s="392"/>
      <c r="AC10" s="392"/>
      <c r="AD10" s="392"/>
      <c r="AE10" s="392"/>
      <c r="AF10" s="392"/>
      <c r="AG10" s="392"/>
      <c r="AH10" s="392"/>
      <c r="AI10" s="392"/>
      <c r="AJ10" s="392"/>
      <c r="AK10" s="392"/>
      <c r="AL10" s="392"/>
      <c r="AM10" s="392"/>
      <c r="AN10" s="392"/>
      <c r="AO10" s="392"/>
      <c r="AP10" s="388"/>
      <c r="AQ10" s="339"/>
      <c r="AR10" s="340"/>
      <c r="AS10" s="340"/>
      <c r="AT10" s="343"/>
      <c r="AU10" s="340"/>
      <c r="AV10" s="340"/>
      <c r="AW10" s="344"/>
      <c r="AX10" s="127"/>
      <c r="AY10" s="128" t="s">
        <v>357</v>
      </c>
      <c r="AZ10" s="129"/>
      <c r="BA10" s="129"/>
      <c r="BB10" s="129"/>
      <c r="BC10" s="129"/>
      <c r="BD10" s="129"/>
      <c r="BE10" s="129"/>
      <c r="BF10" s="129"/>
      <c r="BG10" s="129"/>
      <c r="BH10" s="129"/>
      <c r="BI10" s="129"/>
      <c r="BJ10" s="129"/>
      <c r="BK10" s="130" t="s">
        <v>152</v>
      </c>
      <c r="BL10" s="355"/>
      <c r="BM10" s="355"/>
      <c r="BN10" s="355"/>
      <c r="BO10" s="355"/>
      <c r="BP10" s="355"/>
      <c r="BQ10" s="355"/>
      <c r="BR10" s="355"/>
      <c r="BS10" s="355"/>
      <c r="BT10" s="355"/>
      <c r="BU10" s="355"/>
      <c r="BV10" s="129" t="s">
        <v>78</v>
      </c>
      <c r="BW10" s="131"/>
      <c r="BX10" s="348"/>
      <c r="BY10" s="349"/>
      <c r="BZ10" s="349"/>
      <c r="CA10" s="350"/>
      <c r="CB10" s="352"/>
      <c r="CC10" s="348"/>
      <c r="CD10" s="349"/>
      <c r="CE10" s="349"/>
      <c r="CF10" s="350"/>
      <c r="CG10" s="354"/>
    </row>
    <row r="11" spans="1:113" ht="20.100000000000001" customHeight="1" x14ac:dyDescent="0.4">
      <c r="A11" s="408" t="s">
        <v>311</v>
      </c>
      <c r="B11" s="409"/>
      <c r="C11" s="410"/>
      <c r="D11" s="410"/>
      <c r="E11" s="410"/>
      <c r="F11" s="411"/>
      <c r="G11" s="418"/>
      <c r="H11" s="419"/>
      <c r="I11" s="419"/>
      <c r="J11" s="420"/>
      <c r="K11" s="427"/>
      <c r="L11" s="419"/>
      <c r="M11" s="419"/>
      <c r="N11" s="420"/>
      <c r="O11" s="428"/>
      <c r="P11" s="429"/>
      <c r="Q11" s="429"/>
      <c r="R11" s="429"/>
      <c r="S11" s="429"/>
      <c r="T11" s="429"/>
      <c r="U11" s="429"/>
      <c r="V11" s="429"/>
      <c r="W11" s="429"/>
      <c r="X11" s="429"/>
      <c r="Y11" s="430"/>
      <c r="Z11" s="431"/>
      <c r="AA11" s="431"/>
      <c r="AB11" s="431"/>
      <c r="AC11" s="431"/>
      <c r="AD11" s="431"/>
      <c r="AE11" s="431"/>
      <c r="AF11" s="431"/>
      <c r="AG11" s="431"/>
      <c r="AH11" s="431"/>
      <c r="AI11" s="431"/>
      <c r="AJ11" s="431"/>
      <c r="AK11" s="431"/>
      <c r="AL11" s="431"/>
      <c r="AM11" s="431"/>
      <c r="AN11" s="431"/>
      <c r="AO11" s="431"/>
      <c r="AP11" s="432"/>
      <c r="AQ11" s="393"/>
      <c r="AR11" s="394"/>
      <c r="AS11" s="394"/>
      <c r="AT11" s="397"/>
      <c r="AU11" s="394"/>
      <c r="AV11" s="394"/>
      <c r="AW11" s="398"/>
      <c r="AX11" s="132"/>
      <c r="AY11" s="133" t="s">
        <v>353</v>
      </c>
      <c r="AZ11" s="133"/>
      <c r="BA11" s="133"/>
      <c r="BB11" s="133"/>
      <c r="BC11" s="133"/>
      <c r="BD11" s="133"/>
      <c r="BE11" s="133"/>
      <c r="BF11" s="133"/>
      <c r="BG11" s="133"/>
      <c r="BH11" s="133"/>
      <c r="BI11" s="133"/>
      <c r="BJ11" s="134"/>
      <c r="BK11" s="135"/>
      <c r="BL11" s="133" t="s">
        <v>354</v>
      </c>
      <c r="BM11" s="133"/>
      <c r="BN11" s="133"/>
      <c r="BO11" s="133"/>
      <c r="BP11" s="133"/>
      <c r="BQ11" s="133"/>
      <c r="BR11" s="133"/>
      <c r="BS11" s="133"/>
      <c r="BT11" s="133"/>
      <c r="BU11" s="134"/>
      <c r="BV11" s="134"/>
      <c r="BW11" s="136"/>
      <c r="BX11" s="401"/>
      <c r="BY11" s="402"/>
      <c r="BZ11" s="402"/>
      <c r="CA11" s="403"/>
      <c r="CB11" s="352" t="s">
        <v>4</v>
      </c>
      <c r="CC11" s="404">
        <f>BX11/1.1</f>
        <v>0</v>
      </c>
      <c r="CD11" s="405"/>
      <c r="CE11" s="405"/>
      <c r="CF11" s="406"/>
      <c r="CG11" s="354" t="s">
        <v>4</v>
      </c>
    </row>
    <row r="12" spans="1:113" ht="20.100000000000001" customHeight="1" x14ac:dyDescent="0.4">
      <c r="A12" s="408"/>
      <c r="B12" s="412"/>
      <c r="C12" s="413"/>
      <c r="D12" s="413"/>
      <c r="E12" s="413"/>
      <c r="F12" s="414"/>
      <c r="G12" s="421"/>
      <c r="H12" s="422"/>
      <c r="I12" s="422"/>
      <c r="J12" s="423"/>
      <c r="K12" s="421"/>
      <c r="L12" s="422"/>
      <c r="M12" s="422"/>
      <c r="N12" s="423"/>
      <c r="O12" s="428"/>
      <c r="P12" s="429"/>
      <c r="Q12" s="429"/>
      <c r="R12" s="429"/>
      <c r="S12" s="429"/>
      <c r="T12" s="429"/>
      <c r="U12" s="429"/>
      <c r="V12" s="429"/>
      <c r="W12" s="429"/>
      <c r="X12" s="429"/>
      <c r="Y12" s="428"/>
      <c r="Z12" s="433"/>
      <c r="AA12" s="433"/>
      <c r="AB12" s="433"/>
      <c r="AC12" s="433"/>
      <c r="AD12" s="433"/>
      <c r="AE12" s="433"/>
      <c r="AF12" s="433"/>
      <c r="AG12" s="433"/>
      <c r="AH12" s="433"/>
      <c r="AI12" s="433"/>
      <c r="AJ12" s="433"/>
      <c r="AK12" s="433"/>
      <c r="AL12" s="433"/>
      <c r="AM12" s="433"/>
      <c r="AN12" s="433"/>
      <c r="AO12" s="433"/>
      <c r="AP12" s="434"/>
      <c r="AQ12" s="395"/>
      <c r="AR12" s="396"/>
      <c r="AS12" s="396"/>
      <c r="AT12" s="399"/>
      <c r="AU12" s="396"/>
      <c r="AV12" s="396"/>
      <c r="AW12" s="400"/>
      <c r="AX12" s="137"/>
      <c r="AY12" s="138" t="s">
        <v>355</v>
      </c>
      <c r="AZ12" s="139"/>
      <c r="BA12" s="139"/>
      <c r="BB12" s="139"/>
      <c r="BC12" s="139"/>
      <c r="BD12" s="139"/>
      <c r="BE12" s="139"/>
      <c r="BF12" s="139"/>
      <c r="BG12" s="139"/>
      <c r="BH12" s="139"/>
      <c r="BI12" s="139"/>
      <c r="BJ12" s="139"/>
      <c r="BK12" s="140"/>
      <c r="BL12" s="138" t="s">
        <v>356</v>
      </c>
      <c r="BM12" s="138"/>
      <c r="BN12" s="138"/>
      <c r="BO12" s="138"/>
      <c r="BP12" s="138"/>
      <c r="BQ12" s="138"/>
      <c r="BR12" s="138"/>
      <c r="BS12" s="138"/>
      <c r="BT12" s="138"/>
      <c r="BU12" s="139"/>
      <c r="BV12" s="139"/>
      <c r="BW12" s="141"/>
      <c r="BX12" s="401"/>
      <c r="BY12" s="402"/>
      <c r="BZ12" s="402"/>
      <c r="CA12" s="403"/>
      <c r="CB12" s="352"/>
      <c r="CC12" s="404"/>
      <c r="CD12" s="405"/>
      <c r="CE12" s="405"/>
      <c r="CF12" s="406"/>
      <c r="CG12" s="354"/>
    </row>
    <row r="13" spans="1:113" ht="20.100000000000001" customHeight="1" x14ac:dyDescent="0.4">
      <c r="A13" s="408"/>
      <c r="B13" s="415"/>
      <c r="C13" s="416"/>
      <c r="D13" s="416"/>
      <c r="E13" s="416"/>
      <c r="F13" s="417"/>
      <c r="G13" s="424"/>
      <c r="H13" s="425"/>
      <c r="I13" s="425"/>
      <c r="J13" s="426"/>
      <c r="K13" s="424"/>
      <c r="L13" s="425"/>
      <c r="M13" s="425"/>
      <c r="N13" s="426"/>
      <c r="O13" s="428"/>
      <c r="P13" s="429"/>
      <c r="Q13" s="429"/>
      <c r="R13" s="429"/>
      <c r="S13" s="429"/>
      <c r="T13" s="429"/>
      <c r="U13" s="429"/>
      <c r="V13" s="429"/>
      <c r="W13" s="429"/>
      <c r="X13" s="429"/>
      <c r="Y13" s="428"/>
      <c r="Z13" s="433"/>
      <c r="AA13" s="433"/>
      <c r="AB13" s="433"/>
      <c r="AC13" s="433"/>
      <c r="AD13" s="433"/>
      <c r="AE13" s="433"/>
      <c r="AF13" s="433"/>
      <c r="AG13" s="433"/>
      <c r="AH13" s="433"/>
      <c r="AI13" s="433"/>
      <c r="AJ13" s="433"/>
      <c r="AK13" s="433"/>
      <c r="AL13" s="433"/>
      <c r="AM13" s="433"/>
      <c r="AN13" s="433"/>
      <c r="AO13" s="433"/>
      <c r="AP13" s="434"/>
      <c r="AQ13" s="395"/>
      <c r="AR13" s="396"/>
      <c r="AS13" s="396"/>
      <c r="AT13" s="399"/>
      <c r="AU13" s="396"/>
      <c r="AV13" s="396"/>
      <c r="AW13" s="400"/>
      <c r="AX13" s="142"/>
      <c r="AY13" s="143" t="s">
        <v>357</v>
      </c>
      <c r="AZ13" s="144"/>
      <c r="BA13" s="144"/>
      <c r="BB13" s="144"/>
      <c r="BC13" s="144"/>
      <c r="BD13" s="144"/>
      <c r="BE13" s="144"/>
      <c r="BF13" s="144"/>
      <c r="BG13" s="144"/>
      <c r="BH13" s="144"/>
      <c r="BI13" s="144"/>
      <c r="BJ13" s="144"/>
      <c r="BK13" s="145" t="s">
        <v>152</v>
      </c>
      <c r="BL13" s="407"/>
      <c r="BM13" s="407"/>
      <c r="BN13" s="407"/>
      <c r="BO13" s="407"/>
      <c r="BP13" s="407"/>
      <c r="BQ13" s="407"/>
      <c r="BR13" s="407"/>
      <c r="BS13" s="407"/>
      <c r="BT13" s="407"/>
      <c r="BU13" s="407"/>
      <c r="BV13" s="144" t="s">
        <v>78</v>
      </c>
      <c r="BW13" s="146"/>
      <c r="BX13" s="401"/>
      <c r="BY13" s="402"/>
      <c r="BZ13" s="402"/>
      <c r="CA13" s="403"/>
      <c r="CB13" s="352"/>
      <c r="CC13" s="404"/>
      <c r="CD13" s="405"/>
      <c r="CE13" s="405"/>
      <c r="CF13" s="406"/>
      <c r="CG13" s="354"/>
    </row>
    <row r="14" spans="1:113" ht="20.100000000000001" customHeight="1" x14ac:dyDescent="0.4">
      <c r="A14" s="408" t="s">
        <v>312</v>
      </c>
      <c r="B14" s="409"/>
      <c r="C14" s="410"/>
      <c r="D14" s="410"/>
      <c r="E14" s="410"/>
      <c r="F14" s="411"/>
      <c r="G14" s="418"/>
      <c r="H14" s="419"/>
      <c r="I14" s="419"/>
      <c r="J14" s="420"/>
      <c r="K14" s="427"/>
      <c r="L14" s="419"/>
      <c r="M14" s="419"/>
      <c r="N14" s="420"/>
      <c r="O14" s="418"/>
      <c r="P14" s="419"/>
      <c r="Q14" s="419"/>
      <c r="R14" s="419"/>
      <c r="S14" s="419"/>
      <c r="T14" s="419"/>
      <c r="U14" s="419"/>
      <c r="V14" s="419"/>
      <c r="W14" s="419"/>
      <c r="X14" s="420"/>
      <c r="Y14" s="430"/>
      <c r="Z14" s="431"/>
      <c r="AA14" s="431"/>
      <c r="AB14" s="431"/>
      <c r="AC14" s="431"/>
      <c r="AD14" s="431"/>
      <c r="AE14" s="431"/>
      <c r="AF14" s="431"/>
      <c r="AG14" s="431"/>
      <c r="AH14" s="431"/>
      <c r="AI14" s="431"/>
      <c r="AJ14" s="431"/>
      <c r="AK14" s="431"/>
      <c r="AL14" s="431"/>
      <c r="AM14" s="431"/>
      <c r="AN14" s="431"/>
      <c r="AO14" s="431"/>
      <c r="AP14" s="432"/>
      <c r="AQ14" s="393"/>
      <c r="AR14" s="394"/>
      <c r="AS14" s="394"/>
      <c r="AT14" s="397"/>
      <c r="AU14" s="394"/>
      <c r="AV14" s="394"/>
      <c r="AW14" s="398"/>
      <c r="AX14" s="132"/>
      <c r="AY14" s="133" t="s">
        <v>353</v>
      </c>
      <c r="AZ14" s="133"/>
      <c r="BA14" s="133"/>
      <c r="BB14" s="133"/>
      <c r="BC14" s="133"/>
      <c r="BD14" s="133"/>
      <c r="BE14" s="133"/>
      <c r="BF14" s="133"/>
      <c r="BG14" s="133"/>
      <c r="BH14" s="133"/>
      <c r="BI14" s="133"/>
      <c r="BJ14" s="134"/>
      <c r="BK14" s="135"/>
      <c r="BL14" s="133" t="s">
        <v>354</v>
      </c>
      <c r="BM14" s="133"/>
      <c r="BN14" s="133"/>
      <c r="BO14" s="133"/>
      <c r="BP14" s="133"/>
      <c r="BQ14" s="133"/>
      <c r="BR14" s="133"/>
      <c r="BS14" s="133"/>
      <c r="BT14" s="133"/>
      <c r="BU14" s="134"/>
      <c r="BV14" s="134"/>
      <c r="BW14" s="136"/>
      <c r="BX14" s="401"/>
      <c r="BY14" s="402"/>
      <c r="BZ14" s="402"/>
      <c r="CA14" s="403"/>
      <c r="CB14" s="352" t="s">
        <v>4</v>
      </c>
      <c r="CC14" s="404">
        <f t="shared" ref="CC14" si="0">BX14/1.1</f>
        <v>0</v>
      </c>
      <c r="CD14" s="405"/>
      <c r="CE14" s="405"/>
      <c r="CF14" s="406"/>
      <c r="CG14" s="354" t="s">
        <v>4</v>
      </c>
    </row>
    <row r="15" spans="1:113" ht="20.100000000000001" customHeight="1" x14ac:dyDescent="0.4">
      <c r="A15" s="408"/>
      <c r="B15" s="412"/>
      <c r="C15" s="413"/>
      <c r="D15" s="413"/>
      <c r="E15" s="413"/>
      <c r="F15" s="414"/>
      <c r="G15" s="421"/>
      <c r="H15" s="422"/>
      <c r="I15" s="422"/>
      <c r="J15" s="423"/>
      <c r="K15" s="421"/>
      <c r="L15" s="422"/>
      <c r="M15" s="422"/>
      <c r="N15" s="423"/>
      <c r="O15" s="421"/>
      <c r="P15" s="422"/>
      <c r="Q15" s="422"/>
      <c r="R15" s="422"/>
      <c r="S15" s="422"/>
      <c r="T15" s="422"/>
      <c r="U15" s="422"/>
      <c r="V15" s="422"/>
      <c r="W15" s="422"/>
      <c r="X15" s="423"/>
      <c r="Y15" s="428"/>
      <c r="Z15" s="433"/>
      <c r="AA15" s="433"/>
      <c r="AB15" s="433"/>
      <c r="AC15" s="433"/>
      <c r="AD15" s="433"/>
      <c r="AE15" s="433"/>
      <c r="AF15" s="433"/>
      <c r="AG15" s="433"/>
      <c r="AH15" s="433"/>
      <c r="AI15" s="433"/>
      <c r="AJ15" s="433"/>
      <c r="AK15" s="433"/>
      <c r="AL15" s="433"/>
      <c r="AM15" s="433"/>
      <c r="AN15" s="433"/>
      <c r="AO15" s="433"/>
      <c r="AP15" s="434"/>
      <c r="AQ15" s="395"/>
      <c r="AR15" s="396"/>
      <c r="AS15" s="396"/>
      <c r="AT15" s="399"/>
      <c r="AU15" s="396"/>
      <c r="AV15" s="396"/>
      <c r="AW15" s="400"/>
      <c r="AX15" s="137"/>
      <c r="AY15" s="138" t="s">
        <v>355</v>
      </c>
      <c r="AZ15" s="139"/>
      <c r="BA15" s="139"/>
      <c r="BB15" s="139"/>
      <c r="BC15" s="139"/>
      <c r="BD15" s="139"/>
      <c r="BE15" s="139"/>
      <c r="BF15" s="139"/>
      <c r="BG15" s="139"/>
      <c r="BH15" s="139"/>
      <c r="BI15" s="139"/>
      <c r="BJ15" s="139"/>
      <c r="BK15" s="140"/>
      <c r="BL15" s="138" t="s">
        <v>356</v>
      </c>
      <c r="BM15" s="138"/>
      <c r="BN15" s="138"/>
      <c r="BO15" s="138"/>
      <c r="BP15" s="138"/>
      <c r="BQ15" s="138"/>
      <c r="BR15" s="138"/>
      <c r="BS15" s="138"/>
      <c r="BT15" s="138"/>
      <c r="BU15" s="139"/>
      <c r="BV15" s="139"/>
      <c r="BW15" s="141"/>
      <c r="BX15" s="401"/>
      <c r="BY15" s="402"/>
      <c r="BZ15" s="402"/>
      <c r="CA15" s="403"/>
      <c r="CB15" s="352"/>
      <c r="CC15" s="404"/>
      <c r="CD15" s="405"/>
      <c r="CE15" s="405"/>
      <c r="CF15" s="406"/>
      <c r="CG15" s="354"/>
    </row>
    <row r="16" spans="1:113" ht="20.100000000000001" customHeight="1" x14ac:dyDescent="0.4">
      <c r="A16" s="408"/>
      <c r="B16" s="415"/>
      <c r="C16" s="416"/>
      <c r="D16" s="416"/>
      <c r="E16" s="416"/>
      <c r="F16" s="417"/>
      <c r="G16" s="424"/>
      <c r="H16" s="425"/>
      <c r="I16" s="425"/>
      <c r="J16" s="426"/>
      <c r="K16" s="424"/>
      <c r="L16" s="425"/>
      <c r="M16" s="425"/>
      <c r="N16" s="426"/>
      <c r="O16" s="424"/>
      <c r="P16" s="425"/>
      <c r="Q16" s="425"/>
      <c r="R16" s="425"/>
      <c r="S16" s="425"/>
      <c r="T16" s="425"/>
      <c r="U16" s="425"/>
      <c r="V16" s="425"/>
      <c r="W16" s="425"/>
      <c r="X16" s="426"/>
      <c r="Y16" s="428"/>
      <c r="Z16" s="433"/>
      <c r="AA16" s="433"/>
      <c r="AB16" s="433"/>
      <c r="AC16" s="433"/>
      <c r="AD16" s="433"/>
      <c r="AE16" s="433"/>
      <c r="AF16" s="433"/>
      <c r="AG16" s="433"/>
      <c r="AH16" s="433"/>
      <c r="AI16" s="433"/>
      <c r="AJ16" s="433"/>
      <c r="AK16" s="433"/>
      <c r="AL16" s="433"/>
      <c r="AM16" s="433"/>
      <c r="AN16" s="433"/>
      <c r="AO16" s="433"/>
      <c r="AP16" s="434"/>
      <c r="AQ16" s="395"/>
      <c r="AR16" s="396"/>
      <c r="AS16" s="396"/>
      <c r="AT16" s="399"/>
      <c r="AU16" s="396"/>
      <c r="AV16" s="396"/>
      <c r="AW16" s="400"/>
      <c r="AX16" s="142"/>
      <c r="AY16" s="143" t="s">
        <v>357</v>
      </c>
      <c r="AZ16" s="144"/>
      <c r="BA16" s="144"/>
      <c r="BB16" s="144"/>
      <c r="BC16" s="144"/>
      <c r="BD16" s="144"/>
      <c r="BE16" s="144"/>
      <c r="BF16" s="144"/>
      <c r="BG16" s="144"/>
      <c r="BH16" s="144"/>
      <c r="BI16" s="144"/>
      <c r="BJ16" s="144"/>
      <c r="BK16" s="145" t="s">
        <v>152</v>
      </c>
      <c r="BL16" s="407"/>
      <c r="BM16" s="407"/>
      <c r="BN16" s="407"/>
      <c r="BO16" s="407"/>
      <c r="BP16" s="407"/>
      <c r="BQ16" s="407"/>
      <c r="BR16" s="407"/>
      <c r="BS16" s="407"/>
      <c r="BT16" s="407"/>
      <c r="BU16" s="407"/>
      <c r="BV16" s="144" t="s">
        <v>78</v>
      </c>
      <c r="BW16" s="146"/>
      <c r="BX16" s="401"/>
      <c r="BY16" s="402"/>
      <c r="BZ16" s="402"/>
      <c r="CA16" s="403"/>
      <c r="CB16" s="352"/>
      <c r="CC16" s="404"/>
      <c r="CD16" s="405"/>
      <c r="CE16" s="405"/>
      <c r="CF16" s="406"/>
      <c r="CG16" s="354"/>
    </row>
    <row r="17" spans="1:85" ht="20.100000000000001" customHeight="1" x14ac:dyDescent="0.4">
      <c r="A17" s="408" t="s">
        <v>314</v>
      </c>
      <c r="B17" s="409"/>
      <c r="C17" s="410"/>
      <c r="D17" s="410"/>
      <c r="E17" s="410"/>
      <c r="F17" s="411"/>
      <c r="G17" s="418"/>
      <c r="H17" s="419"/>
      <c r="I17" s="419"/>
      <c r="J17" s="420"/>
      <c r="K17" s="418"/>
      <c r="L17" s="419"/>
      <c r="M17" s="419"/>
      <c r="N17" s="420"/>
      <c r="O17" s="418"/>
      <c r="P17" s="419"/>
      <c r="Q17" s="419"/>
      <c r="R17" s="419"/>
      <c r="S17" s="419"/>
      <c r="T17" s="419"/>
      <c r="U17" s="419"/>
      <c r="V17" s="419"/>
      <c r="W17" s="419"/>
      <c r="X17" s="420"/>
      <c r="Y17" s="435"/>
      <c r="Z17" s="431"/>
      <c r="AA17" s="431"/>
      <c r="AB17" s="431"/>
      <c r="AC17" s="431"/>
      <c r="AD17" s="431"/>
      <c r="AE17" s="431"/>
      <c r="AF17" s="431"/>
      <c r="AG17" s="431"/>
      <c r="AH17" s="431"/>
      <c r="AI17" s="431"/>
      <c r="AJ17" s="431"/>
      <c r="AK17" s="431"/>
      <c r="AL17" s="431"/>
      <c r="AM17" s="431"/>
      <c r="AN17" s="431"/>
      <c r="AO17" s="431"/>
      <c r="AP17" s="432"/>
      <c r="AQ17" s="393"/>
      <c r="AR17" s="394"/>
      <c r="AS17" s="394"/>
      <c r="AT17" s="397"/>
      <c r="AU17" s="394"/>
      <c r="AV17" s="394"/>
      <c r="AW17" s="398"/>
      <c r="AX17" s="132"/>
      <c r="AY17" s="133" t="s">
        <v>353</v>
      </c>
      <c r="AZ17" s="133"/>
      <c r="BA17" s="133"/>
      <c r="BB17" s="133"/>
      <c r="BC17" s="133"/>
      <c r="BD17" s="133"/>
      <c r="BE17" s="133"/>
      <c r="BF17" s="133"/>
      <c r="BG17" s="133"/>
      <c r="BH17" s="133"/>
      <c r="BI17" s="133"/>
      <c r="BJ17" s="134"/>
      <c r="BK17" s="135"/>
      <c r="BL17" s="133" t="s">
        <v>354</v>
      </c>
      <c r="BM17" s="133"/>
      <c r="BN17" s="133"/>
      <c r="BO17" s="133"/>
      <c r="BP17" s="133"/>
      <c r="BQ17" s="133"/>
      <c r="BR17" s="133"/>
      <c r="BS17" s="133"/>
      <c r="BT17" s="133"/>
      <c r="BU17" s="134"/>
      <c r="BV17" s="134"/>
      <c r="BW17" s="136"/>
      <c r="BX17" s="401"/>
      <c r="BY17" s="402"/>
      <c r="BZ17" s="402"/>
      <c r="CA17" s="403"/>
      <c r="CB17" s="352" t="s">
        <v>4</v>
      </c>
      <c r="CC17" s="404">
        <f t="shared" ref="CC17" si="1">BX17/1.1</f>
        <v>0</v>
      </c>
      <c r="CD17" s="405"/>
      <c r="CE17" s="405"/>
      <c r="CF17" s="406"/>
      <c r="CG17" s="354" t="s">
        <v>4</v>
      </c>
    </row>
    <row r="18" spans="1:85" ht="20.100000000000001" customHeight="1" x14ac:dyDescent="0.4">
      <c r="A18" s="408"/>
      <c r="B18" s="412"/>
      <c r="C18" s="413"/>
      <c r="D18" s="413"/>
      <c r="E18" s="413"/>
      <c r="F18" s="414"/>
      <c r="G18" s="421"/>
      <c r="H18" s="422"/>
      <c r="I18" s="422"/>
      <c r="J18" s="423"/>
      <c r="K18" s="421"/>
      <c r="L18" s="422"/>
      <c r="M18" s="422"/>
      <c r="N18" s="423"/>
      <c r="O18" s="421"/>
      <c r="P18" s="422"/>
      <c r="Q18" s="422"/>
      <c r="R18" s="422"/>
      <c r="S18" s="422"/>
      <c r="T18" s="422"/>
      <c r="U18" s="422"/>
      <c r="V18" s="422"/>
      <c r="W18" s="422"/>
      <c r="X18" s="423"/>
      <c r="Y18" s="428"/>
      <c r="Z18" s="433"/>
      <c r="AA18" s="433"/>
      <c r="AB18" s="433"/>
      <c r="AC18" s="433"/>
      <c r="AD18" s="433"/>
      <c r="AE18" s="433"/>
      <c r="AF18" s="433"/>
      <c r="AG18" s="433"/>
      <c r="AH18" s="433"/>
      <c r="AI18" s="433"/>
      <c r="AJ18" s="433"/>
      <c r="AK18" s="433"/>
      <c r="AL18" s="433"/>
      <c r="AM18" s="433"/>
      <c r="AN18" s="433"/>
      <c r="AO18" s="433"/>
      <c r="AP18" s="434"/>
      <c r="AQ18" s="395"/>
      <c r="AR18" s="396"/>
      <c r="AS18" s="396"/>
      <c r="AT18" s="399"/>
      <c r="AU18" s="396"/>
      <c r="AV18" s="396"/>
      <c r="AW18" s="400"/>
      <c r="AX18" s="137"/>
      <c r="AY18" s="138" t="s">
        <v>355</v>
      </c>
      <c r="AZ18" s="139"/>
      <c r="BA18" s="139"/>
      <c r="BB18" s="139"/>
      <c r="BC18" s="139"/>
      <c r="BD18" s="139"/>
      <c r="BE18" s="139"/>
      <c r="BF18" s="139"/>
      <c r="BG18" s="139"/>
      <c r="BH18" s="139"/>
      <c r="BI18" s="139"/>
      <c r="BJ18" s="139"/>
      <c r="BK18" s="140"/>
      <c r="BL18" s="138" t="s">
        <v>356</v>
      </c>
      <c r="BM18" s="138"/>
      <c r="BN18" s="138"/>
      <c r="BO18" s="138"/>
      <c r="BP18" s="138"/>
      <c r="BQ18" s="138"/>
      <c r="BR18" s="138"/>
      <c r="BS18" s="138"/>
      <c r="BT18" s="138"/>
      <c r="BU18" s="139"/>
      <c r="BV18" s="139"/>
      <c r="BW18" s="141"/>
      <c r="BX18" s="401"/>
      <c r="BY18" s="402"/>
      <c r="BZ18" s="402"/>
      <c r="CA18" s="403"/>
      <c r="CB18" s="352"/>
      <c r="CC18" s="404"/>
      <c r="CD18" s="405"/>
      <c r="CE18" s="405"/>
      <c r="CF18" s="406"/>
      <c r="CG18" s="354"/>
    </row>
    <row r="19" spans="1:85" ht="20.100000000000001" customHeight="1" x14ac:dyDescent="0.4">
      <c r="A19" s="408"/>
      <c r="B19" s="415"/>
      <c r="C19" s="416"/>
      <c r="D19" s="416"/>
      <c r="E19" s="416"/>
      <c r="F19" s="417"/>
      <c r="G19" s="424"/>
      <c r="H19" s="425"/>
      <c r="I19" s="425"/>
      <c r="J19" s="426"/>
      <c r="K19" s="424"/>
      <c r="L19" s="425"/>
      <c r="M19" s="425"/>
      <c r="N19" s="426"/>
      <c r="O19" s="424"/>
      <c r="P19" s="425"/>
      <c r="Q19" s="425"/>
      <c r="R19" s="425"/>
      <c r="S19" s="425"/>
      <c r="T19" s="425"/>
      <c r="U19" s="425"/>
      <c r="V19" s="425"/>
      <c r="W19" s="425"/>
      <c r="X19" s="426"/>
      <c r="Y19" s="428"/>
      <c r="Z19" s="433"/>
      <c r="AA19" s="433"/>
      <c r="AB19" s="433"/>
      <c r="AC19" s="433"/>
      <c r="AD19" s="433"/>
      <c r="AE19" s="433"/>
      <c r="AF19" s="433"/>
      <c r="AG19" s="433"/>
      <c r="AH19" s="433"/>
      <c r="AI19" s="433"/>
      <c r="AJ19" s="433"/>
      <c r="AK19" s="433"/>
      <c r="AL19" s="433"/>
      <c r="AM19" s="433"/>
      <c r="AN19" s="433"/>
      <c r="AO19" s="433"/>
      <c r="AP19" s="434"/>
      <c r="AQ19" s="395"/>
      <c r="AR19" s="396"/>
      <c r="AS19" s="396"/>
      <c r="AT19" s="399"/>
      <c r="AU19" s="396"/>
      <c r="AV19" s="396"/>
      <c r="AW19" s="400"/>
      <c r="AX19" s="142"/>
      <c r="AY19" s="143" t="s">
        <v>357</v>
      </c>
      <c r="AZ19" s="144"/>
      <c r="BA19" s="144"/>
      <c r="BB19" s="144"/>
      <c r="BC19" s="144"/>
      <c r="BD19" s="144"/>
      <c r="BE19" s="144"/>
      <c r="BF19" s="144"/>
      <c r="BG19" s="144"/>
      <c r="BH19" s="144"/>
      <c r="BI19" s="144"/>
      <c r="BJ19" s="144"/>
      <c r="BK19" s="145" t="s">
        <v>152</v>
      </c>
      <c r="BL19" s="407"/>
      <c r="BM19" s="407"/>
      <c r="BN19" s="407"/>
      <c r="BO19" s="407"/>
      <c r="BP19" s="407"/>
      <c r="BQ19" s="407"/>
      <c r="BR19" s="407"/>
      <c r="BS19" s="407"/>
      <c r="BT19" s="407"/>
      <c r="BU19" s="407"/>
      <c r="BV19" s="144" t="s">
        <v>78</v>
      </c>
      <c r="BW19" s="146"/>
      <c r="BX19" s="401"/>
      <c r="BY19" s="402"/>
      <c r="BZ19" s="402"/>
      <c r="CA19" s="403"/>
      <c r="CB19" s="352"/>
      <c r="CC19" s="404"/>
      <c r="CD19" s="405"/>
      <c r="CE19" s="405"/>
      <c r="CF19" s="406"/>
      <c r="CG19" s="354"/>
    </row>
    <row r="20" spans="1:85" ht="20.100000000000001" customHeight="1" x14ac:dyDescent="0.4">
      <c r="A20" s="408" t="s">
        <v>317</v>
      </c>
      <c r="B20" s="409"/>
      <c r="C20" s="410"/>
      <c r="D20" s="410"/>
      <c r="E20" s="410"/>
      <c r="F20" s="411"/>
      <c r="G20" s="418"/>
      <c r="H20" s="419"/>
      <c r="I20" s="419"/>
      <c r="J20" s="420"/>
      <c r="K20" s="418"/>
      <c r="L20" s="419"/>
      <c r="M20" s="419"/>
      <c r="N20" s="420"/>
      <c r="O20" s="418"/>
      <c r="P20" s="419"/>
      <c r="Q20" s="419"/>
      <c r="R20" s="419"/>
      <c r="S20" s="419"/>
      <c r="T20" s="419"/>
      <c r="U20" s="419"/>
      <c r="V20" s="419"/>
      <c r="W20" s="419"/>
      <c r="X20" s="420"/>
      <c r="Y20" s="435"/>
      <c r="Z20" s="431"/>
      <c r="AA20" s="431"/>
      <c r="AB20" s="431"/>
      <c r="AC20" s="431"/>
      <c r="AD20" s="431"/>
      <c r="AE20" s="431"/>
      <c r="AF20" s="431"/>
      <c r="AG20" s="431"/>
      <c r="AH20" s="431"/>
      <c r="AI20" s="431"/>
      <c r="AJ20" s="431"/>
      <c r="AK20" s="431"/>
      <c r="AL20" s="431"/>
      <c r="AM20" s="431"/>
      <c r="AN20" s="431"/>
      <c r="AO20" s="431"/>
      <c r="AP20" s="432"/>
      <c r="AQ20" s="393"/>
      <c r="AR20" s="394"/>
      <c r="AS20" s="394"/>
      <c r="AT20" s="397"/>
      <c r="AU20" s="394"/>
      <c r="AV20" s="394"/>
      <c r="AW20" s="398"/>
      <c r="AX20" s="132"/>
      <c r="AY20" s="133" t="s">
        <v>353</v>
      </c>
      <c r="AZ20" s="133"/>
      <c r="BA20" s="133"/>
      <c r="BB20" s="133"/>
      <c r="BC20" s="133"/>
      <c r="BD20" s="133"/>
      <c r="BE20" s="133"/>
      <c r="BF20" s="133"/>
      <c r="BG20" s="133"/>
      <c r="BH20" s="133"/>
      <c r="BI20" s="133"/>
      <c r="BJ20" s="134"/>
      <c r="BK20" s="135"/>
      <c r="BL20" s="133" t="s">
        <v>354</v>
      </c>
      <c r="BM20" s="133"/>
      <c r="BN20" s="133"/>
      <c r="BO20" s="133"/>
      <c r="BP20" s="133"/>
      <c r="BQ20" s="133"/>
      <c r="BR20" s="133"/>
      <c r="BS20" s="133"/>
      <c r="BT20" s="133"/>
      <c r="BU20" s="134"/>
      <c r="BV20" s="134"/>
      <c r="BW20" s="136"/>
      <c r="BX20" s="401"/>
      <c r="BY20" s="402"/>
      <c r="BZ20" s="402"/>
      <c r="CA20" s="403"/>
      <c r="CB20" s="352" t="s">
        <v>4</v>
      </c>
      <c r="CC20" s="404">
        <f t="shared" ref="CC20" si="2">BX20/1.1</f>
        <v>0</v>
      </c>
      <c r="CD20" s="405"/>
      <c r="CE20" s="405"/>
      <c r="CF20" s="406"/>
      <c r="CG20" s="354" t="s">
        <v>4</v>
      </c>
    </row>
    <row r="21" spans="1:85" ht="20.100000000000001" customHeight="1" x14ac:dyDescent="0.4">
      <c r="A21" s="408"/>
      <c r="B21" s="412"/>
      <c r="C21" s="413"/>
      <c r="D21" s="413"/>
      <c r="E21" s="413"/>
      <c r="F21" s="414"/>
      <c r="G21" s="421"/>
      <c r="H21" s="422"/>
      <c r="I21" s="422"/>
      <c r="J21" s="423"/>
      <c r="K21" s="421"/>
      <c r="L21" s="422"/>
      <c r="M21" s="422"/>
      <c r="N21" s="423"/>
      <c r="O21" s="421"/>
      <c r="P21" s="422"/>
      <c r="Q21" s="422"/>
      <c r="R21" s="422"/>
      <c r="S21" s="422"/>
      <c r="T21" s="422"/>
      <c r="U21" s="422"/>
      <c r="V21" s="422"/>
      <c r="W21" s="422"/>
      <c r="X21" s="423"/>
      <c r="Y21" s="428"/>
      <c r="Z21" s="433"/>
      <c r="AA21" s="433"/>
      <c r="AB21" s="433"/>
      <c r="AC21" s="433"/>
      <c r="AD21" s="433"/>
      <c r="AE21" s="433"/>
      <c r="AF21" s="433"/>
      <c r="AG21" s="433"/>
      <c r="AH21" s="433"/>
      <c r="AI21" s="433"/>
      <c r="AJ21" s="433"/>
      <c r="AK21" s="433"/>
      <c r="AL21" s="433"/>
      <c r="AM21" s="433"/>
      <c r="AN21" s="433"/>
      <c r="AO21" s="433"/>
      <c r="AP21" s="434"/>
      <c r="AQ21" s="395"/>
      <c r="AR21" s="396"/>
      <c r="AS21" s="396"/>
      <c r="AT21" s="399"/>
      <c r="AU21" s="396"/>
      <c r="AV21" s="396"/>
      <c r="AW21" s="400"/>
      <c r="AX21" s="137"/>
      <c r="AY21" s="138" t="s">
        <v>355</v>
      </c>
      <c r="AZ21" s="139"/>
      <c r="BA21" s="139"/>
      <c r="BB21" s="139"/>
      <c r="BC21" s="139"/>
      <c r="BD21" s="139"/>
      <c r="BE21" s="139"/>
      <c r="BF21" s="139"/>
      <c r="BG21" s="139"/>
      <c r="BH21" s="139"/>
      <c r="BI21" s="139"/>
      <c r="BJ21" s="139"/>
      <c r="BK21" s="140"/>
      <c r="BL21" s="138" t="s">
        <v>356</v>
      </c>
      <c r="BM21" s="138"/>
      <c r="BN21" s="138"/>
      <c r="BO21" s="138"/>
      <c r="BP21" s="138"/>
      <c r="BQ21" s="138"/>
      <c r="BR21" s="138"/>
      <c r="BS21" s="138"/>
      <c r="BT21" s="138"/>
      <c r="BU21" s="139"/>
      <c r="BV21" s="139"/>
      <c r="BW21" s="141"/>
      <c r="BX21" s="401"/>
      <c r="BY21" s="402"/>
      <c r="BZ21" s="402"/>
      <c r="CA21" s="403"/>
      <c r="CB21" s="352"/>
      <c r="CC21" s="404"/>
      <c r="CD21" s="405"/>
      <c r="CE21" s="405"/>
      <c r="CF21" s="406"/>
      <c r="CG21" s="354"/>
    </row>
    <row r="22" spans="1:85" ht="20.100000000000001" customHeight="1" x14ac:dyDescent="0.4">
      <c r="A22" s="408"/>
      <c r="B22" s="415"/>
      <c r="C22" s="416"/>
      <c r="D22" s="416"/>
      <c r="E22" s="416"/>
      <c r="F22" s="417"/>
      <c r="G22" s="424"/>
      <c r="H22" s="425"/>
      <c r="I22" s="425"/>
      <c r="J22" s="426"/>
      <c r="K22" s="424"/>
      <c r="L22" s="425"/>
      <c r="M22" s="425"/>
      <c r="N22" s="426"/>
      <c r="O22" s="424"/>
      <c r="P22" s="425"/>
      <c r="Q22" s="425"/>
      <c r="R22" s="425"/>
      <c r="S22" s="425"/>
      <c r="T22" s="425"/>
      <c r="U22" s="425"/>
      <c r="V22" s="425"/>
      <c r="W22" s="425"/>
      <c r="X22" s="426"/>
      <c r="Y22" s="428"/>
      <c r="Z22" s="433"/>
      <c r="AA22" s="433"/>
      <c r="AB22" s="433"/>
      <c r="AC22" s="433"/>
      <c r="AD22" s="433"/>
      <c r="AE22" s="433"/>
      <c r="AF22" s="433"/>
      <c r="AG22" s="433"/>
      <c r="AH22" s="433"/>
      <c r="AI22" s="433"/>
      <c r="AJ22" s="433"/>
      <c r="AK22" s="433"/>
      <c r="AL22" s="433"/>
      <c r="AM22" s="433"/>
      <c r="AN22" s="433"/>
      <c r="AO22" s="433"/>
      <c r="AP22" s="434"/>
      <c r="AQ22" s="395"/>
      <c r="AR22" s="396"/>
      <c r="AS22" s="396"/>
      <c r="AT22" s="399"/>
      <c r="AU22" s="396"/>
      <c r="AV22" s="396"/>
      <c r="AW22" s="400"/>
      <c r="AX22" s="142"/>
      <c r="AY22" s="143" t="s">
        <v>357</v>
      </c>
      <c r="AZ22" s="144"/>
      <c r="BA22" s="144"/>
      <c r="BB22" s="144"/>
      <c r="BC22" s="144"/>
      <c r="BD22" s="144"/>
      <c r="BE22" s="144"/>
      <c r="BF22" s="144"/>
      <c r="BG22" s="144"/>
      <c r="BH22" s="144"/>
      <c r="BI22" s="144"/>
      <c r="BJ22" s="144"/>
      <c r="BK22" s="145" t="s">
        <v>152</v>
      </c>
      <c r="BL22" s="407"/>
      <c r="BM22" s="407"/>
      <c r="BN22" s="407"/>
      <c r="BO22" s="407"/>
      <c r="BP22" s="407"/>
      <c r="BQ22" s="407"/>
      <c r="BR22" s="407"/>
      <c r="BS22" s="407"/>
      <c r="BT22" s="407"/>
      <c r="BU22" s="407"/>
      <c r="BV22" s="144" t="s">
        <v>78</v>
      </c>
      <c r="BW22" s="146"/>
      <c r="BX22" s="401"/>
      <c r="BY22" s="402"/>
      <c r="BZ22" s="402"/>
      <c r="CA22" s="403"/>
      <c r="CB22" s="352"/>
      <c r="CC22" s="404"/>
      <c r="CD22" s="405"/>
      <c r="CE22" s="405"/>
      <c r="CF22" s="406"/>
      <c r="CG22" s="354"/>
    </row>
    <row r="23" spans="1:85" ht="20.100000000000001" customHeight="1" x14ac:dyDescent="0.4">
      <c r="A23" s="408" t="s">
        <v>320</v>
      </c>
      <c r="B23" s="409"/>
      <c r="C23" s="410"/>
      <c r="D23" s="410"/>
      <c r="E23" s="410"/>
      <c r="F23" s="411"/>
      <c r="G23" s="418"/>
      <c r="H23" s="419"/>
      <c r="I23" s="419"/>
      <c r="J23" s="420"/>
      <c r="K23" s="418"/>
      <c r="L23" s="419"/>
      <c r="M23" s="419"/>
      <c r="N23" s="420"/>
      <c r="O23" s="418"/>
      <c r="P23" s="419"/>
      <c r="Q23" s="419"/>
      <c r="R23" s="419"/>
      <c r="S23" s="419"/>
      <c r="T23" s="419"/>
      <c r="U23" s="419"/>
      <c r="V23" s="419"/>
      <c r="W23" s="419"/>
      <c r="X23" s="420"/>
      <c r="Y23" s="435"/>
      <c r="Z23" s="431"/>
      <c r="AA23" s="431"/>
      <c r="AB23" s="431"/>
      <c r="AC23" s="431"/>
      <c r="AD23" s="431"/>
      <c r="AE23" s="431"/>
      <c r="AF23" s="431"/>
      <c r="AG23" s="431"/>
      <c r="AH23" s="431"/>
      <c r="AI23" s="431"/>
      <c r="AJ23" s="431"/>
      <c r="AK23" s="431"/>
      <c r="AL23" s="431"/>
      <c r="AM23" s="431"/>
      <c r="AN23" s="431"/>
      <c r="AO23" s="431"/>
      <c r="AP23" s="432"/>
      <c r="AQ23" s="393"/>
      <c r="AR23" s="394"/>
      <c r="AS23" s="394"/>
      <c r="AT23" s="397"/>
      <c r="AU23" s="394"/>
      <c r="AV23" s="394"/>
      <c r="AW23" s="398"/>
      <c r="AX23" s="132"/>
      <c r="AY23" s="133" t="s">
        <v>353</v>
      </c>
      <c r="AZ23" s="133"/>
      <c r="BA23" s="133"/>
      <c r="BB23" s="133"/>
      <c r="BC23" s="133"/>
      <c r="BD23" s="133"/>
      <c r="BE23" s="133"/>
      <c r="BF23" s="133"/>
      <c r="BG23" s="133"/>
      <c r="BH23" s="133"/>
      <c r="BI23" s="133"/>
      <c r="BJ23" s="134"/>
      <c r="BK23" s="135"/>
      <c r="BL23" s="133" t="s">
        <v>354</v>
      </c>
      <c r="BM23" s="133"/>
      <c r="BN23" s="133"/>
      <c r="BO23" s="133"/>
      <c r="BP23" s="133"/>
      <c r="BQ23" s="133"/>
      <c r="BR23" s="133"/>
      <c r="BS23" s="133"/>
      <c r="BT23" s="133"/>
      <c r="BU23" s="134"/>
      <c r="BV23" s="134"/>
      <c r="BW23" s="136"/>
      <c r="BX23" s="401"/>
      <c r="BY23" s="402"/>
      <c r="BZ23" s="402"/>
      <c r="CA23" s="403"/>
      <c r="CB23" s="352" t="s">
        <v>4</v>
      </c>
      <c r="CC23" s="404">
        <f t="shared" ref="CC23" si="3">BX23/1.1</f>
        <v>0</v>
      </c>
      <c r="CD23" s="405"/>
      <c r="CE23" s="405"/>
      <c r="CF23" s="406"/>
      <c r="CG23" s="354" t="s">
        <v>4</v>
      </c>
    </row>
    <row r="24" spans="1:85" ht="20.100000000000001" customHeight="1" x14ac:dyDescent="0.4">
      <c r="A24" s="408"/>
      <c r="B24" s="412"/>
      <c r="C24" s="413"/>
      <c r="D24" s="413"/>
      <c r="E24" s="413"/>
      <c r="F24" s="414"/>
      <c r="G24" s="421"/>
      <c r="H24" s="422"/>
      <c r="I24" s="422"/>
      <c r="J24" s="423"/>
      <c r="K24" s="421"/>
      <c r="L24" s="422"/>
      <c r="M24" s="422"/>
      <c r="N24" s="423"/>
      <c r="O24" s="421"/>
      <c r="P24" s="422"/>
      <c r="Q24" s="422"/>
      <c r="R24" s="422"/>
      <c r="S24" s="422"/>
      <c r="T24" s="422"/>
      <c r="U24" s="422"/>
      <c r="V24" s="422"/>
      <c r="W24" s="422"/>
      <c r="X24" s="423"/>
      <c r="Y24" s="428"/>
      <c r="Z24" s="433"/>
      <c r="AA24" s="433"/>
      <c r="AB24" s="433"/>
      <c r="AC24" s="433"/>
      <c r="AD24" s="433"/>
      <c r="AE24" s="433"/>
      <c r="AF24" s="433"/>
      <c r="AG24" s="433"/>
      <c r="AH24" s="433"/>
      <c r="AI24" s="433"/>
      <c r="AJ24" s="433"/>
      <c r="AK24" s="433"/>
      <c r="AL24" s="433"/>
      <c r="AM24" s="433"/>
      <c r="AN24" s="433"/>
      <c r="AO24" s="433"/>
      <c r="AP24" s="434"/>
      <c r="AQ24" s="395"/>
      <c r="AR24" s="396"/>
      <c r="AS24" s="396"/>
      <c r="AT24" s="399"/>
      <c r="AU24" s="396"/>
      <c r="AV24" s="396"/>
      <c r="AW24" s="400"/>
      <c r="AX24" s="137"/>
      <c r="AY24" s="138" t="s">
        <v>355</v>
      </c>
      <c r="AZ24" s="139"/>
      <c r="BA24" s="139"/>
      <c r="BB24" s="139"/>
      <c r="BC24" s="139"/>
      <c r="BD24" s="139"/>
      <c r="BE24" s="139"/>
      <c r="BF24" s="139"/>
      <c r="BG24" s="139"/>
      <c r="BH24" s="139"/>
      <c r="BI24" s="139"/>
      <c r="BJ24" s="139"/>
      <c r="BK24" s="140"/>
      <c r="BL24" s="138" t="s">
        <v>356</v>
      </c>
      <c r="BM24" s="138"/>
      <c r="BN24" s="138"/>
      <c r="BO24" s="138"/>
      <c r="BP24" s="138"/>
      <c r="BQ24" s="138"/>
      <c r="BR24" s="138"/>
      <c r="BS24" s="138"/>
      <c r="BT24" s="138"/>
      <c r="BU24" s="139"/>
      <c r="BV24" s="139"/>
      <c r="BW24" s="141"/>
      <c r="BX24" s="401"/>
      <c r="BY24" s="402"/>
      <c r="BZ24" s="402"/>
      <c r="CA24" s="403"/>
      <c r="CB24" s="352"/>
      <c r="CC24" s="404"/>
      <c r="CD24" s="405"/>
      <c r="CE24" s="405"/>
      <c r="CF24" s="406"/>
      <c r="CG24" s="354"/>
    </row>
    <row r="25" spans="1:85" ht="20.100000000000001" customHeight="1" x14ac:dyDescent="0.4">
      <c r="A25" s="408"/>
      <c r="B25" s="415"/>
      <c r="C25" s="416"/>
      <c r="D25" s="416"/>
      <c r="E25" s="416"/>
      <c r="F25" s="417"/>
      <c r="G25" s="424"/>
      <c r="H25" s="425"/>
      <c r="I25" s="425"/>
      <c r="J25" s="426"/>
      <c r="K25" s="424"/>
      <c r="L25" s="425"/>
      <c r="M25" s="425"/>
      <c r="N25" s="426"/>
      <c r="O25" s="424"/>
      <c r="P25" s="425"/>
      <c r="Q25" s="425"/>
      <c r="R25" s="425"/>
      <c r="S25" s="425"/>
      <c r="T25" s="425"/>
      <c r="U25" s="425"/>
      <c r="V25" s="425"/>
      <c r="W25" s="425"/>
      <c r="X25" s="426"/>
      <c r="Y25" s="428"/>
      <c r="Z25" s="433"/>
      <c r="AA25" s="433"/>
      <c r="AB25" s="433"/>
      <c r="AC25" s="433"/>
      <c r="AD25" s="433"/>
      <c r="AE25" s="433"/>
      <c r="AF25" s="433"/>
      <c r="AG25" s="433"/>
      <c r="AH25" s="433"/>
      <c r="AI25" s="433"/>
      <c r="AJ25" s="433"/>
      <c r="AK25" s="433"/>
      <c r="AL25" s="433"/>
      <c r="AM25" s="433"/>
      <c r="AN25" s="433"/>
      <c r="AO25" s="433"/>
      <c r="AP25" s="434"/>
      <c r="AQ25" s="395"/>
      <c r="AR25" s="396"/>
      <c r="AS25" s="396"/>
      <c r="AT25" s="399"/>
      <c r="AU25" s="396"/>
      <c r="AV25" s="396"/>
      <c r="AW25" s="400"/>
      <c r="AX25" s="142"/>
      <c r="AY25" s="143" t="s">
        <v>357</v>
      </c>
      <c r="AZ25" s="144"/>
      <c r="BA25" s="144"/>
      <c r="BB25" s="144"/>
      <c r="BC25" s="144"/>
      <c r="BD25" s="144"/>
      <c r="BE25" s="144"/>
      <c r="BF25" s="144"/>
      <c r="BG25" s="144"/>
      <c r="BH25" s="144"/>
      <c r="BI25" s="144"/>
      <c r="BJ25" s="144"/>
      <c r="BK25" s="145" t="s">
        <v>152</v>
      </c>
      <c r="BL25" s="407"/>
      <c r="BM25" s="407"/>
      <c r="BN25" s="407"/>
      <c r="BO25" s="407"/>
      <c r="BP25" s="407"/>
      <c r="BQ25" s="407"/>
      <c r="BR25" s="407"/>
      <c r="BS25" s="407"/>
      <c r="BT25" s="407"/>
      <c r="BU25" s="407"/>
      <c r="BV25" s="144" t="s">
        <v>78</v>
      </c>
      <c r="BW25" s="146"/>
      <c r="BX25" s="401"/>
      <c r="BY25" s="402"/>
      <c r="BZ25" s="402"/>
      <c r="CA25" s="403"/>
      <c r="CB25" s="352"/>
      <c r="CC25" s="404"/>
      <c r="CD25" s="405"/>
      <c r="CE25" s="405"/>
      <c r="CF25" s="406"/>
      <c r="CG25" s="354"/>
    </row>
    <row r="26" spans="1:85" ht="20.100000000000001" customHeight="1" x14ac:dyDescent="0.4">
      <c r="A26" s="408" t="s">
        <v>324</v>
      </c>
      <c r="B26" s="409"/>
      <c r="C26" s="410"/>
      <c r="D26" s="410"/>
      <c r="E26" s="410"/>
      <c r="F26" s="411"/>
      <c r="G26" s="418"/>
      <c r="H26" s="419"/>
      <c r="I26" s="419"/>
      <c r="J26" s="420"/>
      <c r="K26" s="418"/>
      <c r="L26" s="419"/>
      <c r="M26" s="419"/>
      <c r="N26" s="420"/>
      <c r="O26" s="418"/>
      <c r="P26" s="419"/>
      <c r="Q26" s="419"/>
      <c r="R26" s="419"/>
      <c r="S26" s="419"/>
      <c r="T26" s="419"/>
      <c r="U26" s="419"/>
      <c r="V26" s="419"/>
      <c r="W26" s="419"/>
      <c r="X26" s="420"/>
      <c r="Y26" s="435"/>
      <c r="Z26" s="431"/>
      <c r="AA26" s="431"/>
      <c r="AB26" s="431"/>
      <c r="AC26" s="431"/>
      <c r="AD26" s="431"/>
      <c r="AE26" s="431"/>
      <c r="AF26" s="431"/>
      <c r="AG26" s="431"/>
      <c r="AH26" s="431"/>
      <c r="AI26" s="431"/>
      <c r="AJ26" s="431"/>
      <c r="AK26" s="431"/>
      <c r="AL26" s="431"/>
      <c r="AM26" s="431"/>
      <c r="AN26" s="431"/>
      <c r="AO26" s="431"/>
      <c r="AP26" s="432"/>
      <c r="AQ26" s="393"/>
      <c r="AR26" s="394"/>
      <c r="AS26" s="394"/>
      <c r="AT26" s="397"/>
      <c r="AU26" s="394"/>
      <c r="AV26" s="394"/>
      <c r="AW26" s="398"/>
      <c r="AX26" s="132"/>
      <c r="AY26" s="133" t="s">
        <v>353</v>
      </c>
      <c r="AZ26" s="133"/>
      <c r="BA26" s="133"/>
      <c r="BB26" s="133"/>
      <c r="BC26" s="133"/>
      <c r="BD26" s="133"/>
      <c r="BE26" s="133"/>
      <c r="BF26" s="133"/>
      <c r="BG26" s="133"/>
      <c r="BH26" s="133"/>
      <c r="BI26" s="133"/>
      <c r="BJ26" s="134"/>
      <c r="BK26" s="135"/>
      <c r="BL26" s="133" t="s">
        <v>354</v>
      </c>
      <c r="BM26" s="133"/>
      <c r="BN26" s="133"/>
      <c r="BO26" s="133"/>
      <c r="BP26" s="133"/>
      <c r="BQ26" s="133"/>
      <c r="BR26" s="133"/>
      <c r="BS26" s="133"/>
      <c r="BT26" s="133"/>
      <c r="BU26" s="134"/>
      <c r="BV26" s="134"/>
      <c r="BW26" s="136"/>
      <c r="BX26" s="401"/>
      <c r="BY26" s="402"/>
      <c r="BZ26" s="402"/>
      <c r="CA26" s="403"/>
      <c r="CB26" s="352" t="s">
        <v>4</v>
      </c>
      <c r="CC26" s="404">
        <f t="shared" ref="CC26" si="4">BX26/1.1</f>
        <v>0</v>
      </c>
      <c r="CD26" s="405"/>
      <c r="CE26" s="405"/>
      <c r="CF26" s="406"/>
      <c r="CG26" s="354" t="s">
        <v>4</v>
      </c>
    </row>
    <row r="27" spans="1:85" ht="20.100000000000001" customHeight="1" x14ac:dyDescent="0.4">
      <c r="A27" s="408"/>
      <c r="B27" s="412"/>
      <c r="C27" s="413"/>
      <c r="D27" s="413"/>
      <c r="E27" s="413"/>
      <c r="F27" s="414"/>
      <c r="G27" s="421"/>
      <c r="H27" s="422"/>
      <c r="I27" s="422"/>
      <c r="J27" s="423"/>
      <c r="K27" s="421"/>
      <c r="L27" s="422"/>
      <c r="M27" s="422"/>
      <c r="N27" s="423"/>
      <c r="O27" s="421"/>
      <c r="P27" s="422"/>
      <c r="Q27" s="422"/>
      <c r="R27" s="422"/>
      <c r="S27" s="422"/>
      <c r="T27" s="422"/>
      <c r="U27" s="422"/>
      <c r="V27" s="422"/>
      <c r="W27" s="422"/>
      <c r="X27" s="423"/>
      <c r="Y27" s="428"/>
      <c r="Z27" s="433"/>
      <c r="AA27" s="433"/>
      <c r="AB27" s="433"/>
      <c r="AC27" s="433"/>
      <c r="AD27" s="433"/>
      <c r="AE27" s="433"/>
      <c r="AF27" s="433"/>
      <c r="AG27" s="433"/>
      <c r="AH27" s="433"/>
      <c r="AI27" s="433"/>
      <c r="AJ27" s="433"/>
      <c r="AK27" s="433"/>
      <c r="AL27" s="433"/>
      <c r="AM27" s="433"/>
      <c r="AN27" s="433"/>
      <c r="AO27" s="433"/>
      <c r="AP27" s="434"/>
      <c r="AQ27" s="395"/>
      <c r="AR27" s="396"/>
      <c r="AS27" s="396"/>
      <c r="AT27" s="399"/>
      <c r="AU27" s="396"/>
      <c r="AV27" s="396"/>
      <c r="AW27" s="400"/>
      <c r="AX27" s="137"/>
      <c r="AY27" s="138" t="s">
        <v>355</v>
      </c>
      <c r="AZ27" s="139"/>
      <c r="BA27" s="139"/>
      <c r="BB27" s="139"/>
      <c r="BC27" s="139"/>
      <c r="BD27" s="139"/>
      <c r="BE27" s="139"/>
      <c r="BF27" s="139"/>
      <c r="BG27" s="139"/>
      <c r="BH27" s="139"/>
      <c r="BI27" s="139"/>
      <c r="BJ27" s="139"/>
      <c r="BK27" s="140"/>
      <c r="BL27" s="138" t="s">
        <v>356</v>
      </c>
      <c r="BM27" s="138"/>
      <c r="BN27" s="138"/>
      <c r="BO27" s="138"/>
      <c r="BP27" s="138"/>
      <c r="BQ27" s="138"/>
      <c r="BR27" s="138"/>
      <c r="BS27" s="138"/>
      <c r="BT27" s="138"/>
      <c r="BU27" s="139"/>
      <c r="BV27" s="139"/>
      <c r="BW27" s="141"/>
      <c r="BX27" s="401"/>
      <c r="BY27" s="402"/>
      <c r="BZ27" s="402"/>
      <c r="CA27" s="403"/>
      <c r="CB27" s="352"/>
      <c r="CC27" s="404"/>
      <c r="CD27" s="405"/>
      <c r="CE27" s="405"/>
      <c r="CF27" s="406"/>
      <c r="CG27" s="354"/>
    </row>
    <row r="28" spans="1:85" ht="20.100000000000001" customHeight="1" x14ac:dyDescent="0.4">
      <c r="A28" s="408"/>
      <c r="B28" s="415"/>
      <c r="C28" s="416"/>
      <c r="D28" s="416"/>
      <c r="E28" s="416"/>
      <c r="F28" s="417"/>
      <c r="G28" s="424"/>
      <c r="H28" s="425"/>
      <c r="I28" s="425"/>
      <c r="J28" s="426"/>
      <c r="K28" s="424"/>
      <c r="L28" s="425"/>
      <c r="M28" s="425"/>
      <c r="N28" s="426"/>
      <c r="O28" s="424"/>
      <c r="P28" s="425"/>
      <c r="Q28" s="425"/>
      <c r="R28" s="425"/>
      <c r="S28" s="425"/>
      <c r="T28" s="425"/>
      <c r="U28" s="425"/>
      <c r="V28" s="425"/>
      <c r="W28" s="425"/>
      <c r="X28" s="426"/>
      <c r="Y28" s="428"/>
      <c r="Z28" s="433"/>
      <c r="AA28" s="433"/>
      <c r="AB28" s="433"/>
      <c r="AC28" s="433"/>
      <c r="AD28" s="433"/>
      <c r="AE28" s="433"/>
      <c r="AF28" s="433"/>
      <c r="AG28" s="433"/>
      <c r="AH28" s="433"/>
      <c r="AI28" s="433"/>
      <c r="AJ28" s="433"/>
      <c r="AK28" s="433"/>
      <c r="AL28" s="433"/>
      <c r="AM28" s="433"/>
      <c r="AN28" s="433"/>
      <c r="AO28" s="433"/>
      <c r="AP28" s="434"/>
      <c r="AQ28" s="395"/>
      <c r="AR28" s="396"/>
      <c r="AS28" s="396"/>
      <c r="AT28" s="399"/>
      <c r="AU28" s="396"/>
      <c r="AV28" s="396"/>
      <c r="AW28" s="400"/>
      <c r="AX28" s="142"/>
      <c r="AY28" s="143" t="s">
        <v>357</v>
      </c>
      <c r="AZ28" s="144"/>
      <c r="BA28" s="144"/>
      <c r="BB28" s="144"/>
      <c r="BC28" s="144"/>
      <c r="BD28" s="144"/>
      <c r="BE28" s="144"/>
      <c r="BF28" s="144"/>
      <c r="BG28" s="144"/>
      <c r="BH28" s="144"/>
      <c r="BI28" s="144"/>
      <c r="BJ28" s="144"/>
      <c r="BK28" s="145" t="s">
        <v>152</v>
      </c>
      <c r="BL28" s="407"/>
      <c r="BM28" s="407"/>
      <c r="BN28" s="407"/>
      <c r="BO28" s="407"/>
      <c r="BP28" s="407"/>
      <c r="BQ28" s="407"/>
      <c r="BR28" s="407"/>
      <c r="BS28" s="407"/>
      <c r="BT28" s="407"/>
      <c r="BU28" s="407"/>
      <c r="BV28" s="144" t="s">
        <v>78</v>
      </c>
      <c r="BW28" s="146"/>
      <c r="BX28" s="401"/>
      <c r="BY28" s="402"/>
      <c r="BZ28" s="402"/>
      <c r="CA28" s="403"/>
      <c r="CB28" s="352"/>
      <c r="CC28" s="404"/>
      <c r="CD28" s="405"/>
      <c r="CE28" s="405"/>
      <c r="CF28" s="406"/>
      <c r="CG28" s="354"/>
    </row>
    <row r="29" spans="1:85" ht="20.100000000000001" customHeight="1" x14ac:dyDescent="0.4">
      <c r="A29" s="408" t="s">
        <v>325</v>
      </c>
      <c r="B29" s="409"/>
      <c r="C29" s="410"/>
      <c r="D29" s="410"/>
      <c r="E29" s="410"/>
      <c r="F29" s="411"/>
      <c r="G29" s="418"/>
      <c r="H29" s="419"/>
      <c r="I29" s="419"/>
      <c r="J29" s="420"/>
      <c r="K29" s="418"/>
      <c r="L29" s="419"/>
      <c r="M29" s="419"/>
      <c r="N29" s="420"/>
      <c r="O29" s="418"/>
      <c r="P29" s="419"/>
      <c r="Q29" s="419"/>
      <c r="R29" s="419"/>
      <c r="S29" s="419"/>
      <c r="T29" s="419"/>
      <c r="U29" s="419"/>
      <c r="V29" s="419"/>
      <c r="W29" s="419"/>
      <c r="X29" s="420"/>
      <c r="Y29" s="435"/>
      <c r="Z29" s="431"/>
      <c r="AA29" s="431"/>
      <c r="AB29" s="431"/>
      <c r="AC29" s="431"/>
      <c r="AD29" s="431"/>
      <c r="AE29" s="431"/>
      <c r="AF29" s="431"/>
      <c r="AG29" s="431"/>
      <c r="AH29" s="431"/>
      <c r="AI29" s="431"/>
      <c r="AJ29" s="431"/>
      <c r="AK29" s="431"/>
      <c r="AL29" s="431"/>
      <c r="AM29" s="431"/>
      <c r="AN29" s="431"/>
      <c r="AO29" s="431"/>
      <c r="AP29" s="432"/>
      <c r="AQ29" s="393"/>
      <c r="AR29" s="394"/>
      <c r="AS29" s="394"/>
      <c r="AT29" s="397"/>
      <c r="AU29" s="394"/>
      <c r="AV29" s="394"/>
      <c r="AW29" s="398"/>
      <c r="AX29" s="132"/>
      <c r="AY29" s="133" t="s">
        <v>353</v>
      </c>
      <c r="AZ29" s="133"/>
      <c r="BA29" s="133"/>
      <c r="BB29" s="133"/>
      <c r="BC29" s="133"/>
      <c r="BD29" s="133"/>
      <c r="BE29" s="133"/>
      <c r="BF29" s="133"/>
      <c r="BG29" s="133"/>
      <c r="BH29" s="133"/>
      <c r="BI29" s="133"/>
      <c r="BJ29" s="134"/>
      <c r="BK29" s="135"/>
      <c r="BL29" s="133" t="s">
        <v>354</v>
      </c>
      <c r="BM29" s="133"/>
      <c r="BN29" s="133"/>
      <c r="BO29" s="133"/>
      <c r="BP29" s="133"/>
      <c r="BQ29" s="133"/>
      <c r="BR29" s="133"/>
      <c r="BS29" s="133"/>
      <c r="BT29" s="133"/>
      <c r="BU29" s="134"/>
      <c r="BV29" s="134"/>
      <c r="BW29" s="136"/>
      <c r="BX29" s="401"/>
      <c r="BY29" s="402"/>
      <c r="BZ29" s="402"/>
      <c r="CA29" s="403"/>
      <c r="CB29" s="352" t="s">
        <v>4</v>
      </c>
      <c r="CC29" s="404">
        <f t="shared" ref="CC29" si="5">BX29/1.1</f>
        <v>0</v>
      </c>
      <c r="CD29" s="405"/>
      <c r="CE29" s="405"/>
      <c r="CF29" s="406"/>
      <c r="CG29" s="354" t="s">
        <v>4</v>
      </c>
    </row>
    <row r="30" spans="1:85" ht="20.100000000000001" customHeight="1" x14ac:dyDescent="0.4">
      <c r="A30" s="408"/>
      <c r="B30" s="412"/>
      <c r="C30" s="413"/>
      <c r="D30" s="413"/>
      <c r="E30" s="413"/>
      <c r="F30" s="414"/>
      <c r="G30" s="421"/>
      <c r="H30" s="422"/>
      <c r="I30" s="422"/>
      <c r="J30" s="423"/>
      <c r="K30" s="421"/>
      <c r="L30" s="422"/>
      <c r="M30" s="422"/>
      <c r="N30" s="423"/>
      <c r="O30" s="421"/>
      <c r="P30" s="422"/>
      <c r="Q30" s="422"/>
      <c r="R30" s="422"/>
      <c r="S30" s="422"/>
      <c r="T30" s="422"/>
      <c r="U30" s="422"/>
      <c r="V30" s="422"/>
      <c r="W30" s="422"/>
      <c r="X30" s="423"/>
      <c r="Y30" s="428"/>
      <c r="Z30" s="433"/>
      <c r="AA30" s="433"/>
      <c r="AB30" s="433"/>
      <c r="AC30" s="433"/>
      <c r="AD30" s="433"/>
      <c r="AE30" s="433"/>
      <c r="AF30" s="433"/>
      <c r="AG30" s="433"/>
      <c r="AH30" s="433"/>
      <c r="AI30" s="433"/>
      <c r="AJ30" s="433"/>
      <c r="AK30" s="433"/>
      <c r="AL30" s="433"/>
      <c r="AM30" s="433"/>
      <c r="AN30" s="433"/>
      <c r="AO30" s="433"/>
      <c r="AP30" s="434"/>
      <c r="AQ30" s="395"/>
      <c r="AR30" s="396"/>
      <c r="AS30" s="396"/>
      <c r="AT30" s="399"/>
      <c r="AU30" s="396"/>
      <c r="AV30" s="396"/>
      <c r="AW30" s="400"/>
      <c r="AX30" s="137"/>
      <c r="AY30" s="138" t="s">
        <v>355</v>
      </c>
      <c r="AZ30" s="139"/>
      <c r="BA30" s="139"/>
      <c r="BB30" s="139"/>
      <c r="BC30" s="139"/>
      <c r="BD30" s="139"/>
      <c r="BE30" s="139"/>
      <c r="BF30" s="139"/>
      <c r="BG30" s="139"/>
      <c r="BH30" s="139"/>
      <c r="BI30" s="139"/>
      <c r="BJ30" s="139"/>
      <c r="BK30" s="140"/>
      <c r="BL30" s="138" t="s">
        <v>356</v>
      </c>
      <c r="BM30" s="138"/>
      <c r="BN30" s="138"/>
      <c r="BO30" s="138"/>
      <c r="BP30" s="138"/>
      <c r="BQ30" s="138"/>
      <c r="BR30" s="138"/>
      <c r="BS30" s="138"/>
      <c r="BT30" s="138"/>
      <c r="BU30" s="139"/>
      <c r="BV30" s="139"/>
      <c r="BW30" s="141"/>
      <c r="BX30" s="401"/>
      <c r="BY30" s="402"/>
      <c r="BZ30" s="402"/>
      <c r="CA30" s="403"/>
      <c r="CB30" s="352"/>
      <c r="CC30" s="404"/>
      <c r="CD30" s="405"/>
      <c r="CE30" s="405"/>
      <c r="CF30" s="406"/>
      <c r="CG30" s="354"/>
    </row>
    <row r="31" spans="1:85" ht="20.100000000000001" customHeight="1" x14ac:dyDescent="0.4">
      <c r="A31" s="408"/>
      <c r="B31" s="415"/>
      <c r="C31" s="416"/>
      <c r="D31" s="416"/>
      <c r="E31" s="416"/>
      <c r="F31" s="417"/>
      <c r="G31" s="424"/>
      <c r="H31" s="425"/>
      <c r="I31" s="425"/>
      <c r="J31" s="426"/>
      <c r="K31" s="424"/>
      <c r="L31" s="425"/>
      <c r="M31" s="425"/>
      <c r="N31" s="426"/>
      <c r="O31" s="424"/>
      <c r="P31" s="425"/>
      <c r="Q31" s="425"/>
      <c r="R31" s="425"/>
      <c r="S31" s="425"/>
      <c r="T31" s="425"/>
      <c r="U31" s="425"/>
      <c r="V31" s="425"/>
      <c r="W31" s="425"/>
      <c r="X31" s="426"/>
      <c r="Y31" s="428"/>
      <c r="Z31" s="433"/>
      <c r="AA31" s="433"/>
      <c r="AB31" s="433"/>
      <c r="AC31" s="433"/>
      <c r="AD31" s="433"/>
      <c r="AE31" s="433"/>
      <c r="AF31" s="433"/>
      <c r="AG31" s="433"/>
      <c r="AH31" s="433"/>
      <c r="AI31" s="433"/>
      <c r="AJ31" s="433"/>
      <c r="AK31" s="433"/>
      <c r="AL31" s="433"/>
      <c r="AM31" s="433"/>
      <c r="AN31" s="433"/>
      <c r="AO31" s="433"/>
      <c r="AP31" s="434"/>
      <c r="AQ31" s="395"/>
      <c r="AR31" s="396"/>
      <c r="AS31" s="396"/>
      <c r="AT31" s="399"/>
      <c r="AU31" s="396"/>
      <c r="AV31" s="396"/>
      <c r="AW31" s="400"/>
      <c r="AX31" s="142"/>
      <c r="AY31" s="143" t="s">
        <v>357</v>
      </c>
      <c r="AZ31" s="144"/>
      <c r="BA31" s="144"/>
      <c r="BB31" s="144"/>
      <c r="BC31" s="144"/>
      <c r="BD31" s="144"/>
      <c r="BE31" s="144"/>
      <c r="BF31" s="144"/>
      <c r="BG31" s="144"/>
      <c r="BH31" s="144"/>
      <c r="BI31" s="144"/>
      <c r="BJ31" s="144"/>
      <c r="BK31" s="145" t="s">
        <v>152</v>
      </c>
      <c r="BL31" s="407"/>
      <c r="BM31" s="407"/>
      <c r="BN31" s="407"/>
      <c r="BO31" s="407"/>
      <c r="BP31" s="407"/>
      <c r="BQ31" s="407"/>
      <c r="BR31" s="407"/>
      <c r="BS31" s="407"/>
      <c r="BT31" s="407"/>
      <c r="BU31" s="407"/>
      <c r="BV31" s="144" t="s">
        <v>78</v>
      </c>
      <c r="BW31" s="146"/>
      <c r="BX31" s="401"/>
      <c r="BY31" s="402"/>
      <c r="BZ31" s="402"/>
      <c r="CA31" s="403"/>
      <c r="CB31" s="352"/>
      <c r="CC31" s="404"/>
      <c r="CD31" s="405"/>
      <c r="CE31" s="405"/>
      <c r="CF31" s="406"/>
      <c r="CG31" s="354"/>
    </row>
    <row r="32" spans="1:85" ht="20.100000000000001" customHeight="1" x14ac:dyDescent="0.4">
      <c r="A32" s="436" t="s">
        <v>326</v>
      </c>
      <c r="B32" s="409"/>
      <c r="C32" s="410"/>
      <c r="D32" s="410"/>
      <c r="E32" s="410"/>
      <c r="F32" s="411"/>
      <c r="G32" s="418"/>
      <c r="H32" s="419"/>
      <c r="I32" s="419"/>
      <c r="J32" s="420"/>
      <c r="K32" s="418"/>
      <c r="L32" s="419"/>
      <c r="M32" s="419"/>
      <c r="N32" s="420"/>
      <c r="O32" s="418"/>
      <c r="P32" s="419"/>
      <c r="Q32" s="419"/>
      <c r="R32" s="419"/>
      <c r="S32" s="419"/>
      <c r="T32" s="419"/>
      <c r="U32" s="419"/>
      <c r="V32" s="419"/>
      <c r="W32" s="419"/>
      <c r="X32" s="420"/>
      <c r="Y32" s="435"/>
      <c r="Z32" s="431"/>
      <c r="AA32" s="431"/>
      <c r="AB32" s="431"/>
      <c r="AC32" s="431"/>
      <c r="AD32" s="431"/>
      <c r="AE32" s="431"/>
      <c r="AF32" s="431"/>
      <c r="AG32" s="431"/>
      <c r="AH32" s="431"/>
      <c r="AI32" s="431"/>
      <c r="AJ32" s="431"/>
      <c r="AK32" s="431"/>
      <c r="AL32" s="431"/>
      <c r="AM32" s="431"/>
      <c r="AN32" s="431"/>
      <c r="AO32" s="431"/>
      <c r="AP32" s="432"/>
      <c r="AQ32" s="393"/>
      <c r="AR32" s="394"/>
      <c r="AS32" s="394"/>
      <c r="AT32" s="397"/>
      <c r="AU32" s="394"/>
      <c r="AV32" s="394"/>
      <c r="AW32" s="398"/>
      <c r="AX32" s="132"/>
      <c r="AY32" s="133" t="s">
        <v>353</v>
      </c>
      <c r="AZ32" s="133"/>
      <c r="BA32" s="133"/>
      <c r="BB32" s="133"/>
      <c r="BC32" s="133"/>
      <c r="BD32" s="133"/>
      <c r="BE32" s="133"/>
      <c r="BF32" s="133"/>
      <c r="BG32" s="133"/>
      <c r="BH32" s="133"/>
      <c r="BI32" s="133"/>
      <c r="BJ32" s="134"/>
      <c r="BK32" s="135"/>
      <c r="BL32" s="133" t="s">
        <v>354</v>
      </c>
      <c r="BM32" s="133"/>
      <c r="BN32" s="133"/>
      <c r="BO32" s="133"/>
      <c r="BP32" s="133"/>
      <c r="BQ32" s="133"/>
      <c r="BR32" s="133"/>
      <c r="BS32" s="133"/>
      <c r="BT32" s="133"/>
      <c r="BU32" s="134"/>
      <c r="BV32" s="134"/>
      <c r="BW32" s="136"/>
      <c r="BX32" s="473"/>
      <c r="BY32" s="474"/>
      <c r="BZ32" s="474"/>
      <c r="CA32" s="474"/>
      <c r="CB32" s="479" t="s">
        <v>4</v>
      </c>
      <c r="CC32" s="482">
        <f>BX32/1.1</f>
        <v>0</v>
      </c>
      <c r="CD32" s="483"/>
      <c r="CE32" s="483"/>
      <c r="CF32" s="483"/>
      <c r="CG32" s="488" t="s">
        <v>4</v>
      </c>
    </row>
    <row r="33" spans="1:113" ht="20.100000000000001" customHeight="1" x14ac:dyDescent="0.4">
      <c r="A33" s="436"/>
      <c r="B33" s="412"/>
      <c r="C33" s="413"/>
      <c r="D33" s="413"/>
      <c r="E33" s="413"/>
      <c r="F33" s="414"/>
      <c r="G33" s="421"/>
      <c r="H33" s="422"/>
      <c r="I33" s="422"/>
      <c r="J33" s="423"/>
      <c r="K33" s="421"/>
      <c r="L33" s="422"/>
      <c r="M33" s="422"/>
      <c r="N33" s="423"/>
      <c r="O33" s="421"/>
      <c r="P33" s="422"/>
      <c r="Q33" s="422"/>
      <c r="R33" s="422"/>
      <c r="S33" s="422"/>
      <c r="T33" s="422"/>
      <c r="U33" s="422"/>
      <c r="V33" s="422"/>
      <c r="W33" s="422"/>
      <c r="X33" s="423"/>
      <c r="Y33" s="428"/>
      <c r="Z33" s="433"/>
      <c r="AA33" s="433"/>
      <c r="AB33" s="433"/>
      <c r="AC33" s="433"/>
      <c r="AD33" s="433"/>
      <c r="AE33" s="433"/>
      <c r="AF33" s="433"/>
      <c r="AG33" s="433"/>
      <c r="AH33" s="433"/>
      <c r="AI33" s="433"/>
      <c r="AJ33" s="433"/>
      <c r="AK33" s="433"/>
      <c r="AL33" s="433"/>
      <c r="AM33" s="433"/>
      <c r="AN33" s="433"/>
      <c r="AO33" s="433"/>
      <c r="AP33" s="434"/>
      <c r="AQ33" s="395"/>
      <c r="AR33" s="396"/>
      <c r="AS33" s="396"/>
      <c r="AT33" s="399"/>
      <c r="AU33" s="396"/>
      <c r="AV33" s="396"/>
      <c r="AW33" s="400"/>
      <c r="AX33" s="137"/>
      <c r="AY33" s="138" t="s">
        <v>355</v>
      </c>
      <c r="AZ33" s="139"/>
      <c r="BA33" s="139"/>
      <c r="BB33" s="139"/>
      <c r="BC33" s="139"/>
      <c r="BD33" s="139"/>
      <c r="BE33" s="139"/>
      <c r="BF33" s="139"/>
      <c r="BG33" s="139"/>
      <c r="BH33" s="139"/>
      <c r="BI33" s="139"/>
      <c r="BJ33" s="139"/>
      <c r="BK33" s="140"/>
      <c r="BL33" s="138" t="s">
        <v>356</v>
      </c>
      <c r="BM33" s="138"/>
      <c r="BN33" s="138"/>
      <c r="BO33" s="138"/>
      <c r="BP33" s="138"/>
      <c r="BQ33" s="138"/>
      <c r="BR33" s="138"/>
      <c r="BS33" s="138"/>
      <c r="BT33" s="138"/>
      <c r="BU33" s="139"/>
      <c r="BV33" s="139"/>
      <c r="BW33" s="141"/>
      <c r="BX33" s="475"/>
      <c r="BY33" s="476"/>
      <c r="BZ33" s="476"/>
      <c r="CA33" s="476"/>
      <c r="CB33" s="480"/>
      <c r="CC33" s="484"/>
      <c r="CD33" s="485"/>
      <c r="CE33" s="485"/>
      <c r="CF33" s="485"/>
      <c r="CG33" s="489"/>
    </row>
    <row r="34" spans="1:113" ht="20.100000000000001" customHeight="1" thickBot="1" x14ac:dyDescent="0.45">
      <c r="A34" s="436"/>
      <c r="B34" s="437"/>
      <c r="C34" s="438"/>
      <c r="D34" s="438"/>
      <c r="E34" s="438"/>
      <c r="F34" s="439"/>
      <c r="G34" s="440"/>
      <c r="H34" s="441"/>
      <c r="I34" s="441"/>
      <c r="J34" s="442"/>
      <c r="K34" s="440"/>
      <c r="L34" s="441"/>
      <c r="M34" s="441"/>
      <c r="N34" s="442"/>
      <c r="O34" s="440"/>
      <c r="P34" s="441"/>
      <c r="Q34" s="441"/>
      <c r="R34" s="441"/>
      <c r="S34" s="441"/>
      <c r="T34" s="441"/>
      <c r="U34" s="441"/>
      <c r="V34" s="441"/>
      <c r="W34" s="441"/>
      <c r="X34" s="442"/>
      <c r="Y34" s="443"/>
      <c r="Z34" s="444"/>
      <c r="AA34" s="444"/>
      <c r="AB34" s="444"/>
      <c r="AC34" s="444"/>
      <c r="AD34" s="444"/>
      <c r="AE34" s="444"/>
      <c r="AF34" s="444"/>
      <c r="AG34" s="444"/>
      <c r="AH34" s="444"/>
      <c r="AI34" s="444"/>
      <c r="AJ34" s="444"/>
      <c r="AK34" s="444"/>
      <c r="AL34" s="444"/>
      <c r="AM34" s="444"/>
      <c r="AN34" s="444"/>
      <c r="AO34" s="444"/>
      <c r="AP34" s="445"/>
      <c r="AQ34" s="469"/>
      <c r="AR34" s="470"/>
      <c r="AS34" s="470"/>
      <c r="AT34" s="471"/>
      <c r="AU34" s="470"/>
      <c r="AV34" s="470"/>
      <c r="AW34" s="472"/>
      <c r="AX34" s="147"/>
      <c r="AY34" s="148" t="s">
        <v>357</v>
      </c>
      <c r="AZ34" s="149"/>
      <c r="BA34" s="149"/>
      <c r="BB34" s="149"/>
      <c r="BC34" s="149"/>
      <c r="BD34" s="149"/>
      <c r="BE34" s="149"/>
      <c r="BF34" s="149"/>
      <c r="BG34" s="149"/>
      <c r="BH34" s="149"/>
      <c r="BI34" s="149"/>
      <c r="BJ34" s="149"/>
      <c r="BK34" s="150" t="s">
        <v>152</v>
      </c>
      <c r="BL34" s="490"/>
      <c r="BM34" s="490"/>
      <c r="BN34" s="490"/>
      <c r="BO34" s="490"/>
      <c r="BP34" s="490"/>
      <c r="BQ34" s="490"/>
      <c r="BR34" s="490"/>
      <c r="BS34" s="490"/>
      <c r="BT34" s="490"/>
      <c r="BU34" s="490"/>
      <c r="BV34" s="149" t="s">
        <v>78</v>
      </c>
      <c r="BW34" s="151"/>
      <c r="BX34" s="477"/>
      <c r="BY34" s="478"/>
      <c r="BZ34" s="478"/>
      <c r="CA34" s="478"/>
      <c r="CB34" s="481"/>
      <c r="CC34" s="486"/>
      <c r="CD34" s="487"/>
      <c r="CE34" s="487"/>
      <c r="CF34" s="487"/>
      <c r="CG34" s="300"/>
    </row>
    <row r="35" spans="1:113" ht="31.5" customHeight="1" thickBot="1" x14ac:dyDescent="0.45">
      <c r="A35" s="99"/>
      <c r="B35" s="100"/>
      <c r="C35" s="100"/>
      <c r="D35" s="100"/>
      <c r="E35" s="100"/>
      <c r="F35" s="100"/>
      <c r="G35" s="100"/>
      <c r="H35" s="100"/>
      <c r="I35" s="100"/>
      <c r="J35" s="100"/>
      <c r="K35" s="100"/>
      <c r="L35" s="100"/>
      <c r="M35" s="10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446" t="s">
        <v>327</v>
      </c>
      <c r="BL35" s="447"/>
      <c r="BM35" s="447"/>
      <c r="BN35" s="447"/>
      <c r="BO35" s="447"/>
      <c r="BP35" s="447"/>
      <c r="BQ35" s="447"/>
      <c r="BR35" s="447"/>
      <c r="BS35" s="447"/>
      <c r="BT35" s="447"/>
      <c r="BU35" s="447"/>
      <c r="BV35" s="447"/>
      <c r="BW35" s="448"/>
      <c r="BX35" s="449">
        <f>SUM(BX11:CA34)</f>
        <v>0</v>
      </c>
      <c r="BY35" s="450"/>
      <c r="BZ35" s="450"/>
      <c r="CA35" s="450"/>
      <c r="CB35" s="101" t="s">
        <v>4</v>
      </c>
      <c r="CC35" s="451">
        <f>SUM(CC11:CF34)</f>
        <v>0</v>
      </c>
      <c r="CD35" s="450"/>
      <c r="CE35" s="450"/>
      <c r="CF35" s="450"/>
      <c r="CG35" s="102" t="s">
        <v>4</v>
      </c>
      <c r="CJ35" s="452" t="s">
        <v>335</v>
      </c>
      <c r="CK35" s="453"/>
      <c r="CL35" s="453"/>
      <c r="CM35" s="453"/>
      <c r="CN35" s="453"/>
      <c r="CO35" s="453"/>
      <c r="CP35" s="453"/>
      <c r="CQ35" s="453"/>
      <c r="CR35" s="453"/>
      <c r="CS35" s="109"/>
      <c r="CT35" s="109"/>
      <c r="CU35" s="109"/>
      <c r="CV35" s="109"/>
      <c r="CW35" s="109"/>
      <c r="CX35" s="109"/>
      <c r="CY35" s="109"/>
      <c r="CZ35" s="109"/>
      <c r="DA35" s="109"/>
      <c r="DB35" s="109"/>
      <c r="DC35" s="109"/>
      <c r="DD35" s="109"/>
      <c r="DE35" s="109"/>
      <c r="DF35" s="110"/>
    </row>
    <row r="36" spans="1:113" ht="20.100000000000001" customHeight="1" thickTop="1" thickBot="1" x14ac:dyDescent="0.45">
      <c r="A36" s="99"/>
      <c r="B36" s="100"/>
      <c r="C36" s="100"/>
      <c r="D36" s="100"/>
      <c r="E36" s="100"/>
      <c r="F36" s="100"/>
      <c r="G36" s="100"/>
      <c r="H36" s="100"/>
      <c r="I36" s="100"/>
      <c r="J36" s="100"/>
      <c r="K36" s="100"/>
      <c r="L36" s="100"/>
      <c r="M36" s="10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J36" s="111"/>
      <c r="CK36" s="112"/>
      <c r="CL36" s="454" t="s">
        <v>336</v>
      </c>
      <c r="CM36" s="455"/>
      <c r="CN36" s="455"/>
      <c r="CO36" s="456"/>
      <c r="CP36" s="113"/>
      <c r="CQ36" s="113"/>
      <c r="CR36" s="113"/>
      <c r="CS36" s="113"/>
      <c r="CT36" s="113"/>
      <c r="CU36" s="113"/>
      <c r="CV36" s="113"/>
      <c r="CW36" s="113"/>
      <c r="CX36" s="113"/>
      <c r="CY36" s="113"/>
      <c r="CZ36" s="113"/>
      <c r="DA36" s="113"/>
      <c r="DB36" s="113"/>
      <c r="DC36" s="113"/>
      <c r="DD36" s="113"/>
      <c r="DE36" s="113"/>
      <c r="DF36" s="114"/>
    </row>
    <row r="37" spans="1:113" ht="20.100000000000001" customHeight="1" x14ac:dyDescent="0.4">
      <c r="A37" s="99"/>
      <c r="B37" s="100"/>
      <c r="C37" s="100"/>
      <c r="D37" s="100"/>
      <c r="E37" s="100"/>
      <c r="F37" s="100"/>
      <c r="G37" s="100"/>
      <c r="H37" s="100"/>
      <c r="I37" s="100"/>
      <c r="J37" s="100"/>
      <c r="K37" s="100"/>
      <c r="L37" s="100"/>
      <c r="M37" s="100"/>
      <c r="N37" s="90"/>
      <c r="O37" s="90"/>
      <c r="P37" s="90"/>
      <c r="Q37" s="90"/>
      <c r="R37" s="90"/>
      <c r="S37" s="90"/>
      <c r="T37" s="90"/>
      <c r="U37" s="90"/>
      <c r="V37" s="90"/>
      <c r="W37" s="90"/>
      <c r="X37" s="90"/>
      <c r="Y37" s="90"/>
      <c r="Z37" s="90"/>
      <c r="AA37" s="90"/>
      <c r="AB37" s="90"/>
      <c r="AC37" s="90"/>
      <c r="AD37" s="90"/>
      <c r="AE37" s="90"/>
      <c r="AF37" s="90"/>
      <c r="AG37" s="90"/>
      <c r="AH37" s="90"/>
      <c r="AI37" s="100"/>
      <c r="AJ37" s="100"/>
      <c r="AK37" s="100"/>
      <c r="AL37" s="100"/>
      <c r="AM37" s="87"/>
      <c r="AN37" s="103"/>
      <c r="AO37" s="103"/>
      <c r="AP37" s="103"/>
      <c r="AQ37" s="103"/>
      <c r="AR37" s="87"/>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J37" s="111"/>
      <c r="CK37" s="112"/>
      <c r="CL37" s="457" t="s">
        <v>337</v>
      </c>
      <c r="CM37" s="458"/>
      <c r="CN37" s="458"/>
      <c r="CO37" s="459"/>
      <c r="CP37" s="466" t="s">
        <v>338</v>
      </c>
      <c r="CQ37" s="458"/>
      <c r="CR37" s="458"/>
      <c r="CS37" s="459"/>
      <c r="CT37" s="466" t="s">
        <v>339</v>
      </c>
      <c r="CU37" s="458"/>
      <c r="CV37" s="458"/>
      <c r="CW37" s="459"/>
      <c r="CX37" s="491" t="s">
        <v>340</v>
      </c>
      <c r="CY37" s="492"/>
      <c r="CZ37" s="492"/>
      <c r="DA37" s="493"/>
      <c r="DB37" s="466" t="s">
        <v>341</v>
      </c>
      <c r="DC37" s="458"/>
      <c r="DD37" s="458"/>
      <c r="DE37" s="500"/>
      <c r="DF37" s="114"/>
    </row>
    <row r="38" spans="1:113" ht="20.100000000000001" customHeight="1" thickBot="1" x14ac:dyDescent="0.45">
      <c r="A38" s="503" t="s">
        <v>328</v>
      </c>
      <c r="B38" s="50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90"/>
      <c r="AB38" s="90"/>
      <c r="AC38" s="90"/>
      <c r="AD38" s="90"/>
      <c r="AE38" s="90"/>
      <c r="AF38" s="90"/>
      <c r="AG38" s="90"/>
      <c r="AH38" s="90"/>
      <c r="AI38" s="100"/>
      <c r="AJ38" s="100"/>
      <c r="AK38" s="100"/>
      <c r="AL38" s="100"/>
      <c r="AM38" s="87"/>
      <c r="AN38" s="103"/>
      <c r="AO38" s="103"/>
      <c r="AP38" s="103"/>
      <c r="AQ38" s="103"/>
      <c r="AR38" s="87"/>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J38" s="111"/>
      <c r="CK38" s="112"/>
      <c r="CL38" s="460"/>
      <c r="CM38" s="461"/>
      <c r="CN38" s="461"/>
      <c r="CO38" s="462"/>
      <c r="CP38" s="467"/>
      <c r="CQ38" s="461"/>
      <c r="CR38" s="461"/>
      <c r="CS38" s="462"/>
      <c r="CT38" s="467"/>
      <c r="CU38" s="461"/>
      <c r="CV38" s="461"/>
      <c r="CW38" s="462"/>
      <c r="CX38" s="494"/>
      <c r="CY38" s="495"/>
      <c r="CZ38" s="495"/>
      <c r="DA38" s="496"/>
      <c r="DB38" s="467"/>
      <c r="DC38" s="461"/>
      <c r="DD38" s="461"/>
      <c r="DE38" s="501"/>
      <c r="DF38" s="114"/>
    </row>
    <row r="39" spans="1:113" ht="20.100000000000001" customHeight="1" thickBot="1" x14ac:dyDescent="0.45">
      <c r="A39" s="89"/>
      <c r="B39" s="504" t="s">
        <v>329</v>
      </c>
      <c r="C39" s="505"/>
      <c r="D39" s="505"/>
      <c r="E39" s="505"/>
      <c r="F39" s="505"/>
      <c r="G39" s="505"/>
      <c r="H39" s="505"/>
      <c r="I39" s="505"/>
      <c r="J39" s="505"/>
      <c r="K39" s="505"/>
      <c r="L39" s="505"/>
      <c r="M39" s="506"/>
      <c r="N39" s="504" t="s">
        <v>330</v>
      </c>
      <c r="O39" s="505"/>
      <c r="P39" s="505"/>
      <c r="Q39" s="505"/>
      <c r="R39" s="505"/>
      <c r="S39" s="505"/>
      <c r="T39" s="505"/>
      <c r="U39" s="510"/>
      <c r="V39" s="504" t="s">
        <v>331</v>
      </c>
      <c r="W39" s="505"/>
      <c r="X39" s="505"/>
      <c r="Y39" s="505"/>
      <c r="Z39" s="505"/>
      <c r="AA39" s="505"/>
      <c r="AB39" s="505"/>
      <c r="AC39" s="510"/>
      <c r="AD39" s="504" t="s">
        <v>332</v>
      </c>
      <c r="AE39" s="505"/>
      <c r="AF39" s="505"/>
      <c r="AG39" s="505"/>
      <c r="AH39" s="505"/>
      <c r="AI39" s="505"/>
      <c r="AJ39" s="505"/>
      <c r="AK39" s="506"/>
      <c r="AL39" s="512" t="s">
        <v>358</v>
      </c>
      <c r="AM39" s="513"/>
      <c r="AN39" s="513"/>
      <c r="AO39" s="513"/>
      <c r="AP39" s="513"/>
      <c r="AQ39" s="513"/>
      <c r="AR39" s="513"/>
      <c r="AS39" s="513"/>
      <c r="AT39" s="513"/>
      <c r="AU39" s="513"/>
      <c r="AV39" s="513"/>
      <c r="AW39" s="513"/>
      <c r="AX39" s="513"/>
      <c r="AY39" s="513"/>
      <c r="AZ39" s="513"/>
      <c r="BA39" s="513"/>
      <c r="BB39" s="513"/>
      <c r="BC39" s="513"/>
      <c r="BD39" s="513"/>
      <c r="BE39" s="513"/>
      <c r="BF39" s="514"/>
      <c r="BG39" s="301" t="s">
        <v>334</v>
      </c>
      <c r="BH39" s="302"/>
      <c r="BI39" s="302"/>
      <c r="BJ39" s="302"/>
      <c r="BK39" s="302"/>
      <c r="BL39" s="302"/>
      <c r="BM39" s="302"/>
      <c r="BN39" s="302"/>
      <c r="BO39" s="302"/>
      <c r="BP39" s="303"/>
      <c r="BQ39" s="90"/>
      <c r="BR39" s="90"/>
      <c r="BS39" s="90"/>
      <c r="BT39" s="90"/>
      <c r="BU39" s="90"/>
      <c r="BV39" s="90"/>
      <c r="BW39" s="90"/>
      <c r="BX39" s="90"/>
      <c r="BY39" s="90"/>
      <c r="BZ39" s="90"/>
      <c r="CA39" s="90"/>
      <c r="CB39" s="90"/>
      <c r="CC39" s="90"/>
      <c r="CD39" s="90"/>
      <c r="CE39" s="90"/>
      <c r="CF39" s="90"/>
      <c r="CG39" s="90"/>
      <c r="CJ39" s="111"/>
      <c r="CK39" s="112"/>
      <c r="CL39" s="463"/>
      <c r="CM39" s="464"/>
      <c r="CN39" s="464"/>
      <c r="CO39" s="465"/>
      <c r="CP39" s="468"/>
      <c r="CQ39" s="464"/>
      <c r="CR39" s="464"/>
      <c r="CS39" s="465"/>
      <c r="CT39" s="468"/>
      <c r="CU39" s="464"/>
      <c r="CV39" s="464"/>
      <c r="CW39" s="465"/>
      <c r="CX39" s="497"/>
      <c r="CY39" s="498"/>
      <c r="CZ39" s="498"/>
      <c r="DA39" s="499"/>
      <c r="DB39" s="468"/>
      <c r="DC39" s="464"/>
      <c r="DD39" s="464"/>
      <c r="DE39" s="502"/>
      <c r="DF39" s="114"/>
    </row>
    <row r="40" spans="1:113" ht="26.25" customHeight="1" thickBot="1" x14ac:dyDescent="0.45">
      <c r="A40" s="89"/>
      <c r="B40" s="507"/>
      <c r="C40" s="508"/>
      <c r="D40" s="508"/>
      <c r="E40" s="508"/>
      <c r="F40" s="508"/>
      <c r="G40" s="508"/>
      <c r="H40" s="508"/>
      <c r="I40" s="508"/>
      <c r="J40" s="508"/>
      <c r="K40" s="508"/>
      <c r="L40" s="508"/>
      <c r="M40" s="509"/>
      <c r="N40" s="507"/>
      <c r="O40" s="508"/>
      <c r="P40" s="508"/>
      <c r="Q40" s="508"/>
      <c r="R40" s="508"/>
      <c r="S40" s="508"/>
      <c r="T40" s="508"/>
      <c r="U40" s="511"/>
      <c r="V40" s="507"/>
      <c r="W40" s="508"/>
      <c r="X40" s="508"/>
      <c r="Y40" s="508"/>
      <c r="Z40" s="508"/>
      <c r="AA40" s="508"/>
      <c r="AB40" s="508"/>
      <c r="AC40" s="511"/>
      <c r="AD40" s="507"/>
      <c r="AE40" s="508"/>
      <c r="AF40" s="508"/>
      <c r="AG40" s="508"/>
      <c r="AH40" s="508"/>
      <c r="AI40" s="508"/>
      <c r="AJ40" s="508"/>
      <c r="AK40" s="509"/>
      <c r="AL40" s="515"/>
      <c r="AM40" s="516"/>
      <c r="AN40" s="516"/>
      <c r="AO40" s="516"/>
      <c r="AP40" s="516"/>
      <c r="AQ40" s="516"/>
      <c r="AR40" s="516"/>
      <c r="AS40" s="516"/>
      <c r="AT40" s="516"/>
      <c r="AU40" s="516"/>
      <c r="AV40" s="516"/>
      <c r="AW40" s="516"/>
      <c r="AX40" s="516"/>
      <c r="AY40" s="516"/>
      <c r="AZ40" s="516"/>
      <c r="BA40" s="516"/>
      <c r="BB40" s="516"/>
      <c r="BC40" s="516"/>
      <c r="BD40" s="516"/>
      <c r="BE40" s="516"/>
      <c r="BF40" s="517"/>
      <c r="BG40" s="308" t="s">
        <v>309</v>
      </c>
      <c r="BH40" s="309"/>
      <c r="BI40" s="309"/>
      <c r="BJ40" s="309"/>
      <c r="BK40" s="310"/>
      <c r="BL40" s="311" t="s">
        <v>310</v>
      </c>
      <c r="BM40" s="312"/>
      <c r="BN40" s="312"/>
      <c r="BO40" s="312"/>
      <c r="BP40" s="313"/>
      <c r="BQ40" s="90"/>
      <c r="BR40" s="90"/>
      <c r="BS40" s="90"/>
      <c r="BT40" s="90"/>
      <c r="BU40" s="90"/>
      <c r="BV40" s="90"/>
      <c r="BW40" s="90"/>
      <c r="BX40" s="90"/>
      <c r="BY40" s="90"/>
      <c r="BZ40" s="90"/>
      <c r="CA40" s="90"/>
      <c r="CB40" s="90"/>
      <c r="CC40" s="90"/>
      <c r="CD40" s="90"/>
      <c r="CE40" s="90"/>
      <c r="CF40" s="90"/>
      <c r="CG40" s="90"/>
      <c r="CJ40" s="111"/>
      <c r="CK40" s="112"/>
      <c r="CL40" s="543">
        <f>BG55+BX35</f>
        <v>0</v>
      </c>
      <c r="CM40" s="519"/>
      <c r="CN40" s="519"/>
      <c r="CO40" s="519"/>
      <c r="CP40" s="518">
        <f>BL55+CC35</f>
        <v>0</v>
      </c>
      <c r="CQ40" s="519"/>
      <c r="CR40" s="519"/>
      <c r="CS40" s="519"/>
      <c r="CT40" s="518">
        <f>CL40-CP40</f>
        <v>0</v>
      </c>
      <c r="CU40" s="519"/>
      <c r="CV40" s="519"/>
      <c r="CW40" s="519"/>
      <c r="CX40" s="545"/>
      <c r="CY40" s="545"/>
      <c r="CZ40" s="545"/>
      <c r="DA40" s="545"/>
      <c r="DB40" s="518">
        <f>CP40-CX40</f>
        <v>0</v>
      </c>
      <c r="DC40" s="519"/>
      <c r="DD40" s="519"/>
      <c r="DE40" s="520"/>
      <c r="DF40" s="117"/>
    </row>
    <row r="41" spans="1:113" ht="24" customHeight="1" thickBot="1" x14ac:dyDescent="0.45">
      <c r="A41" s="344" t="s">
        <v>345</v>
      </c>
      <c r="B41" s="523" t="s">
        <v>359</v>
      </c>
      <c r="C41" s="524"/>
      <c r="D41" s="524"/>
      <c r="E41" s="524"/>
      <c r="F41" s="524"/>
      <c r="G41" s="524"/>
      <c r="H41" s="524"/>
      <c r="I41" s="524"/>
      <c r="J41" s="524"/>
      <c r="K41" s="524"/>
      <c r="L41" s="524"/>
      <c r="M41" s="525"/>
      <c r="N41" s="529" t="s">
        <v>360</v>
      </c>
      <c r="O41" s="530"/>
      <c r="P41" s="530"/>
      <c r="Q41" s="530"/>
      <c r="R41" s="530"/>
      <c r="S41" s="530"/>
      <c r="T41" s="530"/>
      <c r="U41" s="531"/>
      <c r="V41" s="529" t="s">
        <v>361</v>
      </c>
      <c r="W41" s="530"/>
      <c r="X41" s="530"/>
      <c r="Y41" s="530"/>
      <c r="Z41" s="530"/>
      <c r="AA41" s="530"/>
      <c r="AB41" s="530"/>
      <c r="AC41" s="531"/>
      <c r="AD41" s="533" t="s">
        <v>362</v>
      </c>
      <c r="AE41" s="534"/>
      <c r="AF41" s="534"/>
      <c r="AG41" s="534"/>
      <c r="AH41" s="534"/>
      <c r="AI41" s="534"/>
      <c r="AJ41" s="534"/>
      <c r="AK41" s="534"/>
      <c r="AL41" s="537" t="s">
        <v>363</v>
      </c>
      <c r="AM41" s="538"/>
      <c r="AN41" s="538"/>
      <c r="AO41" s="538"/>
      <c r="AP41" s="538"/>
      <c r="AQ41" s="538"/>
      <c r="AR41" s="538"/>
      <c r="AS41" s="538"/>
      <c r="AT41" s="538"/>
      <c r="AU41" s="538"/>
      <c r="AV41" s="538"/>
      <c r="AW41" s="538"/>
      <c r="AX41" s="538"/>
      <c r="AY41" s="538"/>
      <c r="AZ41" s="538"/>
      <c r="BA41" s="538"/>
      <c r="BB41" s="538"/>
      <c r="BC41" s="538"/>
      <c r="BD41" s="538"/>
      <c r="BE41" s="538"/>
      <c r="BF41" s="539"/>
      <c r="BG41" s="345">
        <v>20000</v>
      </c>
      <c r="BH41" s="346"/>
      <c r="BI41" s="346"/>
      <c r="BJ41" s="347"/>
      <c r="BK41" s="351" t="s">
        <v>4</v>
      </c>
      <c r="BL41" s="345">
        <f>BG41/1.1</f>
        <v>18181.81818181818</v>
      </c>
      <c r="BM41" s="346"/>
      <c r="BN41" s="346"/>
      <c r="BO41" s="347"/>
      <c r="BP41" s="353" t="s">
        <v>4</v>
      </c>
      <c r="BQ41" s="90"/>
      <c r="BR41" s="90"/>
      <c r="BS41" s="90"/>
      <c r="BT41" s="90"/>
      <c r="BU41" s="90"/>
      <c r="BV41" s="90"/>
      <c r="BW41" s="90"/>
      <c r="BX41" s="90"/>
      <c r="BY41" s="90"/>
      <c r="BZ41" s="90"/>
      <c r="CA41" s="90"/>
      <c r="CB41" s="90"/>
      <c r="CC41" s="90"/>
      <c r="CD41" s="90"/>
      <c r="CE41" s="90"/>
      <c r="CF41" s="90"/>
      <c r="CG41" s="90"/>
      <c r="CJ41" s="118"/>
      <c r="CK41" s="113"/>
      <c r="CL41" s="544"/>
      <c r="CM41" s="521"/>
      <c r="CN41" s="521"/>
      <c r="CO41" s="521"/>
      <c r="CP41" s="521"/>
      <c r="CQ41" s="521"/>
      <c r="CR41" s="521"/>
      <c r="CS41" s="521"/>
      <c r="CT41" s="521"/>
      <c r="CU41" s="521"/>
      <c r="CV41" s="521"/>
      <c r="CW41" s="521"/>
      <c r="CX41" s="546"/>
      <c r="CY41" s="546"/>
      <c r="CZ41" s="546"/>
      <c r="DA41" s="546"/>
      <c r="DB41" s="521"/>
      <c r="DC41" s="521"/>
      <c r="DD41" s="521"/>
      <c r="DE41" s="522"/>
      <c r="DF41" s="117"/>
    </row>
    <row r="42" spans="1:113" ht="24" customHeight="1" x14ac:dyDescent="0.4">
      <c r="A42" s="344"/>
      <c r="B42" s="526"/>
      <c r="C42" s="527"/>
      <c r="D42" s="527"/>
      <c r="E42" s="527"/>
      <c r="F42" s="527"/>
      <c r="G42" s="527"/>
      <c r="H42" s="527"/>
      <c r="I42" s="527"/>
      <c r="J42" s="527"/>
      <c r="K42" s="527"/>
      <c r="L42" s="527"/>
      <c r="M42" s="528"/>
      <c r="N42" s="526"/>
      <c r="O42" s="527"/>
      <c r="P42" s="527"/>
      <c r="Q42" s="527"/>
      <c r="R42" s="527"/>
      <c r="S42" s="527"/>
      <c r="T42" s="527"/>
      <c r="U42" s="532"/>
      <c r="V42" s="526"/>
      <c r="W42" s="527"/>
      <c r="X42" s="527"/>
      <c r="Y42" s="527"/>
      <c r="Z42" s="527"/>
      <c r="AA42" s="527"/>
      <c r="AB42" s="527"/>
      <c r="AC42" s="532"/>
      <c r="AD42" s="535"/>
      <c r="AE42" s="536"/>
      <c r="AF42" s="536"/>
      <c r="AG42" s="536"/>
      <c r="AH42" s="536"/>
      <c r="AI42" s="536"/>
      <c r="AJ42" s="536"/>
      <c r="AK42" s="536"/>
      <c r="AL42" s="540"/>
      <c r="AM42" s="541"/>
      <c r="AN42" s="541"/>
      <c r="AO42" s="541"/>
      <c r="AP42" s="541"/>
      <c r="AQ42" s="541"/>
      <c r="AR42" s="541"/>
      <c r="AS42" s="541"/>
      <c r="AT42" s="541"/>
      <c r="AU42" s="541"/>
      <c r="AV42" s="541"/>
      <c r="AW42" s="541"/>
      <c r="AX42" s="541"/>
      <c r="AY42" s="541"/>
      <c r="AZ42" s="541"/>
      <c r="BA42" s="541"/>
      <c r="BB42" s="541"/>
      <c r="BC42" s="541"/>
      <c r="BD42" s="541"/>
      <c r="BE42" s="541"/>
      <c r="BF42" s="542"/>
      <c r="BG42" s="348"/>
      <c r="BH42" s="349"/>
      <c r="BI42" s="349"/>
      <c r="BJ42" s="350"/>
      <c r="BK42" s="352"/>
      <c r="BL42" s="348"/>
      <c r="BM42" s="349"/>
      <c r="BN42" s="349"/>
      <c r="BO42" s="350"/>
      <c r="BP42" s="354"/>
      <c r="BQ42" s="90"/>
      <c r="BR42" s="90"/>
      <c r="BS42" s="90"/>
      <c r="BT42" s="90"/>
      <c r="BU42" s="90"/>
      <c r="BV42" s="90"/>
      <c r="BW42" s="90"/>
      <c r="BX42" s="90"/>
      <c r="BY42" s="90"/>
      <c r="BZ42" s="90"/>
      <c r="CA42" s="90"/>
      <c r="CB42" s="90"/>
      <c r="CC42" s="90"/>
      <c r="CD42" s="90"/>
      <c r="CE42" s="90"/>
      <c r="CF42" s="90"/>
      <c r="CG42" s="90"/>
      <c r="CJ42" s="119"/>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1"/>
    </row>
    <row r="43" spans="1:113" s="108" customFormat="1" ht="24" customHeight="1" x14ac:dyDescent="0.4">
      <c r="A43" s="408" t="s">
        <v>311</v>
      </c>
      <c r="B43" s="548"/>
      <c r="C43" s="549"/>
      <c r="D43" s="549"/>
      <c r="E43" s="549"/>
      <c r="F43" s="549"/>
      <c r="G43" s="549"/>
      <c r="H43" s="549"/>
      <c r="I43" s="549"/>
      <c r="J43" s="549"/>
      <c r="K43" s="549"/>
      <c r="L43" s="549"/>
      <c r="M43" s="550"/>
      <c r="N43" s="551"/>
      <c r="O43" s="552"/>
      <c r="P43" s="552"/>
      <c r="Q43" s="552"/>
      <c r="R43" s="552"/>
      <c r="S43" s="552"/>
      <c r="T43" s="552"/>
      <c r="U43" s="553"/>
      <c r="V43" s="554"/>
      <c r="W43" s="555"/>
      <c r="X43" s="555"/>
      <c r="Y43" s="555"/>
      <c r="Z43" s="555"/>
      <c r="AA43" s="555"/>
      <c r="AB43" s="555"/>
      <c r="AC43" s="556"/>
      <c r="AD43" s="554"/>
      <c r="AE43" s="555"/>
      <c r="AF43" s="555"/>
      <c r="AG43" s="555"/>
      <c r="AH43" s="555"/>
      <c r="AI43" s="555"/>
      <c r="AJ43" s="555"/>
      <c r="AK43" s="558"/>
      <c r="AL43" s="559"/>
      <c r="AM43" s="560"/>
      <c r="AN43" s="560"/>
      <c r="AO43" s="560"/>
      <c r="AP43" s="560"/>
      <c r="AQ43" s="560"/>
      <c r="AR43" s="560"/>
      <c r="AS43" s="560"/>
      <c r="AT43" s="560"/>
      <c r="AU43" s="560"/>
      <c r="AV43" s="560"/>
      <c r="AW43" s="560"/>
      <c r="AX43" s="560"/>
      <c r="AY43" s="560"/>
      <c r="AZ43" s="560"/>
      <c r="BA43" s="560"/>
      <c r="BB43" s="560"/>
      <c r="BC43" s="560"/>
      <c r="BD43" s="560"/>
      <c r="BE43" s="560"/>
      <c r="BF43" s="561"/>
      <c r="BG43" s="401"/>
      <c r="BH43" s="402"/>
      <c r="BI43" s="402"/>
      <c r="BJ43" s="403"/>
      <c r="BK43" s="547" t="s">
        <v>4</v>
      </c>
      <c r="BL43" s="404">
        <f t="shared" ref="BL43" si="6">BG43/1.1</f>
        <v>0</v>
      </c>
      <c r="BM43" s="405"/>
      <c r="BN43" s="405"/>
      <c r="BO43" s="406"/>
      <c r="BP43" s="354" t="s">
        <v>4</v>
      </c>
      <c r="BQ43" s="107"/>
      <c r="BR43" s="107"/>
      <c r="BS43" s="107"/>
      <c r="BT43" s="107"/>
      <c r="BU43" s="107"/>
      <c r="BV43" s="107"/>
      <c r="BW43" s="107"/>
      <c r="BX43" s="107"/>
      <c r="BY43" s="107"/>
      <c r="BZ43" s="107"/>
      <c r="CA43" s="107"/>
      <c r="CB43" s="107"/>
      <c r="CC43" s="90"/>
      <c r="CD43" s="90"/>
      <c r="CE43" s="90"/>
      <c r="CF43" s="107"/>
      <c r="CG43" s="107"/>
      <c r="DH43" s="92"/>
      <c r="DI43" s="92"/>
    </row>
    <row r="44" spans="1:113" s="108" customFormat="1" ht="24" customHeight="1" x14ac:dyDescent="0.4">
      <c r="A44" s="408"/>
      <c r="B44" s="548"/>
      <c r="C44" s="549"/>
      <c r="D44" s="549"/>
      <c r="E44" s="549"/>
      <c r="F44" s="549"/>
      <c r="G44" s="549"/>
      <c r="H44" s="549"/>
      <c r="I44" s="549"/>
      <c r="J44" s="549"/>
      <c r="K44" s="549"/>
      <c r="L44" s="549"/>
      <c r="M44" s="550"/>
      <c r="N44" s="551"/>
      <c r="O44" s="552"/>
      <c r="P44" s="552"/>
      <c r="Q44" s="552"/>
      <c r="R44" s="552"/>
      <c r="S44" s="552"/>
      <c r="T44" s="552"/>
      <c r="U44" s="553"/>
      <c r="V44" s="557"/>
      <c r="W44" s="555"/>
      <c r="X44" s="555"/>
      <c r="Y44" s="555"/>
      <c r="Z44" s="555"/>
      <c r="AA44" s="555"/>
      <c r="AB44" s="555"/>
      <c r="AC44" s="556"/>
      <c r="AD44" s="557"/>
      <c r="AE44" s="555"/>
      <c r="AF44" s="555"/>
      <c r="AG44" s="555"/>
      <c r="AH44" s="555"/>
      <c r="AI44" s="555"/>
      <c r="AJ44" s="555"/>
      <c r="AK44" s="558"/>
      <c r="AL44" s="559"/>
      <c r="AM44" s="560"/>
      <c r="AN44" s="560"/>
      <c r="AO44" s="560"/>
      <c r="AP44" s="560"/>
      <c r="AQ44" s="560"/>
      <c r="AR44" s="560"/>
      <c r="AS44" s="560"/>
      <c r="AT44" s="560"/>
      <c r="AU44" s="560"/>
      <c r="AV44" s="560"/>
      <c r="AW44" s="560"/>
      <c r="AX44" s="560"/>
      <c r="AY44" s="560"/>
      <c r="AZ44" s="560"/>
      <c r="BA44" s="560"/>
      <c r="BB44" s="560"/>
      <c r="BC44" s="560"/>
      <c r="BD44" s="560"/>
      <c r="BE44" s="560"/>
      <c r="BF44" s="561"/>
      <c r="BG44" s="401"/>
      <c r="BH44" s="402"/>
      <c r="BI44" s="402"/>
      <c r="BJ44" s="403"/>
      <c r="BK44" s="547"/>
      <c r="BL44" s="404"/>
      <c r="BM44" s="405"/>
      <c r="BN44" s="405"/>
      <c r="BO44" s="406"/>
      <c r="BP44" s="354"/>
      <c r="BQ44" s="107"/>
      <c r="BR44" s="107"/>
      <c r="BS44" s="107"/>
      <c r="BT44" s="107"/>
      <c r="BU44" s="107"/>
      <c r="BV44" s="107"/>
      <c r="BW44" s="107"/>
      <c r="BX44" s="107"/>
      <c r="BY44" s="107"/>
      <c r="BZ44" s="107"/>
      <c r="CA44" s="107"/>
      <c r="CB44" s="107"/>
      <c r="CC44" s="107"/>
      <c r="CD44" s="107"/>
      <c r="CE44" s="107"/>
      <c r="CF44" s="107"/>
      <c r="CG44" s="107"/>
    </row>
    <row r="45" spans="1:113" s="108" customFormat="1" ht="24" customHeight="1" x14ac:dyDescent="0.4">
      <c r="A45" s="408" t="s">
        <v>312</v>
      </c>
      <c r="B45" s="548"/>
      <c r="C45" s="549"/>
      <c r="D45" s="549"/>
      <c r="E45" s="549"/>
      <c r="F45" s="549"/>
      <c r="G45" s="549"/>
      <c r="H45" s="549"/>
      <c r="I45" s="549"/>
      <c r="J45" s="549"/>
      <c r="K45" s="549"/>
      <c r="L45" s="549"/>
      <c r="M45" s="550"/>
      <c r="N45" s="551"/>
      <c r="O45" s="552"/>
      <c r="P45" s="552"/>
      <c r="Q45" s="552"/>
      <c r="R45" s="552"/>
      <c r="S45" s="552"/>
      <c r="T45" s="552"/>
      <c r="U45" s="553"/>
      <c r="V45" s="554"/>
      <c r="W45" s="555"/>
      <c r="X45" s="555"/>
      <c r="Y45" s="555"/>
      <c r="Z45" s="555"/>
      <c r="AA45" s="555"/>
      <c r="AB45" s="555"/>
      <c r="AC45" s="556"/>
      <c r="AD45" s="554"/>
      <c r="AE45" s="555"/>
      <c r="AF45" s="555"/>
      <c r="AG45" s="555"/>
      <c r="AH45" s="555"/>
      <c r="AI45" s="555"/>
      <c r="AJ45" s="555"/>
      <c r="AK45" s="558"/>
      <c r="AL45" s="559"/>
      <c r="AM45" s="560"/>
      <c r="AN45" s="560"/>
      <c r="AO45" s="560"/>
      <c r="AP45" s="560"/>
      <c r="AQ45" s="560"/>
      <c r="AR45" s="560"/>
      <c r="AS45" s="560"/>
      <c r="AT45" s="560"/>
      <c r="AU45" s="560"/>
      <c r="AV45" s="560"/>
      <c r="AW45" s="560"/>
      <c r="AX45" s="560"/>
      <c r="AY45" s="560"/>
      <c r="AZ45" s="560"/>
      <c r="BA45" s="560"/>
      <c r="BB45" s="560"/>
      <c r="BC45" s="560"/>
      <c r="BD45" s="560"/>
      <c r="BE45" s="560"/>
      <c r="BF45" s="561"/>
      <c r="BG45" s="401"/>
      <c r="BH45" s="402"/>
      <c r="BI45" s="402"/>
      <c r="BJ45" s="403"/>
      <c r="BK45" s="547" t="s">
        <v>4</v>
      </c>
      <c r="BL45" s="404">
        <f t="shared" ref="BL45" si="7">BG45/1.1</f>
        <v>0</v>
      </c>
      <c r="BM45" s="405"/>
      <c r="BN45" s="405"/>
      <c r="BO45" s="406"/>
      <c r="BP45" s="354" t="s">
        <v>4</v>
      </c>
      <c r="BQ45" s="107"/>
      <c r="BR45" s="107"/>
      <c r="BS45" s="107"/>
      <c r="BT45" s="107"/>
      <c r="BU45" s="107"/>
      <c r="BV45" s="107"/>
      <c r="BW45" s="107"/>
      <c r="BX45" s="107"/>
      <c r="BY45" s="107"/>
      <c r="BZ45" s="107"/>
      <c r="CA45" s="107"/>
      <c r="CB45" s="107"/>
      <c r="CC45" s="107"/>
      <c r="CD45" s="107"/>
      <c r="CE45" s="107"/>
      <c r="CF45" s="107"/>
      <c r="CG45" s="107"/>
    </row>
    <row r="46" spans="1:113" s="108" customFormat="1" ht="24" customHeight="1" x14ac:dyDescent="0.4">
      <c r="A46" s="408"/>
      <c r="B46" s="548"/>
      <c r="C46" s="549"/>
      <c r="D46" s="549"/>
      <c r="E46" s="549"/>
      <c r="F46" s="549"/>
      <c r="G46" s="549"/>
      <c r="H46" s="549"/>
      <c r="I46" s="549"/>
      <c r="J46" s="549"/>
      <c r="K46" s="549"/>
      <c r="L46" s="549"/>
      <c r="M46" s="550"/>
      <c r="N46" s="551"/>
      <c r="O46" s="552"/>
      <c r="P46" s="552"/>
      <c r="Q46" s="552"/>
      <c r="R46" s="552"/>
      <c r="S46" s="552"/>
      <c r="T46" s="552"/>
      <c r="U46" s="553"/>
      <c r="V46" s="557"/>
      <c r="W46" s="555"/>
      <c r="X46" s="555"/>
      <c r="Y46" s="555"/>
      <c r="Z46" s="555"/>
      <c r="AA46" s="555"/>
      <c r="AB46" s="555"/>
      <c r="AC46" s="556"/>
      <c r="AD46" s="557"/>
      <c r="AE46" s="555"/>
      <c r="AF46" s="555"/>
      <c r="AG46" s="555"/>
      <c r="AH46" s="555"/>
      <c r="AI46" s="555"/>
      <c r="AJ46" s="555"/>
      <c r="AK46" s="558"/>
      <c r="AL46" s="559"/>
      <c r="AM46" s="560"/>
      <c r="AN46" s="560"/>
      <c r="AO46" s="560"/>
      <c r="AP46" s="560"/>
      <c r="AQ46" s="560"/>
      <c r="AR46" s="560"/>
      <c r="AS46" s="560"/>
      <c r="AT46" s="560"/>
      <c r="AU46" s="560"/>
      <c r="AV46" s="560"/>
      <c r="AW46" s="560"/>
      <c r="AX46" s="560"/>
      <c r="AY46" s="560"/>
      <c r="AZ46" s="560"/>
      <c r="BA46" s="560"/>
      <c r="BB46" s="560"/>
      <c r="BC46" s="560"/>
      <c r="BD46" s="560"/>
      <c r="BE46" s="560"/>
      <c r="BF46" s="561"/>
      <c r="BG46" s="401"/>
      <c r="BH46" s="402"/>
      <c r="BI46" s="402"/>
      <c r="BJ46" s="403"/>
      <c r="BK46" s="547"/>
      <c r="BL46" s="404"/>
      <c r="BM46" s="405"/>
      <c r="BN46" s="405"/>
      <c r="BO46" s="406"/>
      <c r="BP46" s="354"/>
      <c r="BQ46" s="107"/>
      <c r="BR46" s="107"/>
      <c r="BS46" s="107"/>
      <c r="BT46" s="107"/>
      <c r="BU46" s="107"/>
      <c r="BV46" s="107"/>
      <c r="BW46" s="107"/>
      <c r="BX46" s="107"/>
      <c r="BY46" s="107"/>
      <c r="BZ46" s="107"/>
      <c r="CA46" s="107"/>
      <c r="CB46" s="107"/>
      <c r="CC46" s="107"/>
      <c r="CD46" s="107"/>
      <c r="CE46" s="107"/>
      <c r="CF46" s="107"/>
      <c r="CG46" s="107"/>
    </row>
    <row r="47" spans="1:113" s="108" customFormat="1" ht="24" customHeight="1" x14ac:dyDescent="0.4">
      <c r="A47" s="408" t="s">
        <v>314</v>
      </c>
      <c r="B47" s="548"/>
      <c r="C47" s="549"/>
      <c r="D47" s="549"/>
      <c r="E47" s="549"/>
      <c r="F47" s="549"/>
      <c r="G47" s="549"/>
      <c r="H47" s="549"/>
      <c r="I47" s="549"/>
      <c r="J47" s="549"/>
      <c r="K47" s="549"/>
      <c r="L47" s="549"/>
      <c r="M47" s="550"/>
      <c r="N47" s="551"/>
      <c r="O47" s="552"/>
      <c r="P47" s="552"/>
      <c r="Q47" s="552"/>
      <c r="R47" s="552"/>
      <c r="S47" s="552"/>
      <c r="T47" s="552"/>
      <c r="U47" s="553"/>
      <c r="V47" s="554"/>
      <c r="W47" s="555"/>
      <c r="X47" s="555"/>
      <c r="Y47" s="555"/>
      <c r="Z47" s="555"/>
      <c r="AA47" s="555"/>
      <c r="AB47" s="555"/>
      <c r="AC47" s="556"/>
      <c r="AD47" s="554"/>
      <c r="AE47" s="555"/>
      <c r="AF47" s="555"/>
      <c r="AG47" s="555"/>
      <c r="AH47" s="555"/>
      <c r="AI47" s="555"/>
      <c r="AJ47" s="555"/>
      <c r="AK47" s="558"/>
      <c r="AL47" s="559"/>
      <c r="AM47" s="560"/>
      <c r="AN47" s="560"/>
      <c r="AO47" s="560"/>
      <c r="AP47" s="560"/>
      <c r="AQ47" s="560"/>
      <c r="AR47" s="560"/>
      <c r="AS47" s="560"/>
      <c r="AT47" s="560"/>
      <c r="AU47" s="560"/>
      <c r="AV47" s="560"/>
      <c r="AW47" s="560"/>
      <c r="AX47" s="560"/>
      <c r="AY47" s="560"/>
      <c r="AZ47" s="560"/>
      <c r="BA47" s="560"/>
      <c r="BB47" s="560"/>
      <c r="BC47" s="560"/>
      <c r="BD47" s="560"/>
      <c r="BE47" s="560"/>
      <c r="BF47" s="561"/>
      <c r="BG47" s="401"/>
      <c r="BH47" s="402"/>
      <c r="BI47" s="402"/>
      <c r="BJ47" s="403"/>
      <c r="BK47" s="547" t="s">
        <v>4</v>
      </c>
      <c r="BL47" s="404">
        <f t="shared" ref="BL47" si="8">BG47/1.1</f>
        <v>0</v>
      </c>
      <c r="BM47" s="405"/>
      <c r="BN47" s="405"/>
      <c r="BO47" s="406"/>
      <c r="BP47" s="354" t="s">
        <v>4</v>
      </c>
      <c r="BQ47" s="107"/>
      <c r="BR47" s="107"/>
      <c r="BS47" s="107"/>
      <c r="BT47" s="107"/>
      <c r="BU47" s="107"/>
      <c r="BV47" s="107"/>
      <c r="BW47" s="107"/>
      <c r="BX47" s="107"/>
      <c r="BY47" s="107"/>
      <c r="BZ47" s="107"/>
      <c r="CA47" s="107"/>
      <c r="CB47" s="107"/>
      <c r="CC47" s="107"/>
      <c r="CD47" s="107"/>
      <c r="CE47" s="107"/>
      <c r="CF47" s="107"/>
      <c r="CG47" s="107"/>
    </row>
    <row r="48" spans="1:113" s="108" customFormat="1" ht="24" customHeight="1" x14ac:dyDescent="0.4">
      <c r="A48" s="408"/>
      <c r="B48" s="548"/>
      <c r="C48" s="549"/>
      <c r="D48" s="549"/>
      <c r="E48" s="549"/>
      <c r="F48" s="549"/>
      <c r="G48" s="549"/>
      <c r="H48" s="549"/>
      <c r="I48" s="549"/>
      <c r="J48" s="549"/>
      <c r="K48" s="549"/>
      <c r="L48" s="549"/>
      <c r="M48" s="550"/>
      <c r="N48" s="551"/>
      <c r="O48" s="552"/>
      <c r="P48" s="552"/>
      <c r="Q48" s="552"/>
      <c r="R48" s="552"/>
      <c r="S48" s="552"/>
      <c r="T48" s="552"/>
      <c r="U48" s="553"/>
      <c r="V48" s="557"/>
      <c r="W48" s="555"/>
      <c r="X48" s="555"/>
      <c r="Y48" s="555"/>
      <c r="Z48" s="555"/>
      <c r="AA48" s="555"/>
      <c r="AB48" s="555"/>
      <c r="AC48" s="556"/>
      <c r="AD48" s="557"/>
      <c r="AE48" s="555"/>
      <c r="AF48" s="555"/>
      <c r="AG48" s="555"/>
      <c r="AH48" s="555"/>
      <c r="AI48" s="555"/>
      <c r="AJ48" s="555"/>
      <c r="AK48" s="558"/>
      <c r="AL48" s="559"/>
      <c r="AM48" s="560"/>
      <c r="AN48" s="560"/>
      <c r="AO48" s="560"/>
      <c r="AP48" s="560"/>
      <c r="AQ48" s="560"/>
      <c r="AR48" s="560"/>
      <c r="AS48" s="560"/>
      <c r="AT48" s="560"/>
      <c r="AU48" s="560"/>
      <c r="AV48" s="560"/>
      <c r="AW48" s="560"/>
      <c r="AX48" s="560"/>
      <c r="AY48" s="560"/>
      <c r="AZ48" s="560"/>
      <c r="BA48" s="560"/>
      <c r="BB48" s="560"/>
      <c r="BC48" s="560"/>
      <c r="BD48" s="560"/>
      <c r="BE48" s="560"/>
      <c r="BF48" s="561"/>
      <c r="BG48" s="401"/>
      <c r="BH48" s="402"/>
      <c r="BI48" s="402"/>
      <c r="BJ48" s="403"/>
      <c r="BK48" s="547"/>
      <c r="BL48" s="404"/>
      <c r="BM48" s="405"/>
      <c r="BN48" s="405"/>
      <c r="BO48" s="406"/>
      <c r="BP48" s="354"/>
      <c r="BQ48" s="107"/>
      <c r="BR48" s="107"/>
      <c r="BS48" s="107"/>
      <c r="BT48" s="107"/>
      <c r="BU48" s="107"/>
      <c r="BV48" s="107"/>
      <c r="BW48" s="107"/>
      <c r="BX48" s="107"/>
      <c r="BY48" s="107"/>
      <c r="BZ48" s="107"/>
      <c r="CA48" s="107"/>
      <c r="CB48" s="107"/>
      <c r="CC48" s="107"/>
      <c r="CD48" s="107"/>
      <c r="CE48" s="107"/>
      <c r="CF48" s="107"/>
      <c r="CG48" s="107"/>
    </row>
    <row r="49" spans="1:85" s="108" customFormat="1" ht="24" customHeight="1" x14ac:dyDescent="0.4">
      <c r="A49" s="408" t="s">
        <v>317</v>
      </c>
      <c r="B49" s="548"/>
      <c r="C49" s="549"/>
      <c r="D49" s="549"/>
      <c r="E49" s="549"/>
      <c r="F49" s="549"/>
      <c r="G49" s="549"/>
      <c r="H49" s="549"/>
      <c r="I49" s="549"/>
      <c r="J49" s="549"/>
      <c r="K49" s="549"/>
      <c r="L49" s="549"/>
      <c r="M49" s="550"/>
      <c r="N49" s="551"/>
      <c r="O49" s="552"/>
      <c r="P49" s="552"/>
      <c r="Q49" s="552"/>
      <c r="R49" s="552"/>
      <c r="S49" s="552"/>
      <c r="T49" s="552"/>
      <c r="U49" s="553"/>
      <c r="V49" s="554"/>
      <c r="W49" s="555"/>
      <c r="X49" s="555"/>
      <c r="Y49" s="555"/>
      <c r="Z49" s="555"/>
      <c r="AA49" s="555"/>
      <c r="AB49" s="555"/>
      <c r="AC49" s="556"/>
      <c r="AD49" s="557"/>
      <c r="AE49" s="555"/>
      <c r="AF49" s="555"/>
      <c r="AG49" s="555"/>
      <c r="AH49" s="555"/>
      <c r="AI49" s="555"/>
      <c r="AJ49" s="555"/>
      <c r="AK49" s="558"/>
      <c r="AL49" s="559"/>
      <c r="AM49" s="560"/>
      <c r="AN49" s="560"/>
      <c r="AO49" s="560"/>
      <c r="AP49" s="560"/>
      <c r="AQ49" s="560"/>
      <c r="AR49" s="560"/>
      <c r="AS49" s="560"/>
      <c r="AT49" s="560"/>
      <c r="AU49" s="560"/>
      <c r="AV49" s="560"/>
      <c r="AW49" s="560"/>
      <c r="AX49" s="560"/>
      <c r="AY49" s="560"/>
      <c r="AZ49" s="560"/>
      <c r="BA49" s="560"/>
      <c r="BB49" s="560"/>
      <c r="BC49" s="560"/>
      <c r="BD49" s="560"/>
      <c r="BE49" s="560"/>
      <c r="BF49" s="561"/>
      <c r="BG49" s="401"/>
      <c r="BH49" s="402"/>
      <c r="BI49" s="402"/>
      <c r="BJ49" s="403"/>
      <c r="BK49" s="547" t="s">
        <v>4</v>
      </c>
      <c r="BL49" s="404">
        <f t="shared" ref="BL49" si="9">BG49/1.1</f>
        <v>0</v>
      </c>
      <c r="BM49" s="405"/>
      <c r="BN49" s="405"/>
      <c r="BO49" s="406"/>
      <c r="BP49" s="354" t="s">
        <v>4</v>
      </c>
      <c r="BQ49" s="107"/>
      <c r="BR49" s="107"/>
      <c r="BS49" s="107"/>
      <c r="BT49" s="107"/>
      <c r="BU49" s="107"/>
      <c r="BV49" s="107"/>
      <c r="BW49" s="107"/>
      <c r="BX49" s="107"/>
      <c r="BY49" s="107"/>
      <c r="BZ49" s="107"/>
      <c r="CA49" s="107"/>
      <c r="CB49" s="107"/>
      <c r="CC49" s="107"/>
      <c r="CD49" s="107"/>
      <c r="CE49" s="107"/>
      <c r="CF49" s="107"/>
      <c r="CG49" s="107"/>
    </row>
    <row r="50" spans="1:85" s="108" customFormat="1" ht="24" customHeight="1" x14ac:dyDescent="0.4">
      <c r="A50" s="408"/>
      <c r="B50" s="548"/>
      <c r="C50" s="549"/>
      <c r="D50" s="549"/>
      <c r="E50" s="549"/>
      <c r="F50" s="549"/>
      <c r="G50" s="549"/>
      <c r="H50" s="549"/>
      <c r="I50" s="549"/>
      <c r="J50" s="549"/>
      <c r="K50" s="549"/>
      <c r="L50" s="549"/>
      <c r="M50" s="550"/>
      <c r="N50" s="551"/>
      <c r="O50" s="552"/>
      <c r="P50" s="552"/>
      <c r="Q50" s="552"/>
      <c r="R50" s="552"/>
      <c r="S50" s="552"/>
      <c r="T50" s="552"/>
      <c r="U50" s="553"/>
      <c r="V50" s="557"/>
      <c r="W50" s="555"/>
      <c r="X50" s="555"/>
      <c r="Y50" s="555"/>
      <c r="Z50" s="555"/>
      <c r="AA50" s="555"/>
      <c r="AB50" s="555"/>
      <c r="AC50" s="556"/>
      <c r="AD50" s="557"/>
      <c r="AE50" s="555"/>
      <c r="AF50" s="555"/>
      <c r="AG50" s="555"/>
      <c r="AH50" s="555"/>
      <c r="AI50" s="555"/>
      <c r="AJ50" s="555"/>
      <c r="AK50" s="558"/>
      <c r="AL50" s="559"/>
      <c r="AM50" s="560"/>
      <c r="AN50" s="560"/>
      <c r="AO50" s="560"/>
      <c r="AP50" s="560"/>
      <c r="AQ50" s="560"/>
      <c r="AR50" s="560"/>
      <c r="AS50" s="560"/>
      <c r="AT50" s="560"/>
      <c r="AU50" s="560"/>
      <c r="AV50" s="560"/>
      <c r="AW50" s="560"/>
      <c r="AX50" s="560"/>
      <c r="AY50" s="560"/>
      <c r="AZ50" s="560"/>
      <c r="BA50" s="560"/>
      <c r="BB50" s="560"/>
      <c r="BC50" s="560"/>
      <c r="BD50" s="560"/>
      <c r="BE50" s="560"/>
      <c r="BF50" s="561"/>
      <c r="BG50" s="401"/>
      <c r="BH50" s="402"/>
      <c r="BI50" s="402"/>
      <c r="BJ50" s="403"/>
      <c r="BK50" s="547"/>
      <c r="BL50" s="404"/>
      <c r="BM50" s="405"/>
      <c r="BN50" s="405"/>
      <c r="BO50" s="406"/>
      <c r="BP50" s="354"/>
      <c r="BQ50" s="107"/>
      <c r="BR50" s="107"/>
      <c r="BS50" s="107"/>
      <c r="BT50" s="107"/>
      <c r="BU50" s="107"/>
      <c r="BV50" s="107"/>
      <c r="BW50" s="107"/>
      <c r="BX50" s="107"/>
      <c r="BY50" s="107"/>
      <c r="BZ50" s="107"/>
      <c r="CA50" s="107"/>
      <c r="CB50" s="107"/>
      <c r="CC50" s="107"/>
      <c r="CD50" s="107"/>
      <c r="CE50" s="107"/>
      <c r="CF50" s="107"/>
      <c r="CG50" s="107"/>
    </row>
    <row r="51" spans="1:85" s="108" customFormat="1" ht="24" customHeight="1" x14ac:dyDescent="0.4">
      <c r="A51" s="408" t="s">
        <v>320</v>
      </c>
      <c r="B51" s="548"/>
      <c r="C51" s="549"/>
      <c r="D51" s="549"/>
      <c r="E51" s="549"/>
      <c r="F51" s="549"/>
      <c r="G51" s="549"/>
      <c r="H51" s="549"/>
      <c r="I51" s="549"/>
      <c r="J51" s="549"/>
      <c r="K51" s="549"/>
      <c r="L51" s="549"/>
      <c r="M51" s="550"/>
      <c r="N51" s="551"/>
      <c r="O51" s="552"/>
      <c r="P51" s="552"/>
      <c r="Q51" s="552"/>
      <c r="R51" s="552"/>
      <c r="S51" s="552"/>
      <c r="T51" s="552"/>
      <c r="U51" s="553"/>
      <c r="V51" s="557"/>
      <c r="W51" s="555"/>
      <c r="X51" s="555"/>
      <c r="Y51" s="555"/>
      <c r="Z51" s="555"/>
      <c r="AA51" s="555"/>
      <c r="AB51" s="555"/>
      <c r="AC51" s="556"/>
      <c r="AD51" s="557"/>
      <c r="AE51" s="555"/>
      <c r="AF51" s="555"/>
      <c r="AG51" s="555"/>
      <c r="AH51" s="555"/>
      <c r="AI51" s="555"/>
      <c r="AJ51" s="555"/>
      <c r="AK51" s="558"/>
      <c r="AL51" s="559"/>
      <c r="AM51" s="560"/>
      <c r="AN51" s="560"/>
      <c r="AO51" s="560"/>
      <c r="AP51" s="560"/>
      <c r="AQ51" s="560"/>
      <c r="AR51" s="560"/>
      <c r="AS51" s="560"/>
      <c r="AT51" s="560"/>
      <c r="AU51" s="560"/>
      <c r="AV51" s="560"/>
      <c r="AW51" s="560"/>
      <c r="AX51" s="560"/>
      <c r="AY51" s="560"/>
      <c r="AZ51" s="560"/>
      <c r="BA51" s="560"/>
      <c r="BB51" s="560"/>
      <c r="BC51" s="560"/>
      <c r="BD51" s="560"/>
      <c r="BE51" s="560"/>
      <c r="BF51" s="561"/>
      <c r="BG51" s="401"/>
      <c r="BH51" s="402"/>
      <c r="BI51" s="402"/>
      <c r="BJ51" s="403"/>
      <c r="BK51" s="547" t="s">
        <v>4</v>
      </c>
      <c r="BL51" s="404">
        <f t="shared" ref="BL51" si="10">BG51/1.1</f>
        <v>0</v>
      </c>
      <c r="BM51" s="405"/>
      <c r="BN51" s="405"/>
      <c r="BO51" s="406"/>
      <c r="BP51" s="354" t="s">
        <v>4</v>
      </c>
      <c r="BQ51" s="107"/>
      <c r="BR51" s="107"/>
      <c r="BS51" s="107"/>
      <c r="BT51" s="107"/>
      <c r="BU51" s="107"/>
      <c r="BV51" s="107"/>
      <c r="BW51" s="107"/>
      <c r="BX51" s="107"/>
      <c r="BY51" s="107"/>
      <c r="BZ51" s="107"/>
      <c r="CA51" s="107"/>
      <c r="CB51" s="107"/>
      <c r="CC51" s="107"/>
      <c r="CD51" s="107"/>
      <c r="CE51" s="107"/>
      <c r="CF51" s="107"/>
      <c r="CG51" s="107"/>
    </row>
    <row r="52" spans="1:85" s="108" customFormat="1" ht="24" customHeight="1" x14ac:dyDescent="0.4">
      <c r="A52" s="408"/>
      <c r="B52" s="548"/>
      <c r="C52" s="549"/>
      <c r="D52" s="549"/>
      <c r="E52" s="549"/>
      <c r="F52" s="549"/>
      <c r="G52" s="549"/>
      <c r="H52" s="549"/>
      <c r="I52" s="549"/>
      <c r="J52" s="549"/>
      <c r="K52" s="549"/>
      <c r="L52" s="549"/>
      <c r="M52" s="550"/>
      <c r="N52" s="551"/>
      <c r="O52" s="552"/>
      <c r="P52" s="552"/>
      <c r="Q52" s="552"/>
      <c r="R52" s="552"/>
      <c r="S52" s="552"/>
      <c r="T52" s="552"/>
      <c r="U52" s="553"/>
      <c r="V52" s="557"/>
      <c r="W52" s="555"/>
      <c r="X52" s="555"/>
      <c r="Y52" s="555"/>
      <c r="Z52" s="555"/>
      <c r="AA52" s="555"/>
      <c r="AB52" s="555"/>
      <c r="AC52" s="556"/>
      <c r="AD52" s="557"/>
      <c r="AE52" s="555"/>
      <c r="AF52" s="555"/>
      <c r="AG52" s="555"/>
      <c r="AH52" s="555"/>
      <c r="AI52" s="555"/>
      <c r="AJ52" s="555"/>
      <c r="AK52" s="558"/>
      <c r="AL52" s="559"/>
      <c r="AM52" s="560"/>
      <c r="AN52" s="560"/>
      <c r="AO52" s="560"/>
      <c r="AP52" s="560"/>
      <c r="AQ52" s="560"/>
      <c r="AR52" s="560"/>
      <c r="AS52" s="560"/>
      <c r="AT52" s="560"/>
      <c r="AU52" s="560"/>
      <c r="AV52" s="560"/>
      <c r="AW52" s="560"/>
      <c r="AX52" s="560"/>
      <c r="AY52" s="560"/>
      <c r="AZ52" s="560"/>
      <c r="BA52" s="560"/>
      <c r="BB52" s="560"/>
      <c r="BC52" s="560"/>
      <c r="BD52" s="560"/>
      <c r="BE52" s="560"/>
      <c r="BF52" s="561"/>
      <c r="BG52" s="401"/>
      <c r="BH52" s="402"/>
      <c r="BI52" s="402"/>
      <c r="BJ52" s="403"/>
      <c r="BK52" s="547"/>
      <c r="BL52" s="404"/>
      <c r="BM52" s="405"/>
      <c r="BN52" s="405"/>
      <c r="BO52" s="406"/>
      <c r="BP52" s="354"/>
      <c r="BQ52" s="107"/>
      <c r="BR52" s="107"/>
      <c r="BS52" s="107"/>
      <c r="BT52" s="107"/>
      <c r="BU52" s="107"/>
      <c r="BV52" s="107"/>
      <c r="BW52" s="107"/>
      <c r="BX52" s="107"/>
      <c r="BY52" s="107"/>
      <c r="BZ52" s="107"/>
      <c r="CA52" s="107"/>
      <c r="CB52" s="107"/>
      <c r="CC52" s="107"/>
      <c r="CD52" s="107"/>
      <c r="CE52" s="107"/>
      <c r="CF52" s="107"/>
      <c r="CG52" s="107"/>
    </row>
    <row r="53" spans="1:85" s="108" customFormat="1" ht="24" customHeight="1" x14ac:dyDescent="0.4">
      <c r="A53" s="408" t="s">
        <v>324</v>
      </c>
      <c r="B53" s="548"/>
      <c r="C53" s="549"/>
      <c r="D53" s="549"/>
      <c r="E53" s="549"/>
      <c r="F53" s="549"/>
      <c r="G53" s="549"/>
      <c r="H53" s="549"/>
      <c r="I53" s="549"/>
      <c r="J53" s="549"/>
      <c r="K53" s="549"/>
      <c r="L53" s="549"/>
      <c r="M53" s="550"/>
      <c r="N53" s="551"/>
      <c r="O53" s="552"/>
      <c r="P53" s="552"/>
      <c r="Q53" s="552"/>
      <c r="R53" s="552"/>
      <c r="S53" s="552"/>
      <c r="T53" s="552"/>
      <c r="U53" s="553"/>
      <c r="V53" s="557"/>
      <c r="W53" s="555"/>
      <c r="X53" s="555"/>
      <c r="Y53" s="555"/>
      <c r="Z53" s="555"/>
      <c r="AA53" s="555"/>
      <c r="AB53" s="555"/>
      <c r="AC53" s="556"/>
      <c r="AD53" s="557"/>
      <c r="AE53" s="555"/>
      <c r="AF53" s="555"/>
      <c r="AG53" s="555"/>
      <c r="AH53" s="555"/>
      <c r="AI53" s="555"/>
      <c r="AJ53" s="555"/>
      <c r="AK53" s="558"/>
      <c r="AL53" s="559"/>
      <c r="AM53" s="560"/>
      <c r="AN53" s="560"/>
      <c r="AO53" s="560"/>
      <c r="AP53" s="560"/>
      <c r="AQ53" s="560"/>
      <c r="AR53" s="560"/>
      <c r="AS53" s="560"/>
      <c r="AT53" s="560"/>
      <c r="AU53" s="560"/>
      <c r="AV53" s="560"/>
      <c r="AW53" s="560"/>
      <c r="AX53" s="560"/>
      <c r="AY53" s="560"/>
      <c r="AZ53" s="560"/>
      <c r="BA53" s="560"/>
      <c r="BB53" s="560"/>
      <c r="BC53" s="560"/>
      <c r="BD53" s="560"/>
      <c r="BE53" s="560"/>
      <c r="BF53" s="561"/>
      <c r="BG53" s="401"/>
      <c r="BH53" s="402"/>
      <c r="BI53" s="402"/>
      <c r="BJ53" s="403"/>
      <c r="BK53" s="547" t="s">
        <v>4</v>
      </c>
      <c r="BL53" s="404">
        <f>BG53/1.1</f>
        <v>0</v>
      </c>
      <c r="BM53" s="405"/>
      <c r="BN53" s="405"/>
      <c r="BO53" s="406"/>
      <c r="BP53" s="354" t="s">
        <v>4</v>
      </c>
      <c r="BQ53" s="107"/>
      <c r="BR53" s="107"/>
      <c r="BS53" s="107"/>
      <c r="BT53" s="107"/>
      <c r="BU53" s="107"/>
      <c r="BV53" s="107"/>
      <c r="BW53" s="107"/>
      <c r="BX53" s="107"/>
      <c r="BY53" s="107"/>
      <c r="BZ53" s="107"/>
      <c r="CA53" s="107"/>
      <c r="CB53" s="107"/>
      <c r="CC53" s="107"/>
      <c r="CD53" s="107"/>
      <c r="CE53" s="107"/>
      <c r="CF53" s="107"/>
      <c r="CG53" s="107"/>
    </row>
    <row r="54" spans="1:85" s="108" customFormat="1" ht="24" customHeight="1" thickBot="1" x14ac:dyDescent="0.45">
      <c r="A54" s="408"/>
      <c r="B54" s="562"/>
      <c r="C54" s="563"/>
      <c r="D54" s="563"/>
      <c r="E54" s="563"/>
      <c r="F54" s="563"/>
      <c r="G54" s="563"/>
      <c r="H54" s="563"/>
      <c r="I54" s="563"/>
      <c r="J54" s="563"/>
      <c r="K54" s="563"/>
      <c r="L54" s="563"/>
      <c r="M54" s="564"/>
      <c r="N54" s="565"/>
      <c r="O54" s="566"/>
      <c r="P54" s="566"/>
      <c r="Q54" s="566"/>
      <c r="R54" s="566"/>
      <c r="S54" s="566"/>
      <c r="T54" s="566"/>
      <c r="U54" s="567"/>
      <c r="V54" s="568"/>
      <c r="W54" s="569"/>
      <c r="X54" s="569"/>
      <c r="Y54" s="569"/>
      <c r="Z54" s="569"/>
      <c r="AA54" s="569"/>
      <c r="AB54" s="569"/>
      <c r="AC54" s="570"/>
      <c r="AD54" s="568"/>
      <c r="AE54" s="569"/>
      <c r="AF54" s="569"/>
      <c r="AG54" s="569"/>
      <c r="AH54" s="569"/>
      <c r="AI54" s="569"/>
      <c r="AJ54" s="569"/>
      <c r="AK54" s="571"/>
      <c r="AL54" s="572"/>
      <c r="AM54" s="573"/>
      <c r="AN54" s="573"/>
      <c r="AO54" s="573"/>
      <c r="AP54" s="573"/>
      <c r="AQ54" s="573"/>
      <c r="AR54" s="573"/>
      <c r="AS54" s="573"/>
      <c r="AT54" s="573"/>
      <c r="AU54" s="573"/>
      <c r="AV54" s="573"/>
      <c r="AW54" s="573"/>
      <c r="AX54" s="573"/>
      <c r="AY54" s="573"/>
      <c r="AZ54" s="573"/>
      <c r="BA54" s="573"/>
      <c r="BB54" s="573"/>
      <c r="BC54" s="573"/>
      <c r="BD54" s="573"/>
      <c r="BE54" s="573"/>
      <c r="BF54" s="574"/>
      <c r="BG54" s="575"/>
      <c r="BH54" s="576"/>
      <c r="BI54" s="576"/>
      <c r="BJ54" s="577"/>
      <c r="BK54" s="578"/>
      <c r="BL54" s="579"/>
      <c r="BM54" s="580"/>
      <c r="BN54" s="580"/>
      <c r="BO54" s="581"/>
      <c r="BP54" s="307"/>
      <c r="BQ54" s="107"/>
      <c r="BR54" s="107"/>
      <c r="BS54" s="107"/>
      <c r="BT54" s="107"/>
      <c r="BU54" s="107"/>
      <c r="BV54" s="107"/>
      <c r="BW54" s="107"/>
      <c r="BX54" s="107"/>
      <c r="BY54" s="107"/>
      <c r="BZ54" s="107"/>
      <c r="CA54" s="107"/>
      <c r="CB54" s="107"/>
      <c r="CC54" s="107"/>
      <c r="CD54" s="107"/>
      <c r="CE54" s="107"/>
      <c r="CF54" s="107"/>
      <c r="CG54" s="107"/>
    </row>
    <row r="55" spans="1:85" ht="18.75" customHeight="1" thickBot="1" x14ac:dyDescent="0.45">
      <c r="A55" s="99"/>
      <c r="B55" s="100"/>
      <c r="C55" s="100"/>
      <c r="D55" s="100"/>
      <c r="E55" s="100"/>
      <c r="F55" s="100"/>
      <c r="G55" s="100"/>
      <c r="H55" s="100"/>
      <c r="I55" s="100"/>
      <c r="J55" s="100"/>
      <c r="K55" s="100"/>
      <c r="L55" s="100"/>
      <c r="M55" s="100"/>
      <c r="N55" s="115"/>
      <c r="O55" s="115"/>
      <c r="P55" s="115"/>
      <c r="Q55" s="115"/>
      <c r="R55" s="115"/>
      <c r="S55" s="115"/>
      <c r="T55" s="115"/>
      <c r="U55" s="115"/>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582" t="s">
        <v>327</v>
      </c>
      <c r="AZ55" s="583"/>
      <c r="BA55" s="583"/>
      <c r="BB55" s="583"/>
      <c r="BC55" s="583"/>
      <c r="BD55" s="583"/>
      <c r="BE55" s="583"/>
      <c r="BF55" s="584"/>
      <c r="BG55" s="449">
        <f>SUM($BG$43:$BJ$54)</f>
        <v>0</v>
      </c>
      <c r="BH55" s="450"/>
      <c r="BI55" s="450"/>
      <c r="BJ55" s="450"/>
      <c r="BK55" s="116" t="s">
        <v>4</v>
      </c>
      <c r="BL55" s="451">
        <f>SUM($BL$43:$BO$54)</f>
        <v>0</v>
      </c>
      <c r="BM55" s="450"/>
      <c r="BN55" s="450"/>
      <c r="BO55" s="450"/>
      <c r="BP55" s="102" t="s">
        <v>4</v>
      </c>
      <c r="BQ55" s="90"/>
      <c r="BR55" s="90"/>
      <c r="BS55" s="90"/>
      <c r="BT55" s="90"/>
      <c r="BU55" s="90"/>
      <c r="BV55" s="90"/>
      <c r="BW55" s="90"/>
      <c r="BX55" s="90"/>
      <c r="BY55" s="90"/>
      <c r="BZ55" s="90"/>
      <c r="CA55" s="90"/>
      <c r="CB55" s="90"/>
      <c r="CC55" s="90"/>
      <c r="CD55" s="90"/>
      <c r="CE55" s="90"/>
      <c r="CF55" s="90"/>
      <c r="CG55" s="90"/>
    </row>
    <row r="56" spans="1:85" ht="18.75" customHeight="1" thickTop="1" x14ac:dyDescent="0.4">
      <c r="A56" s="90"/>
      <c r="B56" s="90"/>
      <c r="C56" s="90"/>
      <c r="D56" s="90"/>
      <c r="E56" s="90"/>
      <c r="F56" s="90"/>
      <c r="G56" s="90"/>
      <c r="H56" s="90"/>
      <c r="I56" s="90"/>
      <c r="J56" s="90"/>
      <c r="K56" s="90"/>
      <c r="L56" s="90"/>
      <c r="M56" s="90"/>
      <c r="N56" s="115"/>
      <c r="O56" s="115"/>
      <c r="P56" s="115"/>
      <c r="Q56" s="115"/>
      <c r="R56" s="115"/>
      <c r="S56" s="115"/>
      <c r="T56" s="115"/>
      <c r="U56" s="115"/>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row>
  </sheetData>
  <mergeCells count="231">
    <mergeCell ref="BP53:BP54"/>
    <mergeCell ref="AY55:BF55"/>
    <mergeCell ref="BG55:BJ55"/>
    <mergeCell ref="BL55:BO55"/>
    <mergeCell ref="BG51:BJ52"/>
    <mergeCell ref="BK51:BK52"/>
    <mergeCell ref="BL51:BO52"/>
    <mergeCell ref="BP51:BP52"/>
    <mergeCell ref="A53:A54"/>
    <mergeCell ref="B53:M54"/>
    <mergeCell ref="N53:U54"/>
    <mergeCell ref="V53:AC54"/>
    <mergeCell ref="AD53:AK54"/>
    <mergeCell ref="AL53:BF54"/>
    <mergeCell ref="BG49:BJ50"/>
    <mergeCell ref="BK49:BK50"/>
    <mergeCell ref="BL49:BO50"/>
    <mergeCell ref="BG53:BJ54"/>
    <mergeCell ref="BK53:BK54"/>
    <mergeCell ref="BL53:BO54"/>
    <mergeCell ref="A47:A48"/>
    <mergeCell ref="B47:M48"/>
    <mergeCell ref="N47:U48"/>
    <mergeCell ref="V47:AC48"/>
    <mergeCell ref="AD47:AK48"/>
    <mergeCell ref="AL47:BF48"/>
    <mergeCell ref="BP49:BP50"/>
    <mergeCell ref="A51:A52"/>
    <mergeCell ref="B51:M52"/>
    <mergeCell ref="N51:U52"/>
    <mergeCell ref="V51:AC52"/>
    <mergeCell ref="AD51:AK52"/>
    <mergeCell ref="AL51:BF52"/>
    <mergeCell ref="BG47:BJ48"/>
    <mergeCell ref="BK47:BK48"/>
    <mergeCell ref="BL47:BO48"/>
    <mergeCell ref="BP47:BP48"/>
    <mergeCell ref="A49:A50"/>
    <mergeCell ref="B49:M50"/>
    <mergeCell ref="N49:U50"/>
    <mergeCell ref="V49:AC50"/>
    <mergeCell ref="AD49:AK50"/>
    <mergeCell ref="AL49:BF50"/>
    <mergeCell ref="CT40:CW41"/>
    <mergeCell ref="CX40:DA41"/>
    <mergeCell ref="BP41:BP42"/>
    <mergeCell ref="BG43:BJ44"/>
    <mergeCell ref="BK43:BK44"/>
    <mergeCell ref="BL43:BO44"/>
    <mergeCell ref="BP43:BP44"/>
    <mergeCell ref="A45:A46"/>
    <mergeCell ref="B45:M46"/>
    <mergeCell ref="N45:U46"/>
    <mergeCell ref="V45:AC46"/>
    <mergeCell ref="AD45:AK46"/>
    <mergeCell ref="AL45:BF46"/>
    <mergeCell ref="A43:A44"/>
    <mergeCell ref="B43:M44"/>
    <mergeCell ref="N43:U44"/>
    <mergeCell ref="V43:AC44"/>
    <mergeCell ref="AD43:AK44"/>
    <mergeCell ref="AL43:BF44"/>
    <mergeCell ref="BG45:BJ46"/>
    <mergeCell ref="BK45:BK46"/>
    <mergeCell ref="BL45:BO46"/>
    <mergeCell ref="BP45:BP46"/>
    <mergeCell ref="CT37:CW39"/>
    <mergeCell ref="CX37:DA39"/>
    <mergeCell ref="DB37:DE39"/>
    <mergeCell ref="A38:Z38"/>
    <mergeCell ref="B39:M40"/>
    <mergeCell ref="N39:U40"/>
    <mergeCell ref="V39:AC40"/>
    <mergeCell ref="AD39:AK40"/>
    <mergeCell ref="AL39:BF40"/>
    <mergeCell ref="BG39:BP39"/>
    <mergeCell ref="DB40:DE41"/>
    <mergeCell ref="A41:A42"/>
    <mergeCell ref="B41:M42"/>
    <mergeCell ref="N41:U42"/>
    <mergeCell ref="V41:AC42"/>
    <mergeCell ref="AD41:AK42"/>
    <mergeCell ref="AL41:BF42"/>
    <mergeCell ref="BG41:BJ42"/>
    <mergeCell ref="BK41:BK42"/>
    <mergeCell ref="BL41:BO42"/>
    <mergeCell ref="BG40:BK40"/>
    <mergeCell ref="BL40:BP40"/>
    <mergeCell ref="CL40:CO41"/>
    <mergeCell ref="CP40:CS41"/>
    <mergeCell ref="BK35:BW35"/>
    <mergeCell ref="BX35:CA35"/>
    <mergeCell ref="CC35:CF35"/>
    <mergeCell ref="CJ35:CR35"/>
    <mergeCell ref="CL36:CO36"/>
    <mergeCell ref="CL37:CO39"/>
    <mergeCell ref="CP37:CS39"/>
    <mergeCell ref="AQ32:AS34"/>
    <mergeCell ref="AT32:AW34"/>
    <mergeCell ref="BX32:CA34"/>
    <mergeCell ref="CB32:CB34"/>
    <mergeCell ref="CC32:CF34"/>
    <mergeCell ref="CG32:CG34"/>
    <mergeCell ref="BL34:BU34"/>
    <mergeCell ref="A32:A34"/>
    <mergeCell ref="B32:F34"/>
    <mergeCell ref="G32:J34"/>
    <mergeCell ref="K32:N34"/>
    <mergeCell ref="O32:X34"/>
    <mergeCell ref="Y32:AP34"/>
    <mergeCell ref="AQ29:AS31"/>
    <mergeCell ref="AT29:AW31"/>
    <mergeCell ref="BX29:CA31"/>
    <mergeCell ref="CB29:CB31"/>
    <mergeCell ref="CC29:CF31"/>
    <mergeCell ref="CG29:CG31"/>
    <mergeCell ref="BL31:BU31"/>
    <mergeCell ref="A29:A31"/>
    <mergeCell ref="B29:F31"/>
    <mergeCell ref="G29:J31"/>
    <mergeCell ref="K29:N31"/>
    <mergeCell ref="O29:X31"/>
    <mergeCell ref="Y29:AP31"/>
    <mergeCell ref="AQ26:AS28"/>
    <mergeCell ref="AT26:AW28"/>
    <mergeCell ref="BX26:CA28"/>
    <mergeCell ref="CB26:CB28"/>
    <mergeCell ref="CC26:CF28"/>
    <mergeCell ref="CG26:CG28"/>
    <mergeCell ref="BL28:BU28"/>
    <mergeCell ref="A26:A28"/>
    <mergeCell ref="B26:F28"/>
    <mergeCell ref="G26:J28"/>
    <mergeCell ref="K26:N28"/>
    <mergeCell ref="O26:X28"/>
    <mergeCell ref="Y26:AP28"/>
    <mergeCell ref="AQ23:AS25"/>
    <mergeCell ref="AT23:AW25"/>
    <mergeCell ref="BX23:CA25"/>
    <mergeCell ref="CB23:CB25"/>
    <mergeCell ref="CC23:CF25"/>
    <mergeCell ref="CG23:CG25"/>
    <mergeCell ref="BL25:BU25"/>
    <mergeCell ref="A23:A25"/>
    <mergeCell ref="B23:F25"/>
    <mergeCell ref="G23:J25"/>
    <mergeCell ref="K23:N25"/>
    <mergeCell ref="O23:X25"/>
    <mergeCell ref="Y23:AP25"/>
    <mergeCell ref="AQ20:AS22"/>
    <mergeCell ref="AT20:AW22"/>
    <mergeCell ref="BX20:CA22"/>
    <mergeCell ref="CB20:CB22"/>
    <mergeCell ref="CC20:CF22"/>
    <mergeCell ref="CG20:CG22"/>
    <mergeCell ref="BL22:BU22"/>
    <mergeCell ref="A20:A22"/>
    <mergeCell ref="B20:F22"/>
    <mergeCell ref="G20:J22"/>
    <mergeCell ref="K20:N22"/>
    <mergeCell ref="O20:X22"/>
    <mergeCell ref="Y20:AP22"/>
    <mergeCell ref="AQ17:AS19"/>
    <mergeCell ref="AT17:AW19"/>
    <mergeCell ref="BX17:CA19"/>
    <mergeCell ref="CB17:CB19"/>
    <mergeCell ref="CC17:CF19"/>
    <mergeCell ref="CG17:CG19"/>
    <mergeCell ref="BL19:BU19"/>
    <mergeCell ref="A17:A19"/>
    <mergeCell ref="B17:F19"/>
    <mergeCell ref="G17:J19"/>
    <mergeCell ref="K17:N19"/>
    <mergeCell ref="O17:X19"/>
    <mergeCell ref="Y17:AP19"/>
    <mergeCell ref="AQ14:AS16"/>
    <mergeCell ref="AT14:AW16"/>
    <mergeCell ref="BX14:CA16"/>
    <mergeCell ref="CB14:CB16"/>
    <mergeCell ref="CC14:CF16"/>
    <mergeCell ref="CG14:CG16"/>
    <mergeCell ref="BL16:BU16"/>
    <mergeCell ref="A14:A16"/>
    <mergeCell ref="B14:F16"/>
    <mergeCell ref="G14:J16"/>
    <mergeCell ref="K14:N16"/>
    <mergeCell ref="O14:X16"/>
    <mergeCell ref="Y14:AP16"/>
    <mergeCell ref="AQ11:AS13"/>
    <mergeCell ref="AT11:AW13"/>
    <mergeCell ref="BX11:CA13"/>
    <mergeCell ref="CB11:CB13"/>
    <mergeCell ref="CC11:CF13"/>
    <mergeCell ref="CG11:CG13"/>
    <mergeCell ref="BL13:BU13"/>
    <mergeCell ref="A11:A13"/>
    <mergeCell ref="B11:F13"/>
    <mergeCell ref="G11:J13"/>
    <mergeCell ref="K11:N13"/>
    <mergeCell ref="O11:X13"/>
    <mergeCell ref="Y11:AP13"/>
    <mergeCell ref="AQ8:AS10"/>
    <mergeCell ref="AT8:AW10"/>
    <mergeCell ref="BX8:CA10"/>
    <mergeCell ref="CB8:CB10"/>
    <mergeCell ref="CC8:CF10"/>
    <mergeCell ref="CG8:CG10"/>
    <mergeCell ref="BL10:BU10"/>
    <mergeCell ref="A8:A10"/>
    <mergeCell ref="B8:F10"/>
    <mergeCell ref="G8:J10"/>
    <mergeCell ref="K8:N10"/>
    <mergeCell ref="O8:X10"/>
    <mergeCell ref="Y8:AP10"/>
    <mergeCell ref="AQ6:AW6"/>
    <mergeCell ref="AX6:BW7"/>
    <mergeCell ref="BX6:CG6"/>
    <mergeCell ref="AQ7:AS7"/>
    <mergeCell ref="AT7:AW7"/>
    <mergeCell ref="BX7:CB7"/>
    <mergeCell ref="CC7:CG7"/>
    <mergeCell ref="A2:CG2"/>
    <mergeCell ref="A3:G3"/>
    <mergeCell ref="H3:X3"/>
    <mergeCell ref="A4:AC5"/>
    <mergeCell ref="BT4:CG5"/>
    <mergeCell ref="B6:F7"/>
    <mergeCell ref="G6:J7"/>
    <mergeCell ref="K6:N7"/>
    <mergeCell ref="O6:X7"/>
    <mergeCell ref="Y6:AP7"/>
  </mergeCells>
  <phoneticPr fontId="1"/>
  <printOptions horizontalCentered="1" verticalCentered="1"/>
  <pageMargins left="0.11811023622047245" right="0.11811023622047245" top="0.19685039370078741" bottom="0.19685039370078741" header="0.11811023622047245" footer="0.11811023622047245"/>
  <pageSetup paperSize="9" scale="44" orientation="landscape" r:id="rId1"/>
  <headerFooter scaleWithDoc="0">
    <oddHeader>&amp;R&amp;"BIZ UDP明朝 Medium,太字"&amp;12&amp;P/&amp;N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49</xdr:col>
                    <xdr:colOff>9525</xdr:colOff>
                    <xdr:row>7</xdr:row>
                    <xdr:rowOff>0</xdr:rowOff>
                  </from>
                  <to>
                    <xdr:col>50</xdr:col>
                    <xdr:colOff>0</xdr:colOff>
                    <xdr:row>8</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49</xdr:col>
                    <xdr:colOff>9525</xdr:colOff>
                    <xdr:row>7</xdr:row>
                    <xdr:rowOff>0</xdr:rowOff>
                  </from>
                  <to>
                    <xdr:col>50</xdr:col>
                    <xdr:colOff>0</xdr:colOff>
                    <xdr:row>8</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49</xdr:col>
                    <xdr:colOff>9525</xdr:colOff>
                    <xdr:row>8</xdr:row>
                    <xdr:rowOff>0</xdr:rowOff>
                  </from>
                  <to>
                    <xdr:col>50</xdr:col>
                    <xdr:colOff>0</xdr:colOff>
                    <xdr:row>9</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49</xdr:col>
                    <xdr:colOff>9525</xdr:colOff>
                    <xdr:row>8</xdr:row>
                    <xdr:rowOff>0</xdr:rowOff>
                  </from>
                  <to>
                    <xdr:col>50</xdr:col>
                    <xdr:colOff>0</xdr:colOff>
                    <xdr:row>9</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49</xdr:col>
                    <xdr:colOff>9525</xdr:colOff>
                    <xdr:row>9</xdr:row>
                    <xdr:rowOff>0</xdr:rowOff>
                  </from>
                  <to>
                    <xdr:col>50</xdr:col>
                    <xdr:colOff>0</xdr:colOff>
                    <xdr:row>10</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62</xdr:col>
                    <xdr:colOff>9525</xdr:colOff>
                    <xdr:row>7</xdr:row>
                    <xdr:rowOff>0</xdr:rowOff>
                  </from>
                  <to>
                    <xdr:col>63</xdr:col>
                    <xdr:colOff>0</xdr:colOff>
                    <xdr:row>8</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62</xdr:col>
                    <xdr:colOff>9525</xdr:colOff>
                    <xdr:row>7</xdr:row>
                    <xdr:rowOff>0</xdr:rowOff>
                  </from>
                  <to>
                    <xdr:col>63</xdr:col>
                    <xdr:colOff>0</xdr:colOff>
                    <xdr:row>8</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62</xdr:col>
                    <xdr:colOff>9525</xdr:colOff>
                    <xdr:row>8</xdr:row>
                    <xdr:rowOff>0</xdr:rowOff>
                  </from>
                  <to>
                    <xdr:col>63</xdr:col>
                    <xdr:colOff>0</xdr:colOff>
                    <xdr:row>9</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62</xdr:col>
                    <xdr:colOff>9525</xdr:colOff>
                    <xdr:row>8</xdr:row>
                    <xdr:rowOff>0</xdr:rowOff>
                  </from>
                  <to>
                    <xdr:col>63</xdr:col>
                    <xdr:colOff>0</xdr:colOff>
                    <xdr:row>9</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49</xdr:col>
                    <xdr:colOff>9525</xdr:colOff>
                    <xdr:row>10</xdr:row>
                    <xdr:rowOff>0</xdr:rowOff>
                  </from>
                  <to>
                    <xdr:col>50</xdr:col>
                    <xdr:colOff>0</xdr:colOff>
                    <xdr:row>11</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49</xdr:col>
                    <xdr:colOff>9525</xdr:colOff>
                    <xdr:row>10</xdr:row>
                    <xdr:rowOff>0</xdr:rowOff>
                  </from>
                  <to>
                    <xdr:col>50</xdr:col>
                    <xdr:colOff>0</xdr:colOff>
                    <xdr:row>11</xdr:row>
                    <xdr:rowOff>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49</xdr:col>
                    <xdr:colOff>9525</xdr:colOff>
                    <xdr:row>11</xdr:row>
                    <xdr:rowOff>0</xdr:rowOff>
                  </from>
                  <to>
                    <xdr:col>50</xdr:col>
                    <xdr:colOff>0</xdr:colOff>
                    <xdr:row>12</xdr:row>
                    <xdr:rowOff>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49</xdr:col>
                    <xdr:colOff>9525</xdr:colOff>
                    <xdr:row>11</xdr:row>
                    <xdr:rowOff>0</xdr:rowOff>
                  </from>
                  <to>
                    <xdr:col>50</xdr:col>
                    <xdr:colOff>0</xdr:colOff>
                    <xdr:row>12</xdr:row>
                    <xdr:rowOff>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49</xdr:col>
                    <xdr:colOff>9525</xdr:colOff>
                    <xdr:row>12</xdr:row>
                    <xdr:rowOff>0</xdr:rowOff>
                  </from>
                  <to>
                    <xdr:col>50</xdr:col>
                    <xdr:colOff>0</xdr:colOff>
                    <xdr:row>13</xdr:row>
                    <xdr:rowOff>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62</xdr:col>
                    <xdr:colOff>9525</xdr:colOff>
                    <xdr:row>10</xdr:row>
                    <xdr:rowOff>0</xdr:rowOff>
                  </from>
                  <to>
                    <xdr:col>63</xdr:col>
                    <xdr:colOff>0</xdr:colOff>
                    <xdr:row>11</xdr:row>
                    <xdr:rowOff>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62</xdr:col>
                    <xdr:colOff>9525</xdr:colOff>
                    <xdr:row>10</xdr:row>
                    <xdr:rowOff>0</xdr:rowOff>
                  </from>
                  <to>
                    <xdr:col>63</xdr:col>
                    <xdr:colOff>0</xdr:colOff>
                    <xdr:row>11</xdr:row>
                    <xdr:rowOff>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62</xdr:col>
                    <xdr:colOff>9525</xdr:colOff>
                    <xdr:row>11</xdr:row>
                    <xdr:rowOff>0</xdr:rowOff>
                  </from>
                  <to>
                    <xdr:col>63</xdr:col>
                    <xdr:colOff>0</xdr:colOff>
                    <xdr:row>12</xdr:row>
                    <xdr:rowOff>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62</xdr:col>
                    <xdr:colOff>9525</xdr:colOff>
                    <xdr:row>11</xdr:row>
                    <xdr:rowOff>0</xdr:rowOff>
                  </from>
                  <to>
                    <xdr:col>63</xdr:col>
                    <xdr:colOff>0</xdr:colOff>
                    <xdr:row>12</xdr:row>
                    <xdr:rowOff>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49</xdr:col>
                    <xdr:colOff>9525</xdr:colOff>
                    <xdr:row>13</xdr:row>
                    <xdr:rowOff>0</xdr:rowOff>
                  </from>
                  <to>
                    <xdr:col>50</xdr:col>
                    <xdr:colOff>0</xdr:colOff>
                    <xdr:row>14</xdr:row>
                    <xdr:rowOff>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49</xdr:col>
                    <xdr:colOff>9525</xdr:colOff>
                    <xdr:row>13</xdr:row>
                    <xdr:rowOff>0</xdr:rowOff>
                  </from>
                  <to>
                    <xdr:col>50</xdr:col>
                    <xdr:colOff>0</xdr:colOff>
                    <xdr:row>14</xdr:row>
                    <xdr:rowOff>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49</xdr:col>
                    <xdr:colOff>9525</xdr:colOff>
                    <xdr:row>14</xdr:row>
                    <xdr:rowOff>0</xdr:rowOff>
                  </from>
                  <to>
                    <xdr:col>50</xdr:col>
                    <xdr:colOff>0</xdr:colOff>
                    <xdr:row>15</xdr:row>
                    <xdr:rowOff>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49</xdr:col>
                    <xdr:colOff>9525</xdr:colOff>
                    <xdr:row>14</xdr:row>
                    <xdr:rowOff>0</xdr:rowOff>
                  </from>
                  <to>
                    <xdr:col>50</xdr:col>
                    <xdr:colOff>0</xdr:colOff>
                    <xdr:row>15</xdr:row>
                    <xdr:rowOff>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49</xdr:col>
                    <xdr:colOff>9525</xdr:colOff>
                    <xdr:row>15</xdr:row>
                    <xdr:rowOff>0</xdr:rowOff>
                  </from>
                  <to>
                    <xdr:col>50</xdr:col>
                    <xdr:colOff>0</xdr:colOff>
                    <xdr:row>16</xdr:row>
                    <xdr:rowOff>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62</xdr:col>
                    <xdr:colOff>9525</xdr:colOff>
                    <xdr:row>13</xdr:row>
                    <xdr:rowOff>0</xdr:rowOff>
                  </from>
                  <to>
                    <xdr:col>63</xdr:col>
                    <xdr:colOff>0</xdr:colOff>
                    <xdr:row>14</xdr:row>
                    <xdr:rowOff>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62</xdr:col>
                    <xdr:colOff>9525</xdr:colOff>
                    <xdr:row>13</xdr:row>
                    <xdr:rowOff>0</xdr:rowOff>
                  </from>
                  <to>
                    <xdr:col>63</xdr:col>
                    <xdr:colOff>0</xdr:colOff>
                    <xdr:row>14</xdr:row>
                    <xdr:rowOff>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62</xdr:col>
                    <xdr:colOff>9525</xdr:colOff>
                    <xdr:row>14</xdr:row>
                    <xdr:rowOff>0</xdr:rowOff>
                  </from>
                  <to>
                    <xdr:col>63</xdr:col>
                    <xdr:colOff>0</xdr:colOff>
                    <xdr:row>15</xdr:row>
                    <xdr:rowOff>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62</xdr:col>
                    <xdr:colOff>9525</xdr:colOff>
                    <xdr:row>14</xdr:row>
                    <xdr:rowOff>0</xdr:rowOff>
                  </from>
                  <to>
                    <xdr:col>63</xdr:col>
                    <xdr:colOff>0</xdr:colOff>
                    <xdr:row>15</xdr:row>
                    <xdr:rowOff>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49</xdr:col>
                    <xdr:colOff>9525</xdr:colOff>
                    <xdr:row>16</xdr:row>
                    <xdr:rowOff>0</xdr:rowOff>
                  </from>
                  <to>
                    <xdr:col>50</xdr:col>
                    <xdr:colOff>0</xdr:colOff>
                    <xdr:row>17</xdr:row>
                    <xdr:rowOff>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49</xdr:col>
                    <xdr:colOff>9525</xdr:colOff>
                    <xdr:row>16</xdr:row>
                    <xdr:rowOff>0</xdr:rowOff>
                  </from>
                  <to>
                    <xdr:col>50</xdr:col>
                    <xdr:colOff>0</xdr:colOff>
                    <xdr:row>17</xdr:row>
                    <xdr:rowOff>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49</xdr:col>
                    <xdr:colOff>9525</xdr:colOff>
                    <xdr:row>17</xdr:row>
                    <xdr:rowOff>0</xdr:rowOff>
                  </from>
                  <to>
                    <xdr:col>50</xdr:col>
                    <xdr:colOff>0</xdr:colOff>
                    <xdr:row>18</xdr:row>
                    <xdr:rowOff>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49</xdr:col>
                    <xdr:colOff>9525</xdr:colOff>
                    <xdr:row>17</xdr:row>
                    <xdr:rowOff>0</xdr:rowOff>
                  </from>
                  <to>
                    <xdr:col>50</xdr:col>
                    <xdr:colOff>0</xdr:colOff>
                    <xdr:row>18</xdr:row>
                    <xdr:rowOff>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49</xdr:col>
                    <xdr:colOff>9525</xdr:colOff>
                    <xdr:row>18</xdr:row>
                    <xdr:rowOff>0</xdr:rowOff>
                  </from>
                  <to>
                    <xdr:col>50</xdr:col>
                    <xdr:colOff>0</xdr:colOff>
                    <xdr:row>19</xdr:row>
                    <xdr:rowOff>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62</xdr:col>
                    <xdr:colOff>9525</xdr:colOff>
                    <xdr:row>16</xdr:row>
                    <xdr:rowOff>0</xdr:rowOff>
                  </from>
                  <to>
                    <xdr:col>63</xdr:col>
                    <xdr:colOff>0</xdr:colOff>
                    <xdr:row>17</xdr:row>
                    <xdr:rowOff>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62</xdr:col>
                    <xdr:colOff>9525</xdr:colOff>
                    <xdr:row>16</xdr:row>
                    <xdr:rowOff>0</xdr:rowOff>
                  </from>
                  <to>
                    <xdr:col>63</xdr:col>
                    <xdr:colOff>0</xdr:colOff>
                    <xdr:row>17</xdr:row>
                    <xdr:rowOff>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62</xdr:col>
                    <xdr:colOff>9525</xdr:colOff>
                    <xdr:row>17</xdr:row>
                    <xdr:rowOff>0</xdr:rowOff>
                  </from>
                  <to>
                    <xdr:col>63</xdr:col>
                    <xdr:colOff>0</xdr:colOff>
                    <xdr:row>18</xdr:row>
                    <xdr:rowOff>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62</xdr:col>
                    <xdr:colOff>9525</xdr:colOff>
                    <xdr:row>17</xdr:row>
                    <xdr:rowOff>0</xdr:rowOff>
                  </from>
                  <to>
                    <xdr:col>63</xdr:col>
                    <xdr:colOff>0</xdr:colOff>
                    <xdr:row>18</xdr:row>
                    <xdr:rowOff>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49</xdr:col>
                    <xdr:colOff>9525</xdr:colOff>
                    <xdr:row>19</xdr:row>
                    <xdr:rowOff>0</xdr:rowOff>
                  </from>
                  <to>
                    <xdr:col>50</xdr:col>
                    <xdr:colOff>0</xdr:colOff>
                    <xdr:row>20</xdr:row>
                    <xdr:rowOff>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49</xdr:col>
                    <xdr:colOff>9525</xdr:colOff>
                    <xdr:row>19</xdr:row>
                    <xdr:rowOff>0</xdr:rowOff>
                  </from>
                  <to>
                    <xdr:col>50</xdr:col>
                    <xdr:colOff>0</xdr:colOff>
                    <xdr:row>20</xdr:row>
                    <xdr:rowOff>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49</xdr:col>
                    <xdr:colOff>9525</xdr:colOff>
                    <xdr:row>20</xdr:row>
                    <xdr:rowOff>0</xdr:rowOff>
                  </from>
                  <to>
                    <xdr:col>50</xdr:col>
                    <xdr:colOff>0</xdr:colOff>
                    <xdr:row>21</xdr:row>
                    <xdr:rowOff>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49</xdr:col>
                    <xdr:colOff>9525</xdr:colOff>
                    <xdr:row>20</xdr:row>
                    <xdr:rowOff>0</xdr:rowOff>
                  </from>
                  <to>
                    <xdr:col>50</xdr:col>
                    <xdr:colOff>0</xdr:colOff>
                    <xdr:row>21</xdr:row>
                    <xdr:rowOff>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from>
                    <xdr:col>49</xdr:col>
                    <xdr:colOff>9525</xdr:colOff>
                    <xdr:row>21</xdr:row>
                    <xdr:rowOff>0</xdr:rowOff>
                  </from>
                  <to>
                    <xdr:col>50</xdr:col>
                    <xdr:colOff>0</xdr:colOff>
                    <xdr:row>22</xdr:row>
                    <xdr:rowOff>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from>
                    <xdr:col>62</xdr:col>
                    <xdr:colOff>9525</xdr:colOff>
                    <xdr:row>19</xdr:row>
                    <xdr:rowOff>0</xdr:rowOff>
                  </from>
                  <to>
                    <xdr:col>63</xdr:col>
                    <xdr:colOff>0</xdr:colOff>
                    <xdr:row>20</xdr:row>
                    <xdr:rowOff>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from>
                    <xdr:col>62</xdr:col>
                    <xdr:colOff>9525</xdr:colOff>
                    <xdr:row>19</xdr:row>
                    <xdr:rowOff>0</xdr:rowOff>
                  </from>
                  <to>
                    <xdr:col>63</xdr:col>
                    <xdr:colOff>0</xdr:colOff>
                    <xdr:row>20</xdr:row>
                    <xdr:rowOff>0</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from>
                    <xdr:col>62</xdr:col>
                    <xdr:colOff>9525</xdr:colOff>
                    <xdr:row>20</xdr:row>
                    <xdr:rowOff>0</xdr:rowOff>
                  </from>
                  <to>
                    <xdr:col>63</xdr:col>
                    <xdr:colOff>0</xdr:colOff>
                    <xdr:row>21</xdr:row>
                    <xdr:rowOff>0</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from>
                    <xdr:col>62</xdr:col>
                    <xdr:colOff>9525</xdr:colOff>
                    <xdr:row>20</xdr:row>
                    <xdr:rowOff>0</xdr:rowOff>
                  </from>
                  <to>
                    <xdr:col>63</xdr:col>
                    <xdr:colOff>0</xdr:colOff>
                    <xdr:row>21</xdr:row>
                    <xdr:rowOff>0</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from>
                    <xdr:col>49</xdr:col>
                    <xdr:colOff>9525</xdr:colOff>
                    <xdr:row>22</xdr:row>
                    <xdr:rowOff>0</xdr:rowOff>
                  </from>
                  <to>
                    <xdr:col>50</xdr:col>
                    <xdr:colOff>0</xdr:colOff>
                    <xdr:row>23</xdr:row>
                    <xdr:rowOff>0</xdr:rowOff>
                  </to>
                </anchor>
              </controlPr>
            </control>
          </mc:Choice>
        </mc:AlternateContent>
        <mc:AlternateContent xmlns:mc="http://schemas.openxmlformats.org/markup-compatibility/2006">
          <mc:Choice Requires="x14">
            <control shapeId="25647" r:id="rId50" name="Check Box 47">
              <controlPr defaultSize="0" autoFill="0" autoLine="0" autoPict="0">
                <anchor moveWithCells="1">
                  <from>
                    <xdr:col>49</xdr:col>
                    <xdr:colOff>9525</xdr:colOff>
                    <xdr:row>22</xdr:row>
                    <xdr:rowOff>0</xdr:rowOff>
                  </from>
                  <to>
                    <xdr:col>50</xdr:col>
                    <xdr:colOff>0</xdr:colOff>
                    <xdr:row>23</xdr:row>
                    <xdr:rowOff>0</xdr:rowOff>
                  </to>
                </anchor>
              </controlPr>
            </control>
          </mc:Choice>
        </mc:AlternateContent>
        <mc:AlternateContent xmlns:mc="http://schemas.openxmlformats.org/markup-compatibility/2006">
          <mc:Choice Requires="x14">
            <control shapeId="25648" r:id="rId51" name="Check Box 48">
              <controlPr defaultSize="0" autoFill="0" autoLine="0" autoPict="0">
                <anchor moveWithCells="1">
                  <from>
                    <xdr:col>49</xdr:col>
                    <xdr:colOff>9525</xdr:colOff>
                    <xdr:row>23</xdr:row>
                    <xdr:rowOff>0</xdr:rowOff>
                  </from>
                  <to>
                    <xdr:col>50</xdr:col>
                    <xdr:colOff>0</xdr:colOff>
                    <xdr:row>24</xdr:row>
                    <xdr:rowOff>0</xdr:rowOff>
                  </to>
                </anchor>
              </controlPr>
            </control>
          </mc:Choice>
        </mc:AlternateContent>
        <mc:AlternateContent xmlns:mc="http://schemas.openxmlformats.org/markup-compatibility/2006">
          <mc:Choice Requires="x14">
            <control shapeId="25649" r:id="rId52" name="Check Box 49">
              <controlPr defaultSize="0" autoFill="0" autoLine="0" autoPict="0">
                <anchor moveWithCells="1">
                  <from>
                    <xdr:col>49</xdr:col>
                    <xdr:colOff>9525</xdr:colOff>
                    <xdr:row>23</xdr:row>
                    <xdr:rowOff>0</xdr:rowOff>
                  </from>
                  <to>
                    <xdr:col>50</xdr:col>
                    <xdr:colOff>0</xdr:colOff>
                    <xdr:row>24</xdr:row>
                    <xdr:rowOff>0</xdr:rowOff>
                  </to>
                </anchor>
              </controlPr>
            </control>
          </mc:Choice>
        </mc:AlternateContent>
        <mc:AlternateContent xmlns:mc="http://schemas.openxmlformats.org/markup-compatibility/2006">
          <mc:Choice Requires="x14">
            <control shapeId="25650" r:id="rId53" name="Check Box 50">
              <controlPr defaultSize="0" autoFill="0" autoLine="0" autoPict="0">
                <anchor moveWithCells="1">
                  <from>
                    <xdr:col>49</xdr:col>
                    <xdr:colOff>9525</xdr:colOff>
                    <xdr:row>24</xdr:row>
                    <xdr:rowOff>0</xdr:rowOff>
                  </from>
                  <to>
                    <xdr:col>50</xdr:col>
                    <xdr:colOff>0</xdr:colOff>
                    <xdr:row>25</xdr:row>
                    <xdr:rowOff>0</xdr:rowOff>
                  </to>
                </anchor>
              </controlPr>
            </control>
          </mc:Choice>
        </mc:AlternateContent>
        <mc:AlternateContent xmlns:mc="http://schemas.openxmlformats.org/markup-compatibility/2006">
          <mc:Choice Requires="x14">
            <control shapeId="25651" r:id="rId54" name="Check Box 51">
              <controlPr defaultSize="0" autoFill="0" autoLine="0" autoPict="0">
                <anchor moveWithCells="1">
                  <from>
                    <xdr:col>62</xdr:col>
                    <xdr:colOff>9525</xdr:colOff>
                    <xdr:row>22</xdr:row>
                    <xdr:rowOff>0</xdr:rowOff>
                  </from>
                  <to>
                    <xdr:col>63</xdr:col>
                    <xdr:colOff>0</xdr:colOff>
                    <xdr:row>23</xdr:row>
                    <xdr:rowOff>0</xdr:rowOff>
                  </to>
                </anchor>
              </controlPr>
            </control>
          </mc:Choice>
        </mc:AlternateContent>
        <mc:AlternateContent xmlns:mc="http://schemas.openxmlformats.org/markup-compatibility/2006">
          <mc:Choice Requires="x14">
            <control shapeId="25652" r:id="rId55" name="Check Box 52">
              <controlPr defaultSize="0" autoFill="0" autoLine="0" autoPict="0">
                <anchor moveWithCells="1">
                  <from>
                    <xdr:col>62</xdr:col>
                    <xdr:colOff>9525</xdr:colOff>
                    <xdr:row>22</xdr:row>
                    <xdr:rowOff>0</xdr:rowOff>
                  </from>
                  <to>
                    <xdr:col>63</xdr:col>
                    <xdr:colOff>0</xdr:colOff>
                    <xdr:row>23</xdr:row>
                    <xdr:rowOff>0</xdr:rowOff>
                  </to>
                </anchor>
              </controlPr>
            </control>
          </mc:Choice>
        </mc:AlternateContent>
        <mc:AlternateContent xmlns:mc="http://schemas.openxmlformats.org/markup-compatibility/2006">
          <mc:Choice Requires="x14">
            <control shapeId="25653" r:id="rId56" name="Check Box 53">
              <controlPr defaultSize="0" autoFill="0" autoLine="0" autoPict="0">
                <anchor moveWithCells="1">
                  <from>
                    <xdr:col>62</xdr:col>
                    <xdr:colOff>9525</xdr:colOff>
                    <xdr:row>23</xdr:row>
                    <xdr:rowOff>0</xdr:rowOff>
                  </from>
                  <to>
                    <xdr:col>63</xdr:col>
                    <xdr:colOff>0</xdr:colOff>
                    <xdr:row>24</xdr:row>
                    <xdr:rowOff>0</xdr:rowOff>
                  </to>
                </anchor>
              </controlPr>
            </control>
          </mc:Choice>
        </mc:AlternateContent>
        <mc:AlternateContent xmlns:mc="http://schemas.openxmlformats.org/markup-compatibility/2006">
          <mc:Choice Requires="x14">
            <control shapeId="25654" r:id="rId57" name="Check Box 54">
              <controlPr defaultSize="0" autoFill="0" autoLine="0" autoPict="0">
                <anchor moveWithCells="1">
                  <from>
                    <xdr:col>62</xdr:col>
                    <xdr:colOff>9525</xdr:colOff>
                    <xdr:row>23</xdr:row>
                    <xdr:rowOff>0</xdr:rowOff>
                  </from>
                  <to>
                    <xdr:col>63</xdr:col>
                    <xdr:colOff>0</xdr:colOff>
                    <xdr:row>24</xdr:row>
                    <xdr:rowOff>0</xdr:rowOff>
                  </to>
                </anchor>
              </controlPr>
            </control>
          </mc:Choice>
        </mc:AlternateContent>
        <mc:AlternateContent xmlns:mc="http://schemas.openxmlformats.org/markup-compatibility/2006">
          <mc:Choice Requires="x14">
            <control shapeId="25655" r:id="rId58" name="Check Box 55">
              <controlPr defaultSize="0" autoFill="0" autoLine="0" autoPict="0">
                <anchor moveWithCells="1">
                  <from>
                    <xdr:col>49</xdr:col>
                    <xdr:colOff>9525</xdr:colOff>
                    <xdr:row>25</xdr:row>
                    <xdr:rowOff>0</xdr:rowOff>
                  </from>
                  <to>
                    <xdr:col>50</xdr:col>
                    <xdr:colOff>0</xdr:colOff>
                    <xdr:row>26</xdr:row>
                    <xdr:rowOff>0</xdr:rowOff>
                  </to>
                </anchor>
              </controlPr>
            </control>
          </mc:Choice>
        </mc:AlternateContent>
        <mc:AlternateContent xmlns:mc="http://schemas.openxmlformats.org/markup-compatibility/2006">
          <mc:Choice Requires="x14">
            <control shapeId="25656" r:id="rId59" name="Check Box 56">
              <controlPr defaultSize="0" autoFill="0" autoLine="0" autoPict="0">
                <anchor moveWithCells="1">
                  <from>
                    <xdr:col>49</xdr:col>
                    <xdr:colOff>9525</xdr:colOff>
                    <xdr:row>25</xdr:row>
                    <xdr:rowOff>0</xdr:rowOff>
                  </from>
                  <to>
                    <xdr:col>50</xdr:col>
                    <xdr:colOff>0</xdr:colOff>
                    <xdr:row>26</xdr:row>
                    <xdr:rowOff>0</xdr:rowOff>
                  </to>
                </anchor>
              </controlPr>
            </control>
          </mc:Choice>
        </mc:AlternateContent>
        <mc:AlternateContent xmlns:mc="http://schemas.openxmlformats.org/markup-compatibility/2006">
          <mc:Choice Requires="x14">
            <control shapeId="25657" r:id="rId60" name="Check Box 57">
              <controlPr defaultSize="0" autoFill="0" autoLine="0" autoPict="0">
                <anchor moveWithCells="1">
                  <from>
                    <xdr:col>49</xdr:col>
                    <xdr:colOff>9525</xdr:colOff>
                    <xdr:row>26</xdr:row>
                    <xdr:rowOff>0</xdr:rowOff>
                  </from>
                  <to>
                    <xdr:col>50</xdr:col>
                    <xdr:colOff>0</xdr:colOff>
                    <xdr:row>27</xdr:row>
                    <xdr:rowOff>0</xdr:rowOff>
                  </to>
                </anchor>
              </controlPr>
            </control>
          </mc:Choice>
        </mc:AlternateContent>
        <mc:AlternateContent xmlns:mc="http://schemas.openxmlformats.org/markup-compatibility/2006">
          <mc:Choice Requires="x14">
            <control shapeId="25658" r:id="rId61" name="Check Box 58">
              <controlPr defaultSize="0" autoFill="0" autoLine="0" autoPict="0">
                <anchor moveWithCells="1">
                  <from>
                    <xdr:col>49</xdr:col>
                    <xdr:colOff>9525</xdr:colOff>
                    <xdr:row>26</xdr:row>
                    <xdr:rowOff>0</xdr:rowOff>
                  </from>
                  <to>
                    <xdr:col>50</xdr:col>
                    <xdr:colOff>0</xdr:colOff>
                    <xdr:row>27</xdr:row>
                    <xdr:rowOff>0</xdr:rowOff>
                  </to>
                </anchor>
              </controlPr>
            </control>
          </mc:Choice>
        </mc:AlternateContent>
        <mc:AlternateContent xmlns:mc="http://schemas.openxmlformats.org/markup-compatibility/2006">
          <mc:Choice Requires="x14">
            <control shapeId="25659" r:id="rId62" name="Check Box 59">
              <controlPr defaultSize="0" autoFill="0" autoLine="0" autoPict="0">
                <anchor moveWithCells="1">
                  <from>
                    <xdr:col>49</xdr:col>
                    <xdr:colOff>9525</xdr:colOff>
                    <xdr:row>27</xdr:row>
                    <xdr:rowOff>0</xdr:rowOff>
                  </from>
                  <to>
                    <xdr:col>50</xdr:col>
                    <xdr:colOff>0</xdr:colOff>
                    <xdr:row>28</xdr:row>
                    <xdr:rowOff>0</xdr:rowOff>
                  </to>
                </anchor>
              </controlPr>
            </control>
          </mc:Choice>
        </mc:AlternateContent>
        <mc:AlternateContent xmlns:mc="http://schemas.openxmlformats.org/markup-compatibility/2006">
          <mc:Choice Requires="x14">
            <control shapeId="25660" r:id="rId63" name="Check Box 60">
              <controlPr defaultSize="0" autoFill="0" autoLine="0" autoPict="0">
                <anchor moveWithCells="1">
                  <from>
                    <xdr:col>62</xdr:col>
                    <xdr:colOff>9525</xdr:colOff>
                    <xdr:row>25</xdr:row>
                    <xdr:rowOff>0</xdr:rowOff>
                  </from>
                  <to>
                    <xdr:col>63</xdr:col>
                    <xdr:colOff>0</xdr:colOff>
                    <xdr:row>26</xdr:row>
                    <xdr:rowOff>0</xdr:rowOff>
                  </to>
                </anchor>
              </controlPr>
            </control>
          </mc:Choice>
        </mc:AlternateContent>
        <mc:AlternateContent xmlns:mc="http://schemas.openxmlformats.org/markup-compatibility/2006">
          <mc:Choice Requires="x14">
            <control shapeId="25661" r:id="rId64" name="Check Box 61">
              <controlPr defaultSize="0" autoFill="0" autoLine="0" autoPict="0">
                <anchor moveWithCells="1">
                  <from>
                    <xdr:col>62</xdr:col>
                    <xdr:colOff>9525</xdr:colOff>
                    <xdr:row>25</xdr:row>
                    <xdr:rowOff>0</xdr:rowOff>
                  </from>
                  <to>
                    <xdr:col>63</xdr:col>
                    <xdr:colOff>0</xdr:colOff>
                    <xdr:row>26</xdr:row>
                    <xdr:rowOff>0</xdr:rowOff>
                  </to>
                </anchor>
              </controlPr>
            </control>
          </mc:Choice>
        </mc:AlternateContent>
        <mc:AlternateContent xmlns:mc="http://schemas.openxmlformats.org/markup-compatibility/2006">
          <mc:Choice Requires="x14">
            <control shapeId="25662" r:id="rId65" name="Check Box 62">
              <controlPr defaultSize="0" autoFill="0" autoLine="0" autoPict="0">
                <anchor moveWithCells="1">
                  <from>
                    <xdr:col>62</xdr:col>
                    <xdr:colOff>9525</xdr:colOff>
                    <xdr:row>26</xdr:row>
                    <xdr:rowOff>0</xdr:rowOff>
                  </from>
                  <to>
                    <xdr:col>63</xdr:col>
                    <xdr:colOff>0</xdr:colOff>
                    <xdr:row>27</xdr:row>
                    <xdr:rowOff>0</xdr:rowOff>
                  </to>
                </anchor>
              </controlPr>
            </control>
          </mc:Choice>
        </mc:AlternateContent>
        <mc:AlternateContent xmlns:mc="http://schemas.openxmlformats.org/markup-compatibility/2006">
          <mc:Choice Requires="x14">
            <control shapeId="25663" r:id="rId66" name="Check Box 63">
              <controlPr defaultSize="0" autoFill="0" autoLine="0" autoPict="0">
                <anchor moveWithCells="1">
                  <from>
                    <xdr:col>62</xdr:col>
                    <xdr:colOff>9525</xdr:colOff>
                    <xdr:row>26</xdr:row>
                    <xdr:rowOff>0</xdr:rowOff>
                  </from>
                  <to>
                    <xdr:col>63</xdr:col>
                    <xdr:colOff>0</xdr:colOff>
                    <xdr:row>27</xdr:row>
                    <xdr:rowOff>0</xdr:rowOff>
                  </to>
                </anchor>
              </controlPr>
            </control>
          </mc:Choice>
        </mc:AlternateContent>
        <mc:AlternateContent xmlns:mc="http://schemas.openxmlformats.org/markup-compatibility/2006">
          <mc:Choice Requires="x14">
            <control shapeId="25664" r:id="rId67" name="Check Box 64">
              <controlPr defaultSize="0" autoFill="0" autoLine="0" autoPict="0">
                <anchor moveWithCells="1">
                  <from>
                    <xdr:col>49</xdr:col>
                    <xdr:colOff>9525</xdr:colOff>
                    <xdr:row>28</xdr:row>
                    <xdr:rowOff>0</xdr:rowOff>
                  </from>
                  <to>
                    <xdr:col>50</xdr:col>
                    <xdr:colOff>0</xdr:colOff>
                    <xdr:row>29</xdr:row>
                    <xdr:rowOff>0</xdr:rowOff>
                  </to>
                </anchor>
              </controlPr>
            </control>
          </mc:Choice>
        </mc:AlternateContent>
        <mc:AlternateContent xmlns:mc="http://schemas.openxmlformats.org/markup-compatibility/2006">
          <mc:Choice Requires="x14">
            <control shapeId="25665" r:id="rId68" name="Check Box 65">
              <controlPr defaultSize="0" autoFill="0" autoLine="0" autoPict="0">
                <anchor moveWithCells="1">
                  <from>
                    <xdr:col>49</xdr:col>
                    <xdr:colOff>9525</xdr:colOff>
                    <xdr:row>28</xdr:row>
                    <xdr:rowOff>0</xdr:rowOff>
                  </from>
                  <to>
                    <xdr:col>50</xdr:col>
                    <xdr:colOff>0</xdr:colOff>
                    <xdr:row>29</xdr:row>
                    <xdr:rowOff>0</xdr:rowOff>
                  </to>
                </anchor>
              </controlPr>
            </control>
          </mc:Choice>
        </mc:AlternateContent>
        <mc:AlternateContent xmlns:mc="http://schemas.openxmlformats.org/markup-compatibility/2006">
          <mc:Choice Requires="x14">
            <control shapeId="25666" r:id="rId69" name="Check Box 66">
              <controlPr defaultSize="0" autoFill="0" autoLine="0" autoPict="0">
                <anchor moveWithCells="1">
                  <from>
                    <xdr:col>49</xdr:col>
                    <xdr:colOff>9525</xdr:colOff>
                    <xdr:row>29</xdr:row>
                    <xdr:rowOff>0</xdr:rowOff>
                  </from>
                  <to>
                    <xdr:col>50</xdr:col>
                    <xdr:colOff>0</xdr:colOff>
                    <xdr:row>30</xdr:row>
                    <xdr:rowOff>0</xdr:rowOff>
                  </to>
                </anchor>
              </controlPr>
            </control>
          </mc:Choice>
        </mc:AlternateContent>
        <mc:AlternateContent xmlns:mc="http://schemas.openxmlformats.org/markup-compatibility/2006">
          <mc:Choice Requires="x14">
            <control shapeId="25667" r:id="rId70" name="Check Box 67">
              <controlPr defaultSize="0" autoFill="0" autoLine="0" autoPict="0">
                <anchor moveWithCells="1">
                  <from>
                    <xdr:col>49</xdr:col>
                    <xdr:colOff>9525</xdr:colOff>
                    <xdr:row>29</xdr:row>
                    <xdr:rowOff>0</xdr:rowOff>
                  </from>
                  <to>
                    <xdr:col>50</xdr:col>
                    <xdr:colOff>0</xdr:colOff>
                    <xdr:row>30</xdr:row>
                    <xdr:rowOff>0</xdr:rowOff>
                  </to>
                </anchor>
              </controlPr>
            </control>
          </mc:Choice>
        </mc:AlternateContent>
        <mc:AlternateContent xmlns:mc="http://schemas.openxmlformats.org/markup-compatibility/2006">
          <mc:Choice Requires="x14">
            <control shapeId="25668" r:id="rId71" name="Check Box 68">
              <controlPr defaultSize="0" autoFill="0" autoLine="0" autoPict="0">
                <anchor moveWithCells="1">
                  <from>
                    <xdr:col>49</xdr:col>
                    <xdr:colOff>9525</xdr:colOff>
                    <xdr:row>30</xdr:row>
                    <xdr:rowOff>0</xdr:rowOff>
                  </from>
                  <to>
                    <xdr:col>50</xdr:col>
                    <xdr:colOff>0</xdr:colOff>
                    <xdr:row>31</xdr:row>
                    <xdr:rowOff>0</xdr:rowOff>
                  </to>
                </anchor>
              </controlPr>
            </control>
          </mc:Choice>
        </mc:AlternateContent>
        <mc:AlternateContent xmlns:mc="http://schemas.openxmlformats.org/markup-compatibility/2006">
          <mc:Choice Requires="x14">
            <control shapeId="25669" r:id="rId72" name="Check Box 69">
              <controlPr defaultSize="0" autoFill="0" autoLine="0" autoPict="0">
                <anchor moveWithCells="1">
                  <from>
                    <xdr:col>62</xdr:col>
                    <xdr:colOff>9525</xdr:colOff>
                    <xdr:row>28</xdr:row>
                    <xdr:rowOff>0</xdr:rowOff>
                  </from>
                  <to>
                    <xdr:col>63</xdr:col>
                    <xdr:colOff>0</xdr:colOff>
                    <xdr:row>29</xdr:row>
                    <xdr:rowOff>0</xdr:rowOff>
                  </to>
                </anchor>
              </controlPr>
            </control>
          </mc:Choice>
        </mc:AlternateContent>
        <mc:AlternateContent xmlns:mc="http://schemas.openxmlformats.org/markup-compatibility/2006">
          <mc:Choice Requires="x14">
            <control shapeId="25670" r:id="rId73" name="Check Box 70">
              <controlPr defaultSize="0" autoFill="0" autoLine="0" autoPict="0">
                <anchor moveWithCells="1">
                  <from>
                    <xdr:col>62</xdr:col>
                    <xdr:colOff>9525</xdr:colOff>
                    <xdr:row>28</xdr:row>
                    <xdr:rowOff>0</xdr:rowOff>
                  </from>
                  <to>
                    <xdr:col>63</xdr:col>
                    <xdr:colOff>0</xdr:colOff>
                    <xdr:row>29</xdr:row>
                    <xdr:rowOff>0</xdr:rowOff>
                  </to>
                </anchor>
              </controlPr>
            </control>
          </mc:Choice>
        </mc:AlternateContent>
        <mc:AlternateContent xmlns:mc="http://schemas.openxmlformats.org/markup-compatibility/2006">
          <mc:Choice Requires="x14">
            <control shapeId="25671" r:id="rId74" name="Check Box 71">
              <controlPr defaultSize="0" autoFill="0" autoLine="0" autoPict="0">
                <anchor moveWithCells="1">
                  <from>
                    <xdr:col>62</xdr:col>
                    <xdr:colOff>9525</xdr:colOff>
                    <xdr:row>29</xdr:row>
                    <xdr:rowOff>0</xdr:rowOff>
                  </from>
                  <to>
                    <xdr:col>63</xdr:col>
                    <xdr:colOff>0</xdr:colOff>
                    <xdr:row>30</xdr:row>
                    <xdr:rowOff>0</xdr:rowOff>
                  </to>
                </anchor>
              </controlPr>
            </control>
          </mc:Choice>
        </mc:AlternateContent>
        <mc:AlternateContent xmlns:mc="http://schemas.openxmlformats.org/markup-compatibility/2006">
          <mc:Choice Requires="x14">
            <control shapeId="25672" r:id="rId75" name="Check Box 72">
              <controlPr defaultSize="0" autoFill="0" autoLine="0" autoPict="0">
                <anchor moveWithCells="1">
                  <from>
                    <xdr:col>62</xdr:col>
                    <xdr:colOff>9525</xdr:colOff>
                    <xdr:row>29</xdr:row>
                    <xdr:rowOff>0</xdr:rowOff>
                  </from>
                  <to>
                    <xdr:col>63</xdr:col>
                    <xdr:colOff>0</xdr:colOff>
                    <xdr:row>30</xdr:row>
                    <xdr:rowOff>0</xdr:rowOff>
                  </to>
                </anchor>
              </controlPr>
            </control>
          </mc:Choice>
        </mc:AlternateContent>
        <mc:AlternateContent xmlns:mc="http://schemas.openxmlformats.org/markup-compatibility/2006">
          <mc:Choice Requires="x14">
            <control shapeId="25673" r:id="rId76" name="Check Box 73">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74" r:id="rId77" name="Check Box 74">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75" r:id="rId78" name="Check Box 75">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76" r:id="rId79" name="Check Box 76">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77" r:id="rId80" name="Check Box 77">
              <controlPr defaultSize="0" autoFill="0" autoLine="0" autoPict="0">
                <anchor moveWithCells="1">
                  <from>
                    <xdr:col>49</xdr:col>
                    <xdr:colOff>9525</xdr:colOff>
                    <xdr:row>31</xdr:row>
                    <xdr:rowOff>0</xdr:rowOff>
                  </from>
                  <to>
                    <xdr:col>50</xdr:col>
                    <xdr:colOff>0</xdr:colOff>
                    <xdr:row>32</xdr:row>
                    <xdr:rowOff>38100</xdr:rowOff>
                  </to>
                </anchor>
              </controlPr>
            </control>
          </mc:Choice>
        </mc:AlternateContent>
        <mc:AlternateContent xmlns:mc="http://schemas.openxmlformats.org/markup-compatibility/2006">
          <mc:Choice Requires="x14">
            <control shapeId="25678" r:id="rId81" name="Check Box 78">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79" r:id="rId82" name="Check Box 79">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80" r:id="rId83" name="Check Box 80">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81" r:id="rId84" name="Check Box 81">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82" r:id="rId85" name="Check Box 82">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83" r:id="rId86" name="Check Box 83">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84" r:id="rId87" name="Check Box 84">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85" r:id="rId88" name="Check Box 85">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86" r:id="rId89" name="Check Box 86">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87" r:id="rId90" name="Check Box 87">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88" r:id="rId91" name="Check Box 88">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89" r:id="rId92" name="Check Box 89">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90" r:id="rId93" name="Check Box 90">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91" r:id="rId94" name="Check Box 91">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92" r:id="rId95" name="Check Box 92">
              <controlPr defaultSize="0" autoFill="0" autoLine="0" autoPict="0">
                <anchor moveWithCells="1">
                  <from>
                    <xdr:col>49</xdr:col>
                    <xdr:colOff>9525</xdr:colOff>
                    <xdr:row>31</xdr:row>
                    <xdr:rowOff>0</xdr:rowOff>
                  </from>
                  <to>
                    <xdr:col>50</xdr:col>
                    <xdr:colOff>0</xdr:colOff>
                    <xdr:row>32</xdr:row>
                    <xdr:rowOff>0</xdr:rowOff>
                  </to>
                </anchor>
              </controlPr>
            </control>
          </mc:Choice>
        </mc:AlternateContent>
        <mc:AlternateContent xmlns:mc="http://schemas.openxmlformats.org/markup-compatibility/2006">
          <mc:Choice Requires="x14">
            <control shapeId="25693" r:id="rId96" name="Check Box 93">
              <controlPr defaultSize="0" autoFill="0" autoLine="0" autoPict="0">
                <anchor moveWithCells="1">
                  <from>
                    <xdr:col>49</xdr:col>
                    <xdr:colOff>9525</xdr:colOff>
                    <xdr:row>32</xdr:row>
                    <xdr:rowOff>0</xdr:rowOff>
                  </from>
                  <to>
                    <xdr:col>50</xdr:col>
                    <xdr:colOff>0</xdr:colOff>
                    <xdr:row>33</xdr:row>
                    <xdr:rowOff>0</xdr:rowOff>
                  </to>
                </anchor>
              </controlPr>
            </control>
          </mc:Choice>
        </mc:AlternateContent>
        <mc:AlternateContent xmlns:mc="http://schemas.openxmlformats.org/markup-compatibility/2006">
          <mc:Choice Requires="x14">
            <control shapeId="25694" r:id="rId97" name="Check Box 94">
              <controlPr defaultSize="0" autoFill="0" autoLine="0" autoPict="0">
                <anchor moveWithCells="1">
                  <from>
                    <xdr:col>49</xdr:col>
                    <xdr:colOff>9525</xdr:colOff>
                    <xdr:row>32</xdr:row>
                    <xdr:rowOff>0</xdr:rowOff>
                  </from>
                  <to>
                    <xdr:col>50</xdr:col>
                    <xdr:colOff>0</xdr:colOff>
                    <xdr:row>33</xdr:row>
                    <xdr:rowOff>0</xdr:rowOff>
                  </to>
                </anchor>
              </controlPr>
            </control>
          </mc:Choice>
        </mc:AlternateContent>
        <mc:AlternateContent xmlns:mc="http://schemas.openxmlformats.org/markup-compatibility/2006">
          <mc:Choice Requires="x14">
            <control shapeId="25695" r:id="rId98" name="Check Box 95">
              <controlPr defaultSize="0" autoFill="0" autoLine="0" autoPict="0">
                <anchor moveWithCells="1">
                  <from>
                    <xdr:col>49</xdr:col>
                    <xdr:colOff>9525</xdr:colOff>
                    <xdr:row>33</xdr:row>
                    <xdr:rowOff>0</xdr:rowOff>
                  </from>
                  <to>
                    <xdr:col>50</xdr:col>
                    <xdr:colOff>0</xdr:colOff>
                    <xdr:row>34</xdr:row>
                    <xdr:rowOff>0</xdr:rowOff>
                  </to>
                </anchor>
              </controlPr>
            </control>
          </mc:Choice>
        </mc:AlternateContent>
        <mc:AlternateContent xmlns:mc="http://schemas.openxmlformats.org/markup-compatibility/2006">
          <mc:Choice Requires="x14">
            <control shapeId="25696" r:id="rId99" name="Check Box 96">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97" r:id="rId100" name="Check Box 97">
              <controlPr defaultSize="0" autoFill="0" autoLine="0" autoPict="0">
                <anchor moveWithCells="1">
                  <from>
                    <xdr:col>62</xdr:col>
                    <xdr:colOff>9525</xdr:colOff>
                    <xdr:row>31</xdr:row>
                    <xdr:rowOff>0</xdr:rowOff>
                  </from>
                  <to>
                    <xdr:col>63</xdr:col>
                    <xdr:colOff>0</xdr:colOff>
                    <xdr:row>32</xdr:row>
                    <xdr:rowOff>0</xdr:rowOff>
                  </to>
                </anchor>
              </controlPr>
            </control>
          </mc:Choice>
        </mc:AlternateContent>
        <mc:AlternateContent xmlns:mc="http://schemas.openxmlformats.org/markup-compatibility/2006">
          <mc:Choice Requires="x14">
            <control shapeId="25698" r:id="rId101" name="Check Box 98">
              <controlPr defaultSize="0" autoFill="0" autoLine="0" autoPict="0">
                <anchor moveWithCells="1">
                  <from>
                    <xdr:col>62</xdr:col>
                    <xdr:colOff>9525</xdr:colOff>
                    <xdr:row>32</xdr:row>
                    <xdr:rowOff>0</xdr:rowOff>
                  </from>
                  <to>
                    <xdr:col>63</xdr:col>
                    <xdr:colOff>0</xdr:colOff>
                    <xdr:row>33</xdr:row>
                    <xdr:rowOff>0</xdr:rowOff>
                  </to>
                </anchor>
              </controlPr>
            </control>
          </mc:Choice>
        </mc:AlternateContent>
        <mc:AlternateContent xmlns:mc="http://schemas.openxmlformats.org/markup-compatibility/2006">
          <mc:Choice Requires="x14">
            <control shapeId="25699" r:id="rId102" name="Check Box 99">
              <controlPr defaultSize="0" autoFill="0" autoLine="0" autoPict="0">
                <anchor moveWithCells="1">
                  <from>
                    <xdr:col>62</xdr:col>
                    <xdr:colOff>9525</xdr:colOff>
                    <xdr:row>32</xdr:row>
                    <xdr:rowOff>0</xdr:rowOff>
                  </from>
                  <to>
                    <xdr:col>63</xdr:col>
                    <xdr:colOff>0</xdr:colOff>
                    <xdr:row>33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9"/>
      <c r="B1" s="159" t="s">
        <v>75</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row>
    <row r="2" spans="1:28" ht="39.950000000000003" customHeight="1" x14ac:dyDescent="0.4">
      <c r="A2" s="166" t="s">
        <v>139</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611">
        <f>$H$15</f>
        <v>0</v>
      </c>
      <c r="V3" s="611"/>
      <c r="W3" s="611"/>
      <c r="X3" s="611"/>
      <c r="Y3" s="611"/>
      <c r="Z3" s="611"/>
      <c r="AA3" s="611"/>
      <c r="AB3" s="51"/>
    </row>
    <row r="4" spans="1:28" ht="20.100000000000001" customHeight="1" x14ac:dyDescent="0.4">
      <c r="A4" s="52"/>
      <c r="B4" s="201" t="s">
        <v>8</v>
      </c>
      <c r="C4" s="201"/>
      <c r="D4" s="201"/>
      <c r="E4" s="201"/>
      <c r="F4" s="201"/>
      <c r="G4" s="201"/>
      <c r="H4" s="20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66" t="s">
        <v>19</v>
      </c>
      <c r="I5" s="166"/>
      <c r="J5" s="166"/>
      <c r="K5" s="166"/>
      <c r="L5" s="166"/>
      <c r="M5" s="180" t="s">
        <v>9</v>
      </c>
      <c r="N5" s="180"/>
      <c r="O5" s="180"/>
      <c r="P5" s="180"/>
      <c r="Q5" s="180"/>
      <c r="R5" s="201">
        <f>基本情報設定シート!$C$9</f>
        <v>0</v>
      </c>
      <c r="S5" s="201"/>
      <c r="T5" s="201"/>
      <c r="U5" s="201"/>
      <c r="V5" s="201"/>
      <c r="W5" s="201"/>
      <c r="X5" s="201"/>
      <c r="Y5" s="201"/>
      <c r="Z5" s="201"/>
      <c r="AA5" s="201"/>
      <c r="AB5" s="201"/>
    </row>
    <row r="6" spans="1:28" ht="20.100000000000001" customHeight="1" x14ac:dyDescent="0.4">
      <c r="A6" s="50"/>
      <c r="B6" s="51"/>
      <c r="C6" s="51"/>
      <c r="D6" s="51"/>
      <c r="E6" s="51"/>
      <c r="F6" s="51"/>
      <c r="G6" s="51"/>
      <c r="H6" s="166"/>
      <c r="I6" s="166"/>
      <c r="J6" s="166"/>
      <c r="K6" s="166"/>
      <c r="L6" s="166"/>
      <c r="M6" s="199" t="s">
        <v>10</v>
      </c>
      <c r="N6" s="180"/>
      <c r="O6" s="180"/>
      <c r="P6" s="180"/>
      <c r="Q6" s="180"/>
      <c r="R6" s="200">
        <f>基本情報設定シート!$C$3</f>
        <v>0</v>
      </c>
      <c r="S6" s="200"/>
      <c r="T6" s="200"/>
      <c r="U6" s="200"/>
      <c r="V6" s="200"/>
      <c r="W6" s="200"/>
      <c r="X6" s="200"/>
      <c r="Y6" s="200"/>
      <c r="Z6" s="200"/>
      <c r="AA6" s="200"/>
      <c r="AB6" s="200"/>
    </row>
    <row r="7" spans="1:28" ht="20.100000000000001" customHeight="1" x14ac:dyDescent="0.4">
      <c r="A7" s="50"/>
      <c r="B7" s="51"/>
      <c r="C7" s="51"/>
      <c r="D7" s="51"/>
      <c r="E7" s="51"/>
      <c r="F7" s="51"/>
      <c r="G7" s="51"/>
      <c r="H7" s="166"/>
      <c r="I7" s="166"/>
      <c r="J7" s="166"/>
      <c r="K7" s="166"/>
      <c r="L7" s="166"/>
      <c r="M7" s="180"/>
      <c r="N7" s="180"/>
      <c r="O7" s="180"/>
      <c r="P7" s="180"/>
      <c r="Q7" s="180"/>
      <c r="R7" s="200" t="str">
        <f>基本情報設定シート!$C$4&amp;"　"&amp;基本情報設定シート!$C$5</f>
        <v>　</v>
      </c>
      <c r="S7" s="200"/>
      <c r="T7" s="200"/>
      <c r="U7" s="200"/>
      <c r="V7" s="200"/>
      <c r="W7" s="200"/>
      <c r="X7" s="200"/>
      <c r="Y7" s="200"/>
      <c r="Z7" s="200"/>
      <c r="AA7" s="200"/>
      <c r="AB7" s="200"/>
    </row>
    <row r="8" spans="1:28" s="20" customFormat="1" ht="60" customHeight="1" x14ac:dyDescent="0.4">
      <c r="A8" s="57"/>
      <c r="B8" s="158" t="s">
        <v>141</v>
      </c>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57"/>
    </row>
    <row r="9" spans="1:28" s="3" customFormat="1" ht="30" customHeight="1" x14ac:dyDescent="0.4">
      <c r="A9" s="166" t="s">
        <v>0</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row>
    <row r="10" spans="1:28" s="3" customFormat="1" ht="20.100000000000001" customHeight="1" x14ac:dyDescent="0.4">
      <c r="A10" s="71"/>
      <c r="B10" s="588" t="s">
        <v>20</v>
      </c>
      <c r="C10" s="588"/>
      <c r="D10" s="588"/>
      <c r="E10" s="588"/>
      <c r="F10" s="588"/>
      <c r="G10" s="588"/>
      <c r="H10" s="596"/>
      <c r="I10" s="597"/>
      <c r="J10" s="597"/>
      <c r="K10" s="597"/>
      <c r="L10" s="598"/>
      <c r="M10" s="599" t="s">
        <v>21</v>
      </c>
      <c r="N10" s="600"/>
      <c r="O10" s="600"/>
      <c r="P10" s="600"/>
      <c r="Q10" s="601"/>
      <c r="R10" s="594" t="s">
        <v>136</v>
      </c>
      <c r="S10" s="592"/>
      <c r="T10" s="592"/>
      <c r="U10" s="592"/>
      <c r="V10" s="592"/>
      <c r="W10" s="595"/>
      <c r="X10" s="595"/>
      <c r="Y10" s="595"/>
      <c r="Z10" s="592" t="s">
        <v>140</v>
      </c>
      <c r="AA10" s="593"/>
      <c r="AB10" s="71"/>
    </row>
    <row r="11" spans="1:28" s="3" customFormat="1" ht="20.100000000000001" customHeight="1" x14ac:dyDescent="0.4">
      <c r="A11" s="49"/>
      <c r="B11" s="588" t="s">
        <v>1</v>
      </c>
      <c r="C11" s="588"/>
      <c r="D11" s="588"/>
      <c r="E11" s="588"/>
      <c r="F11" s="588"/>
      <c r="G11" s="588"/>
      <c r="H11" s="170" t="e">
        <f>'(様式1号)交付申請書'!$F$10</f>
        <v>#NUM!</v>
      </c>
      <c r="I11" s="171"/>
      <c r="J11" s="171"/>
      <c r="K11" s="171"/>
      <c r="L11" s="172"/>
      <c r="M11" s="599" t="s">
        <v>22</v>
      </c>
      <c r="N11" s="600"/>
      <c r="O11" s="600"/>
      <c r="P11" s="600"/>
      <c r="Q11" s="601"/>
      <c r="R11" s="589" t="str">
        <f>基本情報設定シート!$C$10</f>
        <v>松江市人材育成支援事業補助金</v>
      </c>
      <c r="S11" s="590"/>
      <c r="T11" s="590"/>
      <c r="U11" s="590"/>
      <c r="V11" s="590"/>
      <c r="W11" s="590"/>
      <c r="X11" s="590"/>
      <c r="Y11" s="590"/>
      <c r="Z11" s="590"/>
      <c r="AA11" s="591"/>
      <c r="AB11" s="49"/>
    </row>
    <row r="12" spans="1:28" s="3" customFormat="1" ht="20.100000000000001" customHeight="1" x14ac:dyDescent="0.4">
      <c r="A12" s="49"/>
      <c r="B12" s="585" t="s">
        <v>3</v>
      </c>
      <c r="C12" s="586"/>
      <c r="D12" s="586"/>
      <c r="E12" s="586"/>
      <c r="F12" s="586"/>
      <c r="G12" s="587"/>
      <c r="H12" s="176" t="str">
        <f>基本情報設定シート!$C$11</f>
        <v>研修等受講支援事業</v>
      </c>
      <c r="I12" s="177"/>
      <c r="J12" s="177"/>
      <c r="K12" s="177"/>
      <c r="L12" s="177"/>
      <c r="M12" s="177"/>
      <c r="N12" s="177"/>
      <c r="O12" s="177"/>
      <c r="P12" s="177"/>
      <c r="Q12" s="177"/>
      <c r="R12" s="177"/>
      <c r="S12" s="177"/>
      <c r="T12" s="177"/>
      <c r="U12" s="177"/>
      <c r="V12" s="177"/>
      <c r="W12" s="177"/>
      <c r="X12" s="177"/>
      <c r="Y12" s="177"/>
      <c r="Z12" s="177"/>
      <c r="AA12" s="178"/>
      <c r="AB12" s="49"/>
    </row>
    <row r="13" spans="1:28" s="3" customFormat="1" ht="99.95" customHeight="1" x14ac:dyDescent="0.4">
      <c r="A13" s="49"/>
      <c r="B13" s="585" t="s">
        <v>23</v>
      </c>
      <c r="C13" s="586"/>
      <c r="D13" s="586"/>
      <c r="E13" s="586"/>
      <c r="F13" s="586"/>
      <c r="G13" s="587"/>
      <c r="H13" s="602">
        <f>'(様式1号)交付申請書'!$K$12</f>
        <v>0</v>
      </c>
      <c r="I13" s="603"/>
      <c r="J13" s="603"/>
      <c r="K13" s="603"/>
      <c r="L13" s="603"/>
      <c r="M13" s="603"/>
      <c r="N13" s="603"/>
      <c r="O13" s="603"/>
      <c r="P13" s="603"/>
      <c r="Q13" s="603"/>
      <c r="R13" s="603"/>
      <c r="S13" s="603"/>
      <c r="T13" s="603"/>
      <c r="U13" s="603"/>
      <c r="V13" s="603"/>
      <c r="W13" s="603"/>
      <c r="X13" s="603"/>
      <c r="Y13" s="603"/>
      <c r="Z13" s="603"/>
      <c r="AA13" s="604"/>
      <c r="AB13" s="49"/>
    </row>
    <row r="14" spans="1:28" s="3" customFormat="1" ht="39.950000000000003" customHeight="1" x14ac:dyDescent="0.4">
      <c r="A14" s="49"/>
      <c r="B14" s="585" t="s">
        <v>24</v>
      </c>
      <c r="C14" s="586"/>
      <c r="D14" s="586"/>
      <c r="E14" s="586"/>
      <c r="F14" s="586"/>
      <c r="G14" s="586"/>
      <c r="H14" s="602" t="s">
        <v>290</v>
      </c>
      <c r="I14" s="605"/>
      <c r="J14" s="605"/>
      <c r="K14" s="605"/>
      <c r="L14" s="605"/>
      <c r="M14" s="605"/>
      <c r="N14" s="605"/>
      <c r="O14" s="605"/>
      <c r="P14" s="605"/>
      <c r="Q14" s="605"/>
      <c r="R14" s="605"/>
      <c r="S14" s="605"/>
      <c r="T14" s="605"/>
      <c r="U14" s="605"/>
      <c r="V14" s="605"/>
      <c r="W14" s="605"/>
      <c r="X14" s="605"/>
      <c r="Y14" s="605"/>
      <c r="Z14" s="605"/>
      <c r="AA14" s="606"/>
      <c r="AB14" s="49"/>
    </row>
    <row r="15" spans="1:28" s="3" customFormat="1" ht="20.100000000000001" customHeight="1" x14ac:dyDescent="0.4">
      <c r="A15" s="49"/>
      <c r="B15" s="167" t="s">
        <v>25</v>
      </c>
      <c r="C15" s="168"/>
      <c r="D15" s="168"/>
      <c r="E15" s="168"/>
      <c r="F15" s="168"/>
      <c r="G15" s="169"/>
      <c r="H15" s="607">
        <f>'(様式1号)交付申請書'!$N$17</f>
        <v>0</v>
      </c>
      <c r="I15" s="608"/>
      <c r="J15" s="608"/>
      <c r="K15" s="608"/>
      <c r="L15" s="608"/>
      <c r="M15" s="608"/>
      <c r="N15" s="609"/>
      <c r="O15" s="169" t="s">
        <v>26</v>
      </c>
      <c r="P15" s="610"/>
      <c r="Q15" s="610"/>
      <c r="R15" s="610"/>
      <c r="S15" s="610"/>
      <c r="T15" s="610"/>
      <c r="U15" s="607">
        <f>'(様式1号)交付申請書'!$N$18</f>
        <v>0</v>
      </c>
      <c r="V15" s="608"/>
      <c r="W15" s="608"/>
      <c r="X15" s="608"/>
      <c r="Y15" s="608"/>
      <c r="Z15" s="608"/>
      <c r="AA15" s="609"/>
      <c r="AB15" s="49"/>
    </row>
    <row r="16" spans="1:28"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xb26nnmoIqBWYV+6WbEAMi+dRyGyJkedxzE8qClE6cIV1oAlMK3Lw1folx78aPdkLz93uC3TF0MJYsUQAv6EVg==" saltValue="RUWONuk7/l8HcRg42cfllQ=="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9"/>
      <c r="B1" s="159" t="s">
        <v>60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row>
    <row r="2" spans="1:32" ht="39.950000000000003" customHeight="1" x14ac:dyDescent="0.4">
      <c r="A2" s="166" t="s">
        <v>70</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5"/>
      <c r="AD2" s="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79"/>
      <c r="V3" s="179"/>
      <c r="W3" s="179"/>
      <c r="X3" s="179"/>
      <c r="Y3" s="179"/>
      <c r="Z3" s="179"/>
      <c r="AA3" s="179"/>
      <c r="AB3" s="51"/>
    </row>
    <row r="4" spans="1:32" ht="20.100000000000001" customHeight="1" x14ac:dyDescent="0.4">
      <c r="A4" s="52"/>
      <c r="B4" s="201" t="s">
        <v>8</v>
      </c>
      <c r="C4" s="201"/>
      <c r="D4" s="201"/>
      <c r="E4" s="201"/>
      <c r="F4" s="201"/>
      <c r="G4" s="201"/>
      <c r="H4" s="201"/>
      <c r="I4" s="201"/>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66" t="s">
        <v>19</v>
      </c>
      <c r="I5" s="166"/>
      <c r="J5" s="166"/>
      <c r="K5" s="166"/>
      <c r="L5" s="166"/>
      <c r="M5" s="180" t="s">
        <v>9</v>
      </c>
      <c r="N5" s="180"/>
      <c r="O5" s="180"/>
      <c r="P5" s="180"/>
      <c r="Q5" s="180"/>
      <c r="R5" s="200">
        <f>基本情報設定シート!$C$9</f>
        <v>0</v>
      </c>
      <c r="S5" s="200"/>
      <c r="T5" s="200"/>
      <c r="U5" s="200"/>
      <c r="V5" s="200"/>
      <c r="W5" s="200"/>
      <c r="X5" s="200"/>
      <c r="Y5" s="200"/>
      <c r="Z5" s="200"/>
      <c r="AA5" s="200"/>
      <c r="AB5" s="200"/>
    </row>
    <row r="6" spans="1:32" ht="20.100000000000001" customHeight="1" x14ac:dyDescent="0.4">
      <c r="A6" s="50"/>
      <c r="B6" s="51"/>
      <c r="C6" s="51"/>
      <c r="D6" s="51"/>
      <c r="E6" s="51"/>
      <c r="F6" s="51"/>
      <c r="G6" s="51"/>
      <c r="H6" s="166"/>
      <c r="I6" s="166"/>
      <c r="J6" s="166"/>
      <c r="K6" s="166"/>
      <c r="L6" s="166"/>
      <c r="M6" s="199" t="s">
        <v>10</v>
      </c>
      <c r="N6" s="180"/>
      <c r="O6" s="180"/>
      <c r="P6" s="180"/>
      <c r="Q6" s="180"/>
      <c r="R6" s="200">
        <f>基本情報設定シート!$C$3</f>
        <v>0</v>
      </c>
      <c r="S6" s="200"/>
      <c r="T6" s="200"/>
      <c r="U6" s="200"/>
      <c r="V6" s="200"/>
      <c r="W6" s="200"/>
      <c r="X6" s="200"/>
      <c r="Y6" s="200"/>
      <c r="Z6" s="200"/>
      <c r="AA6" s="200"/>
      <c r="AB6" s="200"/>
    </row>
    <row r="7" spans="1:32" ht="20.100000000000001" customHeight="1" thickBot="1" x14ac:dyDescent="0.45">
      <c r="A7" s="50"/>
      <c r="B7" s="51"/>
      <c r="C7" s="51"/>
      <c r="D7" s="51"/>
      <c r="E7" s="51"/>
      <c r="F7" s="51"/>
      <c r="G7" s="51"/>
      <c r="H7" s="166"/>
      <c r="I7" s="166"/>
      <c r="J7" s="166"/>
      <c r="K7" s="166"/>
      <c r="L7" s="166"/>
      <c r="M7" s="180"/>
      <c r="N7" s="180"/>
      <c r="O7" s="180"/>
      <c r="P7" s="180"/>
      <c r="Q7" s="180"/>
      <c r="R7" s="200" t="str">
        <f>基本情報設定シート!$C$4&amp;"　"&amp;基本情報設定シート!$C$5</f>
        <v>　</v>
      </c>
      <c r="S7" s="200"/>
      <c r="T7" s="200"/>
      <c r="U7" s="200"/>
      <c r="V7" s="200"/>
      <c r="W7" s="200"/>
      <c r="X7" s="200"/>
      <c r="Y7" s="200"/>
      <c r="Z7" s="200"/>
      <c r="AA7" s="200"/>
      <c r="AB7" s="200"/>
    </row>
    <row r="8" spans="1:32" s="19" customFormat="1" ht="60" customHeight="1" thickTop="1" thickBot="1" x14ac:dyDescent="0.45">
      <c r="A8" s="73"/>
      <c r="B8" s="158" t="s">
        <v>137</v>
      </c>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73"/>
      <c r="AD8" s="20"/>
      <c r="AE8" s="627" t="s">
        <v>146</v>
      </c>
      <c r="AF8" s="628"/>
    </row>
    <row r="9" spans="1:32" s="3" customFormat="1" ht="30" customHeight="1" thickTop="1" x14ac:dyDescent="0.4">
      <c r="A9" s="166" t="s">
        <v>0</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D9" s="81" t="s">
        <v>250</v>
      </c>
      <c r="AE9" s="82" t="s">
        <v>144</v>
      </c>
      <c r="AF9" s="82" t="s">
        <v>145</v>
      </c>
    </row>
    <row r="10" spans="1:32" s="3" customFormat="1" ht="39.950000000000003" customHeight="1" x14ac:dyDescent="0.4">
      <c r="A10" s="49"/>
      <c r="B10" s="588" t="s">
        <v>20</v>
      </c>
      <c r="C10" s="588"/>
      <c r="D10" s="588"/>
      <c r="E10" s="588"/>
      <c r="F10" s="588"/>
      <c r="G10" s="588"/>
      <c r="H10" s="615" t="str">
        <f>IF($AE$10&lt;&gt;"",TEXT('(様式4号)着手届'!$H$10,"ggge年m月d日")&amp;CHAR(10)&amp;TEXT($AE$10,"ggge年m月d日"),TEXT('(様式4号)着手届'!$H$10,"ggge年m月d日"))</f>
        <v>明治33年1月0日</v>
      </c>
      <c r="I10" s="616"/>
      <c r="J10" s="616"/>
      <c r="K10" s="616"/>
      <c r="L10" s="617"/>
      <c r="M10" s="599" t="s">
        <v>21</v>
      </c>
      <c r="N10" s="600"/>
      <c r="O10" s="600"/>
      <c r="P10" s="600"/>
      <c r="Q10" s="601"/>
      <c r="R10" s="599" t="str">
        <f>IF($AF$10&lt;&gt;"",CONCATENATE('(様式4号)着手届'!R10,'(様式4号)着手届'!W10,'(様式4号)着手届'!Z10)&amp;CHAR(10)&amp;CONCATENATE("指令も産第",$AF$10,"号の2"),CONCATENATE('(様式4号)着手届'!R10,'(様式4号)着手届'!W10,'(様式4号)着手届'!Z10))</f>
        <v>指令も産第号</v>
      </c>
      <c r="S10" s="600"/>
      <c r="T10" s="600"/>
      <c r="U10" s="600"/>
      <c r="V10" s="600"/>
      <c r="W10" s="600"/>
      <c r="X10" s="600"/>
      <c r="Y10" s="600"/>
      <c r="Z10" s="600"/>
      <c r="AA10" s="601"/>
      <c r="AB10" s="49"/>
      <c r="AD10" s="81" t="s">
        <v>251</v>
      </c>
      <c r="AE10" s="59"/>
      <c r="AF10" s="60"/>
    </row>
    <row r="11" spans="1:32" s="3" customFormat="1" ht="20.100000000000001" customHeight="1" x14ac:dyDescent="0.4">
      <c r="A11" s="49"/>
      <c r="B11" s="588" t="s">
        <v>1</v>
      </c>
      <c r="C11" s="588"/>
      <c r="D11" s="588"/>
      <c r="E11" s="588"/>
      <c r="F11" s="588"/>
      <c r="G11" s="612" t="e">
        <f>'(様式1号)交付申請書'!$F$10</f>
        <v>#NUM!</v>
      </c>
      <c r="H11" s="613"/>
      <c r="I11" s="613"/>
      <c r="J11" s="613"/>
      <c r="K11" s="613"/>
      <c r="L11" s="614"/>
      <c r="M11" s="599" t="s">
        <v>22</v>
      </c>
      <c r="N11" s="600"/>
      <c r="O11" s="600"/>
      <c r="P11" s="600"/>
      <c r="Q11" s="601"/>
      <c r="R11" s="590" t="str">
        <f>基本情報設定シート!$C$10</f>
        <v>松江市人材育成支援事業補助金</v>
      </c>
      <c r="S11" s="590"/>
      <c r="T11" s="590"/>
      <c r="U11" s="590"/>
      <c r="V11" s="590"/>
      <c r="W11" s="590"/>
      <c r="X11" s="590"/>
      <c r="Y11" s="590"/>
      <c r="Z11" s="590"/>
      <c r="AA11" s="591"/>
      <c r="AB11" s="49"/>
    </row>
    <row r="12" spans="1:32" s="3" customFormat="1" ht="20.100000000000001" customHeight="1" x14ac:dyDescent="0.4">
      <c r="A12" s="49"/>
      <c r="B12" s="160" t="s">
        <v>61</v>
      </c>
      <c r="C12" s="161"/>
      <c r="D12" s="161"/>
      <c r="E12" s="161"/>
      <c r="F12" s="161"/>
      <c r="G12" s="161"/>
      <c r="H12" s="161"/>
      <c r="I12" s="161"/>
      <c r="J12" s="161"/>
      <c r="K12" s="161"/>
      <c r="L12" s="162"/>
      <c r="M12" s="176" t="str">
        <f>基本情報設定シート!$C$11</f>
        <v>研修等受講支援事業</v>
      </c>
      <c r="N12" s="177"/>
      <c r="O12" s="177"/>
      <c r="P12" s="177"/>
      <c r="Q12" s="177"/>
      <c r="R12" s="177"/>
      <c r="S12" s="177"/>
      <c r="T12" s="177"/>
      <c r="U12" s="177"/>
      <c r="V12" s="177"/>
      <c r="W12" s="177"/>
      <c r="X12" s="177"/>
      <c r="Y12" s="177"/>
      <c r="Z12" s="177"/>
      <c r="AA12" s="178"/>
      <c r="AB12" s="49"/>
    </row>
    <row r="13" spans="1:32" s="3" customFormat="1" ht="39.950000000000003" customHeight="1" x14ac:dyDescent="0.4">
      <c r="A13" s="49"/>
      <c r="B13" s="160" t="s">
        <v>62</v>
      </c>
      <c r="C13" s="161"/>
      <c r="D13" s="161"/>
      <c r="E13" s="161"/>
      <c r="F13" s="161"/>
      <c r="G13" s="161"/>
      <c r="H13" s="161"/>
      <c r="I13" s="161"/>
      <c r="J13" s="161"/>
      <c r="K13" s="161"/>
      <c r="L13" s="162"/>
      <c r="M13" s="181">
        <f>'(様式1号)交付申請書'!$K$15</f>
        <v>0</v>
      </c>
      <c r="N13" s="182"/>
      <c r="O13" s="182"/>
      <c r="P13" s="182"/>
      <c r="Q13" s="182"/>
      <c r="R13" s="182"/>
      <c r="S13" s="182"/>
      <c r="T13" s="182"/>
      <c r="U13" s="182"/>
      <c r="V13" s="182"/>
      <c r="W13" s="182"/>
      <c r="X13" s="182"/>
      <c r="Y13" s="182"/>
      <c r="Z13" s="605" t="s">
        <v>5</v>
      </c>
      <c r="AA13" s="606"/>
      <c r="AB13" s="49"/>
    </row>
    <row r="14" spans="1:32" s="3" customFormat="1" ht="39.950000000000003" customHeight="1" x14ac:dyDescent="0.4">
      <c r="A14" s="49"/>
      <c r="B14" s="160" t="s">
        <v>63</v>
      </c>
      <c r="C14" s="161"/>
      <c r="D14" s="161"/>
      <c r="E14" s="161"/>
      <c r="F14" s="161"/>
      <c r="G14" s="161"/>
      <c r="H14" s="161"/>
      <c r="I14" s="161"/>
      <c r="J14" s="161"/>
      <c r="K14" s="161"/>
      <c r="L14" s="162"/>
      <c r="M14" s="621" t="str">
        <f>IFERROR(IF($R$14&gt;0,"（増額）","（減額）"),"")</f>
        <v>（増額）</v>
      </c>
      <c r="N14" s="622"/>
      <c r="O14" s="622"/>
      <c r="P14" s="622"/>
      <c r="Q14" s="622"/>
      <c r="R14" s="623" t="str">
        <f>IFERROR($M$15-$M$13,"")</f>
        <v/>
      </c>
      <c r="S14" s="623"/>
      <c r="T14" s="623"/>
      <c r="U14" s="623"/>
      <c r="V14" s="623"/>
      <c r="W14" s="623"/>
      <c r="X14" s="623"/>
      <c r="Y14" s="623"/>
      <c r="Z14" s="605" t="s">
        <v>5</v>
      </c>
      <c r="AA14" s="606"/>
      <c r="AB14" s="49"/>
    </row>
    <row r="15" spans="1:32" s="3" customFormat="1" ht="39.950000000000003" customHeight="1" x14ac:dyDescent="0.4">
      <c r="A15" s="49"/>
      <c r="B15" s="618" t="s">
        <v>64</v>
      </c>
      <c r="C15" s="619"/>
      <c r="D15" s="619"/>
      <c r="E15" s="619"/>
      <c r="F15" s="619"/>
      <c r="G15" s="619"/>
      <c r="H15" s="619"/>
      <c r="I15" s="619"/>
      <c r="J15" s="619"/>
      <c r="K15" s="619"/>
      <c r="L15" s="620"/>
      <c r="M15" s="181" t="str">
        <f>'(別紙2)変更事業計画書'!$K$49</f>
        <v/>
      </c>
      <c r="N15" s="182"/>
      <c r="O15" s="182"/>
      <c r="P15" s="182"/>
      <c r="Q15" s="182"/>
      <c r="R15" s="182"/>
      <c r="S15" s="182"/>
      <c r="T15" s="182"/>
      <c r="U15" s="182"/>
      <c r="V15" s="182"/>
      <c r="W15" s="182"/>
      <c r="X15" s="182"/>
      <c r="Y15" s="182"/>
      <c r="Z15" s="605" t="s">
        <v>5</v>
      </c>
      <c r="AA15" s="606"/>
      <c r="AB15" s="49"/>
    </row>
    <row r="16" spans="1:32" s="3" customFormat="1" ht="99.95" customHeight="1" x14ac:dyDescent="0.4">
      <c r="A16" s="49"/>
      <c r="B16" s="585" t="s">
        <v>65</v>
      </c>
      <c r="C16" s="586"/>
      <c r="D16" s="586"/>
      <c r="E16" s="586"/>
      <c r="F16" s="586"/>
      <c r="G16" s="586"/>
      <c r="H16" s="586"/>
      <c r="I16" s="586"/>
      <c r="J16" s="586"/>
      <c r="K16" s="586"/>
      <c r="L16" s="587"/>
      <c r="M16" s="186"/>
      <c r="N16" s="187"/>
      <c r="O16" s="187"/>
      <c r="P16" s="187"/>
      <c r="Q16" s="187"/>
      <c r="R16" s="187"/>
      <c r="S16" s="187"/>
      <c r="T16" s="187"/>
      <c r="U16" s="187"/>
      <c r="V16" s="187"/>
      <c r="W16" s="187"/>
      <c r="X16" s="187"/>
      <c r="Y16" s="187"/>
      <c r="Z16" s="187"/>
      <c r="AA16" s="188"/>
      <c r="AB16" s="49"/>
    </row>
    <row r="17" spans="1:31" s="3" customFormat="1" ht="99.95" customHeight="1" x14ac:dyDescent="0.4">
      <c r="A17" s="49"/>
      <c r="B17" s="585" t="s">
        <v>66</v>
      </c>
      <c r="C17" s="586"/>
      <c r="D17" s="586"/>
      <c r="E17" s="586"/>
      <c r="F17" s="586"/>
      <c r="G17" s="586"/>
      <c r="H17" s="586"/>
      <c r="I17" s="586"/>
      <c r="J17" s="586"/>
      <c r="K17" s="586"/>
      <c r="L17" s="587"/>
      <c r="M17" s="186"/>
      <c r="N17" s="187"/>
      <c r="O17" s="187"/>
      <c r="P17" s="187"/>
      <c r="Q17" s="187"/>
      <c r="R17" s="187"/>
      <c r="S17" s="187"/>
      <c r="T17" s="187"/>
      <c r="U17" s="187"/>
      <c r="V17" s="187"/>
      <c r="W17" s="187"/>
      <c r="X17" s="187"/>
      <c r="Y17" s="187"/>
      <c r="Z17" s="187"/>
      <c r="AA17" s="188"/>
      <c r="AB17" s="49"/>
    </row>
    <row r="18" spans="1:31" s="3" customFormat="1" ht="39.950000000000003" customHeight="1" x14ac:dyDescent="0.4">
      <c r="A18" s="49"/>
      <c r="B18" s="160" t="s">
        <v>67</v>
      </c>
      <c r="C18" s="619"/>
      <c r="D18" s="619"/>
      <c r="E18" s="619"/>
      <c r="F18" s="619"/>
      <c r="G18" s="619"/>
      <c r="H18" s="619"/>
      <c r="I18" s="619"/>
      <c r="J18" s="619"/>
      <c r="K18" s="619"/>
      <c r="L18" s="620"/>
      <c r="M18" s="181" t="str">
        <f>'(別紙2)変更事業計画書'!$K$47</f>
        <v/>
      </c>
      <c r="N18" s="182"/>
      <c r="O18" s="182"/>
      <c r="P18" s="182"/>
      <c r="Q18" s="182"/>
      <c r="R18" s="182"/>
      <c r="S18" s="182"/>
      <c r="T18" s="182"/>
      <c r="U18" s="182"/>
      <c r="V18" s="182"/>
      <c r="W18" s="182"/>
      <c r="X18" s="182"/>
      <c r="Y18" s="182"/>
      <c r="Z18" s="605" t="s">
        <v>5</v>
      </c>
      <c r="AA18" s="606"/>
      <c r="AB18" s="49"/>
    </row>
    <row r="19" spans="1:31" s="3" customFormat="1" ht="20.100000000000001" customHeight="1" x14ac:dyDescent="0.4">
      <c r="A19" s="49"/>
      <c r="B19" s="167" t="s">
        <v>18</v>
      </c>
      <c r="C19" s="168"/>
      <c r="D19" s="168"/>
      <c r="E19" s="168"/>
      <c r="F19" s="168"/>
      <c r="G19" s="168"/>
      <c r="H19" s="168"/>
      <c r="I19" s="168"/>
      <c r="J19" s="168"/>
      <c r="K19" s="168"/>
      <c r="L19" s="169"/>
      <c r="M19" s="624" t="s">
        <v>135</v>
      </c>
      <c r="N19" s="625"/>
      <c r="O19" s="625"/>
      <c r="P19" s="625"/>
      <c r="Q19" s="625"/>
      <c r="R19" s="625"/>
      <c r="S19" s="625"/>
      <c r="T19" s="625"/>
      <c r="U19" s="625"/>
      <c r="V19" s="625"/>
      <c r="W19" s="625"/>
      <c r="X19" s="625"/>
      <c r="Y19" s="625"/>
      <c r="Z19" s="625"/>
      <c r="AA19" s="626"/>
      <c r="AB19" s="49"/>
    </row>
    <row r="20" spans="1:31" ht="20.100000000000001" customHeight="1" x14ac:dyDescent="0.4">
      <c r="A20" s="51"/>
      <c r="B20" s="51"/>
      <c r="C20" s="51"/>
      <c r="D20" s="58"/>
      <c r="E20" s="58"/>
      <c r="F20" s="58"/>
      <c r="G20" s="58"/>
      <c r="H20" s="58"/>
      <c r="I20" s="58"/>
      <c r="J20" s="58"/>
      <c r="K20" s="58"/>
      <c r="L20" s="58"/>
      <c r="M20" s="58"/>
      <c r="N20" s="58"/>
      <c r="O20" s="58"/>
      <c r="P20" s="58"/>
      <c r="Q20" s="58"/>
      <c r="R20" s="58"/>
      <c r="S20" s="58"/>
      <c r="T20" s="58"/>
      <c r="U20" s="58"/>
      <c r="V20" s="58"/>
      <c r="W20" s="58"/>
      <c r="X20" s="58"/>
      <c r="Y20" s="58"/>
      <c r="Z20" s="58"/>
      <c r="AA20" s="58"/>
      <c r="AB20" s="51"/>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Hy/6rlZa509WKtfEJZmGApmwzCWC8QgSMgjYuBuOiEKZmfPBvMrh93BGLMdDJCC/RFsfsS8sIjnyx95DfR7wWQ==" saltValue="j5jixEihf4XAFuucHjXEYQ=="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管理者用</vt:lpstr>
      <vt:lpstr>プルダウン（基本設定）</vt:lpstr>
      <vt:lpstr>プルダウン（事業計画書）</vt:lpstr>
      <vt:lpstr>基本情報設定シート</vt:lpstr>
      <vt:lpstr>(様式1号)交付申請書</vt:lpstr>
      <vt:lpstr>(別紙1)事業計画書</vt:lpstr>
      <vt:lpstr>(別表1)人材育成計画</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(別表2)人材育成報告書</vt:lpstr>
      <vt:lpstr>(様式7号)交付請求書</vt:lpstr>
      <vt:lpstr>口座振込依頼書</vt:lpstr>
      <vt:lpstr>'(別紙1)事業計画書'!Print_Area</vt:lpstr>
      <vt:lpstr>'(別紙2)変更事業計画書'!Print_Area</vt:lpstr>
      <vt:lpstr>'(別紙3)事業報告書'!Print_Area</vt:lpstr>
      <vt:lpstr>'(別表1)人材育成計画'!Print_Area</vt:lpstr>
      <vt:lpstr>'(別表2)人材育成報告書'!Print_Area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lpstr>'(別表1)人材育成計画'!Print_Titles</vt:lpstr>
      <vt:lpstr>'(別表2)人材育成報告書'!Print_Titles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2025-03-30T02:28:50Z</cp:lastPrinted>
  <dcterms:created xsi:type="dcterms:W3CDTF">2022-04-21T05:19:51Z</dcterms:created>
  <dcterms:modified xsi:type="dcterms:W3CDTF">2025-03-30T02:38:03Z</dcterms:modified>
</cp:coreProperties>
</file>