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5.xml" ContentType="application/vnd.ms-excel.person+xml"/>
  <Override PartName="/xl/persons/person4.xml" ContentType="application/vnd.ms-excel.person+xml"/>
  <Override PartName="/xl/persons/person0.xml" ContentType="application/vnd.ms-excel.person+xml"/>
  <Override PartName="/xl/persons/person8.xml" ContentType="application/vnd.ms-excel.person+xml"/>
  <Override PartName="/xl/persons/person2.xml" ContentType="application/vnd.ms-excel.person+xml"/>
  <Override PartName="/xl/persons/person9.xml" ContentType="application/vnd.ms-excel.person+xml"/>
  <Override PartName="/xl/persons/person3.xml" ContentType="application/vnd.ms-excel.person+xml"/>
  <Override PartName="/xl/persons/person7.xml" ContentType="application/vnd.ms-excel.person+xml"/>
  <Override PartName="/xl/persons/person10.xml" ContentType="application/vnd.ms-excel.person+xml"/>
  <Override PartName="/xl/persons/person1.xml" ContentType="application/vnd.ms-excel.person+xml"/>
  <Override PartName="/xl/persons/person.xml" ContentType="application/vnd.ms-excel.person+xml"/>
  <Override PartName="/xl/persons/person6.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11_要領・様式・HP公開起案\"/>
    </mc:Choice>
  </mc:AlternateContent>
  <bookViews>
    <workbookView xWindow="-120" yWindow="-120" windowWidth="23280" windowHeight="1233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externalReferences>
    <externalReference r:id="rId16"/>
  </externalReferences>
  <definedNames>
    <definedName name="_Key1" localSheetId="5" hidden="1">[1]一般図書一覧!#REF!</definedName>
    <definedName name="_Key1" localSheetId="8" hidden="1">[1]一般図書一覧!#REF!</definedName>
    <definedName name="_Key1" localSheetId="12" hidden="1">[1]一般図書一覧!#REF!</definedName>
    <definedName name="_Key1" localSheetId="10" hidden="1">[1]一般図書一覧!#REF!</definedName>
    <definedName name="_Key1" hidden="1">[1]一般図書一覧!#REF!</definedName>
    <definedName name="_Order1" hidden="1">255</definedName>
    <definedName name="_Sort" localSheetId="5" hidden="1">[1]一般図書一覧!#REF!</definedName>
    <definedName name="_Sort" localSheetId="8" hidden="1">[1]一般図書一覧!#REF!</definedName>
    <definedName name="_Sort" localSheetId="12" hidden="1">[1]一般図書一覧!#REF!</definedName>
    <definedName name="_Sort" localSheetId="10" hidden="1">[1]一般図書一覧!#REF!</definedName>
    <definedName name="_Sort" hidden="1">[1]一般図書一覧!#REF!</definedName>
    <definedName name="_xlnm.Print_Area" localSheetId="5">'(別紙1)事業計画書'!$A$1:$M$40</definedName>
    <definedName name="_xlnm.Print_Area" localSheetId="8">'(別紙2)変更事業計画書'!$A$1:$M$53</definedName>
    <definedName name="_xlnm.Print_Area" localSheetId="12">'(別紙3)事業報告書'!$A$1:$M$47</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26" l="1"/>
  <c r="G35" i="26"/>
  <c r="I35" i="26"/>
  <c r="E35" i="26"/>
  <c r="K35" i="26"/>
  <c r="G37" i="26"/>
  <c r="I37" i="26"/>
  <c r="E37" i="26"/>
  <c r="K37" i="26"/>
  <c r="G39" i="26"/>
  <c r="I39" i="26"/>
  <c r="E39" i="26"/>
  <c r="K39" i="26"/>
  <c r="K41" i="26"/>
  <c r="K43" i="26"/>
  <c r="K36" i="26"/>
  <c r="K38" i="26"/>
  <c r="K40" i="26"/>
  <c r="K42" i="26"/>
  <c r="K44" i="26"/>
  <c r="G41" i="26"/>
  <c r="I41" i="26"/>
  <c r="E41" i="26"/>
  <c r="R10" i="22"/>
  <c r="B8" i="9"/>
  <c r="R10" i="9"/>
  <c r="R10" i="8"/>
  <c r="J52" i="25"/>
  <c r="E4" i="26"/>
  <c r="R11" i="15"/>
  <c r="K16" i="3"/>
  <c r="E12" i="23"/>
  <c r="K26" i="26"/>
  <c r="K28" i="26"/>
  <c r="K30" i="26"/>
  <c r="K32" i="26"/>
  <c r="K34" i="26"/>
  <c r="G42" i="26"/>
  <c r="I42" i="26"/>
  <c r="E42" i="26"/>
  <c r="E48" i="25"/>
  <c r="C27" i="26"/>
  <c r="C29" i="26"/>
  <c r="C31" i="26"/>
  <c r="C33" i="26"/>
  <c r="C35" i="26"/>
  <c r="C37" i="26"/>
  <c r="C39" i="26"/>
  <c r="C25" i="26"/>
  <c r="G45" i="25"/>
  <c r="I45" i="25"/>
  <c r="E45" i="25"/>
  <c r="G43" i="25"/>
  <c r="I43" i="25"/>
  <c r="E43" i="25"/>
  <c r="K44" i="25"/>
  <c r="K46" i="25"/>
  <c r="K42" i="25"/>
  <c r="K40" i="25"/>
  <c r="K38" i="25"/>
  <c r="K36" i="25"/>
  <c r="K34" i="25"/>
  <c r="K32" i="25"/>
  <c r="K48" i="25"/>
  <c r="I48" i="25"/>
  <c r="G48" i="25"/>
  <c r="E36" i="23"/>
  <c r="E47" i="25"/>
  <c r="C33" i="25"/>
  <c r="C35" i="25"/>
  <c r="C37" i="25"/>
  <c r="C39" i="25"/>
  <c r="C41" i="25"/>
  <c r="C43" i="25"/>
  <c r="C45" i="25"/>
  <c r="C31" i="25"/>
  <c r="K45" i="25"/>
  <c r="K43" i="25"/>
  <c r="I36" i="23"/>
  <c r="G36" i="23"/>
  <c r="K36" i="23"/>
  <c r="K34" i="23"/>
  <c r="K35" i="23"/>
  <c r="C34" i="23"/>
  <c r="C35" i="23"/>
  <c r="C29" i="23"/>
  <c r="C30" i="23"/>
  <c r="C31" i="23"/>
  <c r="C32" i="23"/>
  <c r="C33" i="23"/>
  <c r="C28" i="23"/>
  <c r="H10" i="22"/>
  <c r="H10" i="9"/>
  <c r="H11" i="9"/>
  <c r="H10" i="8"/>
  <c r="E5" i="23"/>
  <c r="E5" i="25"/>
  <c r="F14" i="26"/>
  <c r="A2" i="26"/>
  <c r="K50" i="25"/>
  <c r="K37" i="23"/>
  <c r="A2" i="25"/>
  <c r="G41" i="25"/>
  <c r="I41" i="25"/>
  <c r="E41" i="25"/>
  <c r="D18" i="26"/>
  <c r="K49" i="25"/>
  <c r="D14" i="26"/>
  <c r="D22" i="25"/>
  <c r="D16" i="26"/>
  <c r="D12" i="26"/>
  <c r="H14" i="15"/>
  <c r="H14" i="22"/>
  <c r="F20" i="25"/>
  <c r="G47" i="25"/>
  <c r="I47" i="25"/>
  <c r="K47" i="25"/>
  <c r="K41" i="25"/>
  <c r="A2" i="23"/>
  <c r="F21" i="23"/>
  <c r="K33" i="23"/>
  <c r="K15" i="5"/>
  <c r="I39" i="25"/>
  <c r="I33" i="26"/>
  <c r="G33" i="26"/>
  <c r="E33" i="26"/>
  <c r="I37" i="25"/>
  <c r="I31" i="26"/>
  <c r="G31" i="26"/>
  <c r="E31" i="26"/>
  <c r="I35" i="25"/>
  <c r="I29" i="26"/>
  <c r="G29" i="26"/>
  <c r="E29" i="26"/>
  <c r="I33" i="25"/>
  <c r="I27" i="26"/>
  <c r="G27" i="26"/>
  <c r="E27" i="26"/>
  <c r="I31" i="25"/>
  <c r="I25" i="26"/>
  <c r="G25" i="26"/>
  <c r="E25" i="26"/>
  <c r="K33" i="26"/>
  <c r="K31" i="26"/>
  <c r="K29" i="26"/>
  <c r="K27" i="26"/>
  <c r="K25" i="26"/>
  <c r="D15" i="26"/>
  <c r="D19" i="26"/>
  <c r="D13" i="26"/>
  <c r="E3" i="26"/>
  <c r="H13" i="5"/>
  <c r="M15" i="8"/>
  <c r="K15" i="3"/>
  <c r="M13" i="8"/>
  <c r="R14" i="8"/>
  <c r="M18" i="8"/>
  <c r="M14" i="8"/>
  <c r="K11" i="3"/>
  <c r="K19" i="3"/>
  <c r="D24" i="25"/>
  <c r="D20" i="25"/>
  <c r="D18" i="25"/>
  <c r="D21" i="25"/>
  <c r="D25" i="25"/>
  <c r="D19" i="25"/>
  <c r="G35" i="25"/>
  <c r="E35" i="25"/>
  <c r="G39" i="25"/>
  <c r="E39" i="25"/>
  <c r="G33" i="25"/>
  <c r="E33" i="25"/>
  <c r="G31" i="25"/>
  <c r="E31" i="25"/>
  <c r="G37" i="25"/>
  <c r="E37" i="25"/>
  <c r="J11" i="25"/>
  <c r="E11" i="25"/>
  <c r="K10" i="25"/>
  <c r="E10" i="25"/>
  <c r="E9" i="25"/>
  <c r="I7" i="25"/>
  <c r="F7" i="25"/>
  <c r="K39" i="25"/>
  <c r="K37" i="25"/>
  <c r="K35" i="25"/>
  <c r="K33" i="25"/>
  <c r="K31" i="25"/>
  <c r="E6" i="25"/>
  <c r="E4" i="25"/>
  <c r="E3" i="25"/>
  <c r="D21" i="23"/>
  <c r="D23" i="23"/>
  <c r="D20" i="23"/>
  <c r="K28" i="23"/>
  <c r="K29" i="23"/>
  <c r="K30" i="23"/>
  <c r="K31" i="23"/>
  <c r="K32" i="23"/>
  <c r="K14" i="3"/>
  <c r="E6" i="23"/>
  <c r="E4" i="23"/>
  <c r="E3" i="23"/>
  <c r="H23" i="7"/>
  <c r="G15" i="7"/>
  <c r="G11" i="7"/>
  <c r="L12" i="6"/>
  <c r="T11" i="6"/>
  <c r="F10" i="3"/>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<sst xmlns="http://schemas.openxmlformats.org/spreadsheetml/2006/main" count="582" uniqueCount="303">
  <si>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</si>
  <si>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</si>
  <si>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</si>
  <si>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</si>
  <si>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</si>
  <si>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</si>
  <si>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</si>
  <si>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</si>
  <si>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</si>
  <si>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</si>
  <si>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</si>
  <si>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</si>
  <si>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</si>
  <si>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</si>
  <si>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</si>
  <si>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</si>
  <si>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</si>
  <si>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</si>
  <si>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</si>
  <si>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</si>
  <si>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</si>
  <si>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</si>
  <si>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</si>
  <si>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</si>
  <si>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</si>
  <si>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</si>
  <si>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</si>
  <si>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</si>
  <si>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</si>
  <si>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</si>
  <si>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</si>
  <si>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</si>
  <si>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</si>
  <si>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</si>
  <si>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</si>
  <si>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</si>
  <si>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</si>
  <si>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</si>
  <si>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</si>
  <si>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</si>
  <si>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</si>
  <si>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</si>
  <si>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</si>
  <si>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</si>
  <si>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</si>
  <si>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</si>
  <si>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</si>
  <si>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</si>
  <si>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</si>
  <si>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</si>
  <si>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</si>
  <si>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</si>
  <si>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</si>
  <si>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</si>
  <si>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</si>
  <si>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</si>
  <si>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</si>
  <si>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</si>
  <si>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</si>
  <si>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</si>
  <si>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</si>
  <si>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</si>
  <si>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</si>
  <si>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</si>
  <si>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</si>
  <si>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</si>
  <si>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</si>
  <si>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</si>
  <si>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</si>
  <si>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</si>
  <si>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</si>
  <si>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</si>
  <si>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</si>
  <si>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</si>
  <si>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</si>
  <si>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</si>
  <si>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</si>
  <si>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</si>
  <si>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</si>
  <si>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</si>
  <si>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</si>
  <si>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</si>
  <si>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</si>
  <si>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</si>
  <si>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</si>
  <si>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</si>
  <si>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</si>
  <si>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</si>
  <si>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</si>
  <si>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</si>
  <si>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</si>
  <si>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</si>
  <si>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</si>
  <si>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</si>
  <si>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</si>
  <si>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</si>
  <si>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</si>
  <si>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</si>
  <si>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</si>
  <si>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</si>
  <si>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</si>
  <si>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</si>
  <si>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</si>
  <si>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</si>
  <si>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</si>
  <si>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</si>
  <si>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</si>
  <si>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</si>
  <si>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</si>
  <si>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</si>
  <si>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</si>
  <si>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</si>
  <si>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</si>
  <si>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</si>
  <si>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</si>
  <si>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</si>
  <si>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</si>
  <si>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</si>
  <si>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</si>
  <si>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</si>
  <si>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</si>
  <si>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</si>
  <si>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</si>
  <si>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</si>
  <si>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</si>
  <si>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</si>
  <si>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</si>
  <si>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</si>
  <si>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</si>
  <si>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</si>
  <si>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</si>
  <si>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</si>
  <si>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</si>
  <si>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</si>
  <si>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</si>
  <si>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</si>
  <si>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</si>
  <si>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</si>
  <si>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</si>
  <si>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</si>
  <si>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</si>
  <si>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</si>
  <si>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</si>
  <si>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</si>
  <si>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</si>
  <si>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</si>
  <si>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</si>
  <si>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</si>
  <si>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</si>
  <si>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</si>
  <si>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</si>
  <si>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</si>
  <si>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</si>
  <si>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</si>
  <si>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</si>
  <si>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</si>
  <si>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</si>
  <si>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</si>
  <si>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</si>
  <si>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</si>
  <si>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</si>
  <si>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</si>
  <si>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</si>
  <si>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</si>
  <si>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</si>
  <si>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</si>
  <si>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</si>
  <si>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</si>
  <si>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</si>
  <si>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</si>
  <si>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</si>
  <si>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</si>
  <si>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</si>
  <si>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</si>
  <si>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</si>
  <si>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</si>
  <si>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</si>
  <si>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</si>
  <si>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</si>
  <si>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</si>
  <si>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</si>
  <si>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</si>
  <si>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</si>
  <si>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</si>
  <si>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</si>
  <si>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</si>
  <si>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</si>
  <si>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</si>
  <si>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</si>
  <si>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</si>
  <si>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</si>
  <si>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</si>
  <si>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</si>
  <si>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</si>
  <si>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</si>
  <si>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</si>
  <si>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</si>
  <si>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</si>
  <si>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</si>
  <si>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</si>
  <si>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</si>
  <si>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</si>
  <si>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</si>
  <si>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</si>
  <si>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</si>
  <si>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</si>
  <si>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</si>
  <si>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</si>
  <si>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</si>
  <si>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</si>
  <si>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</si>
  <si>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</si>
  <si>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</si>
  <si>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</si>
  <si>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</si>
  <si>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</si>
  <si>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</si>
  <si>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</si>
  <si>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</si>
  <si>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</si>
  <si>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</si>
  <si>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</si>
  <si>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</si>
  <si>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</si>
  <si>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</si>
  <si>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</si>
  <si>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2 事業計画</t>
    <rPh sb="2" eb="4">
      <t>ジギョウ</t>
    </rPh>
    <rPh sb="4" eb="6">
      <t>ケイカク</t>
    </rPh>
    <phoneticPr fontId="21"/>
  </si>
  <si>
    <t>期待される効果</t>
    <rPh sb="0" eb="2">
      <t>キタイ</t>
    </rPh>
    <rPh sb="5" eb="7">
      <t>コウカ</t>
    </rPh>
    <phoneticPr fontId="1"/>
  </si>
  <si>
    <t>人材確保の現状</t>
    <rPh sb="0" eb="4">
      <t>ジンザイカクホ</t>
    </rPh>
    <rPh sb="5" eb="7">
      <t>ゲンジョウ</t>
    </rPh>
    <phoneticPr fontId="1"/>
  </si>
  <si>
    <t>事業の目的と内容</t>
    <rPh sb="0" eb="2">
      <t>ジギョウ</t>
    </rPh>
    <rPh sb="3" eb="5">
      <t>モクテキ</t>
    </rPh>
    <rPh sb="6" eb="8">
      <t>ナイヨウ</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</si>
  <si>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</si>
  <si>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</si>
  <si>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</si>
  <si>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</si>
  <si>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※補助金交付申請額【Ｃ】は、補助対象経費【Ａ－Ｂ】の合計額の2分の1の額
  （1,000円未満切捨て、上限：50万円）</t>
    <phoneticPr fontId="21"/>
  </si>
  <si>
    <t>今後の取組</t>
    <rPh sb="0" eb="2">
      <t>コンゴ</t>
    </rPh>
    <rPh sb="3" eb="5">
      <t>トリクミ</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</si>
  <si>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</si>
  <si>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</si>
  <si>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2 事業結果</t>
    <rPh sb="2" eb="6">
      <t>ジギョウケッカ</t>
    </rPh>
    <phoneticPr fontId="2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</si>
  <si>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</si>
  <si>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</si>
  <si>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</si>
  <si>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</si>
  <si>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</si>
  <si>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</si>
  <si>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</si>
  <si>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</si>
  <si>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</si>
  <si>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</si>
  <si>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</si>
  <si>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</si>
  <si>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</si>
  <si>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</si>
  <si>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</si>
  <si>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※補助金交付申請額【Ｃ】は、補助対象経費【Ａ－Ｂ】の合計額の2分の1の額
  （1,000円未満切捨て、上限：50万円）
※ 変更部分について【上段（　）書き：変更前】【下段：変更後】の
   上下二段書きで記載してください。</t>
    <phoneticPr fontId="2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</si>
  <si>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</si>
  <si>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</si>
  <si>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</si>
  <si>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</si>
  <si>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</si>
  <si>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</si>
  <si>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</si>
  <si>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</si>
  <si>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</si>
  <si>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</si>
  <si>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</si>
  <si>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</si>
  <si>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</si>
  <si>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</si>
  <si>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</si>
  <si>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</si>
  <si>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</si>
  <si>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</si>
  <si>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</si>
  <si>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</si>
  <si>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</si>
  <si>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</si>
  <si>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</si>
  <si>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</si>
  <si>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</si>
  <si>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</si>
  <si>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</si>
  <si>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</si>
  <si>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</si>
  <si>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</si>
  <si>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</si>
  <si>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</si>
  <si>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</si>
  <si>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</si>
  <si>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</si>
  <si>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</si>
  <si>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松江市環境負荷軽減活動支援事業補助金</t>
    <phoneticPr fontId="1"/>
  </si>
  <si>
    <t>2 補助事業概要</t>
    <rPh sb="2" eb="6">
      <t>ホジョジギョウ</t>
    </rPh>
    <rPh sb="6" eb="8">
      <t>ガイヨウ</t>
    </rPh>
    <phoneticPr fontId="21"/>
  </si>
  <si>
    <t>事業区分</t>
    <rPh sb="0" eb="4">
      <t>ジギョウクブン</t>
    </rPh>
    <phoneticPr fontId="1"/>
  </si>
  <si>
    <t>事業の実施場所</t>
    <rPh sb="0" eb="2">
      <t>ジギョウ</t>
    </rPh>
    <rPh sb="3" eb="7">
      <t>ジッシバショ</t>
    </rPh>
    <phoneticPr fontId="1"/>
  </si>
  <si>
    <t>補助事業の目的
及び内容</t>
    <rPh sb="0" eb="4">
      <t>ホジョジギョウ</t>
    </rPh>
    <rPh sb="5" eb="7">
      <t>モクテキ</t>
    </rPh>
    <rPh sb="8" eb="9">
      <t>オヨ</t>
    </rPh>
    <rPh sb="10" eb="12">
      <t>ナイヨウ</t>
    </rPh>
    <phoneticPr fontId="1"/>
  </si>
  <si>
    <t>省エネルギー化や温室効果ガス排出削減への取組状況</t>
    <rPh sb="0" eb="1">
      <t>ショウ</t>
    </rPh>
    <rPh sb="6" eb="7">
      <t>カ</t>
    </rPh>
    <rPh sb="8" eb="12">
      <t>オンシツコウカ</t>
    </rPh>
    <rPh sb="14" eb="18">
      <t>ハイシュツサクゲン</t>
    </rPh>
    <rPh sb="20" eb="22">
      <t>トリクミ</t>
    </rPh>
    <rPh sb="22" eb="24">
      <t>ジョウキョウ</t>
    </rPh>
    <phoneticPr fontId="1"/>
  </si>
  <si>
    <t>※エネルギー効率改善事業の場合はエネルギー削減効果を
　具体的な数字で示してください。
　（実施前後の消費エネルギー量の比較や削減金額など）</t>
    <rPh sb="13" eb="15">
      <t>バアイ</t>
    </rPh>
    <rPh sb="21" eb="23">
      <t>サクゲン</t>
    </rPh>
    <rPh sb="23" eb="25">
      <t>コウカ</t>
    </rPh>
    <rPh sb="28" eb="31">
      <t>グタイテキ</t>
    </rPh>
    <rPh sb="32" eb="34">
      <t>スウジ</t>
    </rPh>
    <rPh sb="35" eb="36">
      <t>シメ</t>
    </rPh>
    <rPh sb="46" eb="48">
      <t>ジッシ</t>
    </rPh>
    <rPh sb="48" eb="50">
      <t>ゼンゴ</t>
    </rPh>
    <rPh sb="51" eb="53">
      <t>ショウヒ</t>
    </rPh>
    <rPh sb="58" eb="59">
      <t>リョウ</t>
    </rPh>
    <rPh sb="59" eb="60">
      <t>デンリョウ</t>
    </rPh>
    <rPh sb="60" eb="62">
      <t>ヒカク</t>
    </rPh>
    <rPh sb="63" eb="65">
      <t>サクゲン</t>
    </rPh>
    <rPh sb="65" eb="67">
      <t>キンガク</t>
    </rPh>
    <phoneticPr fontId="1"/>
  </si>
  <si>
    <t>実施状況</t>
    <rPh sb="0" eb="4">
      <t>ジッシジョウキョウ</t>
    </rPh>
    <phoneticPr fontId="1"/>
  </si>
  <si>
    <t>省エネルギー化や温室効果ガス排出削減への取組結果</t>
    <rPh sb="22" eb="24">
      <t>ケッカ</t>
    </rPh>
    <phoneticPr fontId="1"/>
  </si>
  <si>
    <t>※補助金交付申請額【Ｃ】は、補助対象経費【Ａ－Ｂ】の合計額の2分の1の額
　（1,000円未満切捨て、上限：50万円）
※交付申請時および変更交付申請時と変更となった経費がある場合は、下段に
　変更後の経費を記入してください。</t>
    <phoneticPr fontId="21"/>
  </si>
  <si>
    <t>製造業</t>
    <rPh sb="0" eb="3">
      <t>セイゾウギョウ</t>
    </rPh>
    <phoneticPr fontId="1"/>
  </si>
  <si>
    <t>工事請負費</t>
    <rPh sb="0" eb="5">
      <t>コウジウケオイヒ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</si>
</sst>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495">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pplyAlignment="1" applyProtection="1">
      <alignment vertical="center"/>
    </xf>
    <xf numFmtId="0" fontId="6" fillId="2" borderId="51" xfId="1" applyFont="1" applyFill="1" applyBorder="1" applyAlignment="1" applyProtection="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applyProtection="1"/>
    <xf numFmtId="0" fontId="5" fillId="2" borderId="0" xfId="4" applyFont="1" applyFill="1" applyAlignment="1" applyProtection="1">
      <alignment horizontal="center" vertical="center"/>
    </xf>
    <xf numFmtId="0" fontId="20" fillId="0" borderId="0" xfId="4"/>
    <xf numFmtId="0" fontId="5" fillId="0" borderId="0" xfId="4" applyFont="1"/>
    <xf numFmtId="0" fontId="23" fillId="2" borderId="60" xfId="4" applyFont="1" applyFill="1" applyBorder="1" applyProtection="1"/>
    <xf numFmtId="0" fontId="23" fillId="2" borderId="0" xfId="4" applyFont="1" applyFill="1" applyBorder="1" applyProtection="1"/>
    <xf numFmtId="0" fontId="13" fillId="2" borderId="0" xfId="4" applyFont="1" applyFill="1" applyBorder="1" applyAlignment="1" applyProtection="1"/>
    <xf numFmtId="0" fontId="13" fillId="2" borderId="67" xfId="4" applyFont="1" applyFill="1" applyBorder="1" applyAlignment="1" applyProtection="1">
      <alignment vertical="center"/>
    </xf>
    <xf numFmtId="0" fontId="5" fillId="2" borderId="72" xfId="4" applyFont="1" applyFill="1" applyBorder="1" applyAlignment="1" applyProtection="1"/>
    <xf numFmtId="0" fontId="5" fillId="2" borderId="77" xfId="4" applyFont="1" applyFill="1" applyBorder="1" applyProtection="1"/>
    <xf numFmtId="0" fontId="5" fillId="2" borderId="80" xfId="4" applyFont="1" applyFill="1" applyBorder="1" applyProtection="1"/>
    <xf numFmtId="0" fontId="5" fillId="2" borderId="79" xfId="4" applyFont="1" applyFill="1" applyBorder="1" applyAlignment="1" applyProtection="1">
      <alignment horizontal="center" vertical="center"/>
    </xf>
    <xf numFmtId="0" fontId="5" fillId="2" borderId="79" xfId="4" applyFont="1" applyFill="1" applyBorder="1" applyProtection="1"/>
    <xf numFmtId="0" fontId="5" fillId="2" borderId="79" xfId="4" applyFont="1" applyFill="1" applyBorder="1" applyAlignment="1" applyProtection="1">
      <alignment horizontal="right"/>
    </xf>
    <xf numFmtId="0" fontId="5" fillId="2" borderId="81" xfId="4" applyFont="1" applyFill="1" applyBorder="1" applyProtection="1"/>
    <xf numFmtId="0" fontId="5" fillId="2" borderId="60" xfId="4" applyFont="1" applyFill="1" applyBorder="1" applyProtection="1"/>
    <xf numFmtId="0" fontId="5" fillId="2" borderId="16" xfId="4" applyFont="1" applyFill="1" applyBorder="1" applyProtection="1"/>
    <xf numFmtId="0" fontId="23" fillId="2" borderId="28" xfId="4" applyFont="1" applyFill="1" applyBorder="1" applyAlignment="1" applyProtection="1">
      <alignment horizontal="center" vertical="center"/>
    </xf>
    <xf numFmtId="0" fontId="5" fillId="2" borderId="0" xfId="4" applyFont="1" applyFill="1" applyBorder="1" applyAlignment="1" applyProtection="1">
      <alignment horizontal="center" vertical="center"/>
    </xf>
    <xf numFmtId="0" fontId="5" fillId="2" borderId="0" xfId="4" applyFont="1" applyFill="1" applyBorder="1" applyProtection="1"/>
    <xf numFmtId="0" fontId="5" fillId="2" borderId="0" xfId="4" applyFont="1" applyFill="1" applyBorder="1" applyAlignment="1" applyProtection="1">
      <alignment horizontal="left" vertical="center"/>
    </xf>
    <xf numFmtId="0" fontId="5" fillId="2" borderId="0" xfId="4" applyFont="1" applyFill="1" applyBorder="1" applyAlignment="1" applyProtection="1">
      <alignment horizontal="right"/>
    </xf>
    <xf numFmtId="0" fontId="5" fillId="0" borderId="0" xfId="4" applyFont="1" applyProtection="1"/>
    <xf numFmtId="0" fontId="5" fillId="0" borderId="0" xfId="4" applyFont="1" applyAlignment="1" applyProtection="1">
      <alignment horizontal="center" vertical="center"/>
    </xf>
    <xf numFmtId="0" fontId="13" fillId="2" borderId="74" xfId="4" applyFont="1" applyFill="1" applyBorder="1" applyProtection="1"/>
    <xf numFmtId="0" fontId="13" fillId="2" borderId="0" xfId="4" applyFont="1" applyFill="1" applyBorder="1" applyAlignment="1" applyProtection="1">
      <alignment horizontal="center" vertical="center"/>
    </xf>
    <xf numFmtId="0" fontId="0" fillId="0" borderId="0" xfId="0" applyBorder="1">
      <alignment vertical="center"/>
    </xf>
    <xf numFmtId="0" fontId="0" fillId="0" borderId="28" xfId="0" applyFill="1" applyBorder="1">
      <alignment vertical="center"/>
    </xf>
    <xf numFmtId="0" fontId="13" fillId="2" borderId="28" xfId="4" applyFont="1" applyFill="1" applyBorder="1" applyAlignment="1" applyProtection="1">
      <alignment horizontal="center" vertical="center"/>
    </xf>
    <xf numFmtId="0" fontId="13" fillId="2" borderId="105" xfId="4" applyFont="1" applyFill="1" applyBorder="1" applyAlignment="1" applyProtection="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pplyProtection="1">
      <alignment vertical="center"/>
    </xf>
    <xf numFmtId="0" fontId="3" fillId="2" borderId="0" xfId="1" applyFont="1" applyFill="1" applyAlignment="1" applyProtection="1">
      <alignment horizontal="justify" vertical="center"/>
    </xf>
    <xf numFmtId="0" fontId="3" fillId="2" borderId="0" xfId="1" applyFont="1" applyFill="1" applyProtection="1">
      <alignment vertical="center"/>
    </xf>
    <xf numFmtId="0" fontId="5" fillId="2" borderId="0" xfId="1" applyFont="1" applyFill="1" applyAlignment="1" applyProtection="1">
      <alignment vertical="center" shrinkToFit="1"/>
    </xf>
    <xf numFmtId="176" fontId="5" fillId="2" borderId="2" xfId="1" applyNumberFormat="1" applyFont="1" applyFill="1" applyBorder="1" applyAlignment="1" applyProtection="1">
      <alignment vertical="center" wrapText="1"/>
    </xf>
    <xf numFmtId="176" fontId="5" fillId="2" borderId="3" xfId="1" applyNumberFormat="1" applyFont="1" applyFill="1" applyBorder="1" applyAlignment="1" applyProtection="1">
      <alignment vertical="center" wrapText="1"/>
    </xf>
    <xf numFmtId="176" fontId="5" fillId="2" borderId="0" xfId="1" applyNumberFormat="1" applyFont="1" applyFill="1" applyAlignment="1" applyProtection="1">
      <alignment vertical="center" wrapText="1"/>
    </xf>
    <xf numFmtId="176" fontId="5" fillId="2" borderId="8" xfId="1" applyNumberFormat="1" applyFont="1" applyFill="1" applyBorder="1" applyAlignment="1" applyProtection="1">
      <alignment vertical="center" wrapText="1"/>
    </xf>
    <xf numFmtId="0" fontId="5" fillId="2" borderId="0" xfId="1" applyFont="1" applyFill="1" applyAlignment="1" applyProtection="1">
      <alignment vertical="center" wrapText="1"/>
    </xf>
    <xf numFmtId="0" fontId="3" fillId="2" borderId="0" xfId="1" applyFont="1" applyFill="1" applyAlignment="1" applyProtection="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pplyProtection="1">
      <alignment vertical="center"/>
    </xf>
    <xf numFmtId="0" fontId="5" fillId="2" borderId="15" xfId="1" applyFont="1" applyFill="1" applyBorder="1" applyProtection="1">
      <alignment vertical="center"/>
    </xf>
    <xf numFmtId="0" fontId="5" fillId="2" borderId="8" xfId="1" applyFont="1" applyFill="1" applyBorder="1" applyProtection="1">
      <alignment vertical="center"/>
    </xf>
    <xf numFmtId="38" fontId="5" fillId="2" borderId="0" xfId="2" applyFont="1" applyFill="1" applyBorder="1" applyAlignment="1" applyProtection="1">
      <alignment horizontal="right" vertical="center"/>
    </xf>
    <xf numFmtId="0" fontId="5" fillId="2" borderId="0" xfId="1" applyFont="1" applyFill="1" applyBorder="1" applyProtection="1">
      <alignment vertical="center"/>
    </xf>
    <xf numFmtId="176" fontId="5" fillId="2" borderId="0" xfId="1" applyNumberFormat="1" applyFont="1" applyFill="1" applyAlignment="1" applyProtection="1">
      <alignment vertical="center" shrinkToFit="1"/>
    </xf>
    <xf numFmtId="0" fontId="11" fillId="2" borderId="0" xfId="1" applyFont="1" applyFill="1" applyAlignment="1" applyProtection="1">
      <alignment horizontal="lef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center" vertical="center"/>
    </xf>
    <xf numFmtId="0" fontId="3" fillId="2" borderId="0" xfId="1" applyFont="1" applyFill="1" applyAlignment="1" applyProtection="1">
      <alignment horizontal="left" vertical="center"/>
    </xf>
    <xf numFmtId="0" fontId="3" fillId="2" borderId="21" xfId="1" applyFont="1" applyFill="1" applyBorder="1" applyProtection="1">
      <alignment vertical="center"/>
    </xf>
    <xf numFmtId="0" fontId="5" fillId="2" borderId="0" xfId="1" applyFont="1" applyFill="1" applyAlignment="1" applyProtection="1">
      <alignment horizontal="center" vertical="center"/>
    </xf>
    <xf numFmtId="0" fontId="5" fillId="2" borderId="0" xfId="1" applyFont="1" applyFill="1" applyAlignment="1" applyProtection="1">
      <alignment horizontal="left" vertical="center" shrinkToFi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center"/>
    </xf>
    <xf numFmtId="0" fontId="5" fillId="2" borderId="0" xfId="1" applyFont="1" applyFill="1" applyAlignment="1" applyProtection="1">
      <alignment horizontal="distributed" vertical="center"/>
    </xf>
    <xf numFmtId="0" fontId="13" fillId="2" borderId="28" xfId="4" applyFont="1" applyFill="1" applyBorder="1" applyAlignment="1" applyProtection="1">
      <alignment horizontal="center" vertical="center"/>
    </xf>
    <xf numFmtId="0" fontId="5" fillId="2" borderId="79" xfId="4" applyFont="1" applyFill="1" applyBorder="1" applyAlignment="1" applyProtection="1">
      <alignment horizontal="left" vertical="center"/>
    </xf>
    <xf numFmtId="176" fontId="5" fillId="2" borderId="0" xfId="1" applyNumberFormat="1" applyFont="1" applyFill="1" applyAlignment="1" applyProtection="1">
      <alignment horizontal="distributed" vertical="center" shrinkToFit="1"/>
    </xf>
    <xf numFmtId="0" fontId="5" fillId="2" borderId="61" xfId="1" applyFont="1" applyFill="1" applyBorder="1" applyAlignment="1" applyProtection="1">
      <alignment horizontal="center" vertical="center"/>
    </xf>
    <xf numFmtId="0" fontId="5" fillId="2" borderId="62" xfId="1" applyFont="1" applyFill="1" applyBorder="1" applyAlignment="1" applyProtection="1">
      <alignment horizontal="center" vertical="center"/>
    </xf>
    <xf numFmtId="0" fontId="10" fillId="2" borderId="0" xfId="1" applyFont="1" applyFill="1" applyAlignment="1" applyProtection="1">
      <alignment horizontal="center" vertical="center"/>
    </xf>
    <xf numFmtId="0" fontId="5" fillId="0" borderId="28" xfId="1" applyFont="1" applyBorder="1" applyAlignment="1">
      <alignment horizontal="center" vertical="center"/>
    </xf>
    <xf numFmtId="0" fontId="5" fillId="0" borderId="111"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center"/>
    </xf>
    <xf numFmtId="0" fontId="5" fillId="2" borderId="1" xfId="1" applyFont="1" applyFill="1" applyBorder="1" applyAlignment="1" applyProtection="1">
      <alignment horizontal="distributed" vertical="center" wrapText="1" indent="1"/>
    </xf>
    <xf numFmtId="0" fontId="5" fillId="2" borderId="2" xfId="1" applyFont="1" applyFill="1" applyBorder="1" applyAlignment="1" applyProtection="1">
      <alignment horizontal="distributed" vertical="center" wrapText="1" indent="1"/>
    </xf>
    <xf numFmtId="0" fontId="5" fillId="2" borderId="3" xfId="1" applyFont="1" applyFill="1" applyBorder="1" applyAlignment="1" applyProtection="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pplyProtection="1">
      <alignment horizontal="center" vertical="center"/>
    </xf>
    <xf numFmtId="0" fontId="5" fillId="2" borderId="11" xfId="1" applyFont="1" applyFill="1" applyBorder="1" applyAlignment="1" applyProtection="1">
      <alignment horizontal="distributed" vertical="center" wrapText="1"/>
    </xf>
    <xf numFmtId="0" fontId="5" fillId="2" borderId="13" xfId="1" applyFont="1" applyFill="1" applyBorder="1" applyAlignment="1" applyProtection="1">
      <alignment horizontal="distributed" vertical="center" wrapText="1"/>
    </xf>
    <xf numFmtId="0" fontId="5" fillId="2" borderId="14" xfId="1" applyFont="1" applyFill="1" applyBorder="1" applyAlignment="1" applyProtection="1">
      <alignment horizontal="distributed" vertical="center" wrapText="1"/>
    </xf>
    <xf numFmtId="178" fontId="5" fillId="2" borderId="11" xfId="1" applyNumberFormat="1" applyFont="1" applyFill="1" applyBorder="1" applyAlignment="1" applyProtection="1">
      <alignment horizontal="center" vertical="center" wrapText="1"/>
    </xf>
    <xf numFmtId="178" fontId="5" fillId="2" borderId="13" xfId="1" applyNumberFormat="1" applyFont="1" applyFill="1" applyBorder="1" applyAlignment="1" applyProtection="1">
      <alignment horizontal="center" vertical="center" wrapText="1"/>
    </xf>
    <xf numFmtId="178" fontId="5" fillId="2" borderId="14" xfId="1" applyNumberFormat="1" applyFont="1" applyFill="1" applyBorder="1" applyAlignment="1" applyProtection="1">
      <alignment horizontal="center" vertical="center" wrapText="1"/>
    </xf>
    <xf numFmtId="0" fontId="5" fillId="2" borderId="1" xfId="1" applyFont="1" applyFill="1" applyBorder="1" applyAlignment="1" applyProtection="1">
      <alignment horizontal="distributed" vertical="center" shrinkToFit="1"/>
    </xf>
    <xf numFmtId="0" fontId="5" fillId="2" borderId="2" xfId="1" applyFont="1" applyFill="1" applyBorder="1" applyAlignment="1" applyProtection="1">
      <alignment horizontal="distributed" vertical="center" shrinkToFit="1"/>
    </xf>
    <xf numFmtId="0" fontId="5" fillId="2" borderId="3" xfId="1" applyFont="1" applyFill="1" applyBorder="1" applyAlignment="1" applyProtection="1">
      <alignment horizontal="distributed" vertical="center" shrinkToFit="1"/>
    </xf>
    <xf numFmtId="0" fontId="5" fillId="2" borderId="1"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pplyProtection="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pplyProtection="1">
      <alignment horizontal="distributed" vertical="center" wrapText="1" indent="1"/>
    </xf>
    <xf numFmtId="0" fontId="5" fillId="2" borderId="5" xfId="1" applyFont="1" applyFill="1" applyBorder="1" applyAlignment="1" applyProtection="1">
      <alignment horizontal="distributed" vertical="center" wrapText="1" indent="1"/>
    </xf>
    <xf numFmtId="0" fontId="5" fillId="2" borderId="6" xfId="1" applyFont="1" applyFill="1" applyBorder="1" applyAlignment="1" applyProtection="1">
      <alignment horizontal="distributed" vertical="center" wrapText="1" indent="1"/>
    </xf>
    <xf numFmtId="3" fontId="5" fillId="2" borderId="1" xfId="1" applyNumberFormat="1" applyFont="1" applyFill="1" applyBorder="1" applyAlignment="1" applyProtection="1">
      <alignment horizontal="left" vertical="center" wrapText="1"/>
    </xf>
    <xf numFmtId="3" fontId="5" fillId="2" borderId="2" xfId="1" applyNumberFormat="1" applyFont="1" applyFill="1" applyBorder="1" applyAlignment="1" applyProtection="1">
      <alignment horizontal="left" vertical="center" wrapText="1"/>
    </xf>
    <xf numFmtId="3" fontId="5" fillId="2" borderId="3" xfId="1" applyNumberFormat="1" applyFont="1" applyFill="1" applyBorder="1" applyAlignment="1" applyProtection="1">
      <alignment horizontal="left" vertical="center" wrapText="1"/>
    </xf>
    <xf numFmtId="3" fontId="5" fillId="2" borderId="1" xfId="1" applyNumberFormat="1" applyFont="1" applyFill="1" applyBorder="1" applyAlignment="1" applyProtection="1">
      <alignment horizontal="center" vertical="center" wrapText="1"/>
    </xf>
    <xf numFmtId="3" fontId="5" fillId="2" borderId="2" xfId="1" applyNumberFormat="1" applyFont="1" applyFill="1" applyBorder="1" applyAlignment="1" applyProtection="1">
      <alignment horizontal="center" vertical="center" wrapText="1"/>
    </xf>
    <xf numFmtId="3" fontId="5" fillId="2" borderId="4" xfId="1" applyNumberFormat="1" applyFont="1" applyFill="1" applyBorder="1" applyAlignment="1" applyProtection="1">
      <alignment horizontal="center" vertical="center" wrapText="1"/>
    </xf>
    <xf numFmtId="3" fontId="5" fillId="2" borderId="5" xfId="1" applyNumberFormat="1" applyFont="1" applyFill="1" applyBorder="1" applyAlignment="1" applyProtection="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pplyProtection="1">
      <alignment horizontal="left" vertical="top" wrapText="1"/>
    </xf>
    <xf numFmtId="177" fontId="5" fillId="2" borderId="13" xfId="1" applyNumberFormat="1" applyFont="1" applyFill="1" applyBorder="1" applyAlignment="1" applyProtection="1">
      <alignment horizontal="left" vertical="top" wrapText="1"/>
    </xf>
    <xf numFmtId="177" fontId="5" fillId="2" borderId="14" xfId="1" applyNumberFormat="1" applyFont="1" applyFill="1" applyBorder="1" applyAlignment="1" applyProtection="1">
      <alignment horizontal="left" vertical="top" wrapText="1"/>
    </xf>
    <xf numFmtId="0" fontId="14" fillId="0" borderId="0" xfId="0" applyFont="1" applyAlignment="1">
      <alignment horizontal="center" vertical="center"/>
    </xf>
    <xf numFmtId="0" fontId="5" fillId="2" borderId="0" xfId="1" applyFont="1" applyFill="1" applyAlignment="1" applyProtection="1">
      <alignment horizontal="distributed" vertical="center" wrapText="1"/>
    </xf>
    <xf numFmtId="0" fontId="3" fillId="2" borderId="0" xfId="1" applyFont="1" applyFill="1" applyAlignment="1" applyProtection="1">
      <alignment horizontal="left" vertical="center" shrinkToFit="1"/>
    </xf>
    <xf numFmtId="0" fontId="5" fillId="2" borderId="0" xfId="1" applyFont="1" applyFill="1" applyAlignment="1" applyProtection="1">
      <alignment horizontal="left" vertical="center" shrinkToFit="1"/>
    </xf>
    <xf numFmtId="0" fontId="13" fillId="2" borderId="78" xfId="4" applyFont="1" applyFill="1" applyBorder="1" applyAlignment="1" applyProtection="1">
      <alignment horizontal="center" vertical="center" wrapText="1"/>
    </xf>
    <xf numFmtId="0" fontId="13" fillId="2" borderId="103" xfId="4" applyFont="1" applyFill="1" applyBorder="1" applyAlignment="1" applyProtection="1">
      <alignment horizontal="center" vertical="center" wrapText="1"/>
    </xf>
    <xf numFmtId="0" fontId="13" fillId="2" borderId="82" xfId="4" applyFont="1" applyFill="1" applyBorder="1" applyAlignment="1" applyProtection="1">
      <alignment horizontal="center" vertical="center" wrapText="1"/>
    </xf>
    <xf numFmtId="0" fontId="13" fillId="2" borderId="25" xfId="4" applyFont="1" applyFill="1" applyBorder="1" applyAlignment="1" applyProtection="1">
      <alignment horizontal="center" vertical="center" wrapText="1"/>
    </xf>
    <xf numFmtId="0" fontId="5" fillId="2" borderId="85" xfId="4" applyFont="1" applyFill="1" applyBorder="1" applyAlignment="1" applyProtection="1">
      <alignment horizontal="center" vertical="center"/>
    </xf>
    <xf numFmtId="0" fontId="5" fillId="2" borderId="86" xfId="4" applyFont="1" applyFill="1" applyBorder="1" applyAlignment="1" applyProtection="1">
      <alignment horizontal="center" vertical="center"/>
    </xf>
    <xf numFmtId="0" fontId="5" fillId="2" borderId="87" xfId="4" applyFont="1" applyFill="1" applyBorder="1" applyAlignment="1" applyProtection="1">
      <alignment horizontal="center" vertical="center"/>
    </xf>
    <xf numFmtId="0" fontId="13" fillId="2" borderId="28" xfId="4" applyFont="1" applyFill="1" applyBorder="1" applyAlignment="1" applyProtection="1">
      <alignment horizontal="center" vertical="center" wrapText="1"/>
    </xf>
    <xf numFmtId="0" fontId="5" fillId="3" borderId="58" xfId="4" applyFont="1" applyFill="1" applyBorder="1" applyAlignment="1" applyProtection="1">
      <alignment horizontal="left" vertical="center" shrinkToFit="1"/>
      <protection locked="0"/>
    </xf>
    <xf numFmtId="0" fontId="5" fillId="3" borderId="50" xfId="4" applyFont="1" applyFill="1" applyBorder="1" applyAlignment="1" applyProtection="1">
      <alignment horizontal="left" vertical="center" shrinkToFit="1"/>
      <protection locked="0"/>
    </xf>
    <xf numFmtId="0" fontId="5" fillId="3" borderId="57" xfId="4" applyFont="1" applyFill="1" applyBorder="1" applyAlignment="1" applyProtection="1">
      <alignment horizontal="left" vertical="center" shrinkToFit="1"/>
      <protection locked="0"/>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0" fontId="5" fillId="3" borderId="61" xfId="4" applyFont="1" applyFill="1" applyBorder="1" applyAlignment="1" applyProtection="1">
      <alignment horizontal="left" vertical="center" wrapText="1"/>
      <protection locked="0"/>
    </xf>
    <xf numFmtId="0" fontId="5" fillId="3" borderId="51" xfId="4" applyFont="1" applyFill="1" applyBorder="1" applyAlignment="1" applyProtection="1">
      <alignment horizontal="left" vertical="center" wrapText="1"/>
      <protection locked="0"/>
    </xf>
    <xf numFmtId="0" fontId="5" fillId="3" borderId="65" xfId="4" applyFont="1" applyFill="1" applyBorder="1" applyAlignment="1" applyProtection="1">
      <alignment horizontal="left" vertical="center" wrapText="1"/>
      <protection locked="0"/>
    </xf>
    <xf numFmtId="0" fontId="13" fillId="2" borderId="31" xfId="4" applyFont="1" applyFill="1" applyBorder="1" applyAlignment="1" applyProtection="1">
      <alignment horizontal="center" vertical="center" wrapText="1"/>
    </xf>
    <xf numFmtId="0" fontId="11" fillId="2" borderId="58" xfId="4" applyFont="1" applyFill="1" applyBorder="1" applyAlignment="1" applyProtection="1">
      <alignment horizontal="left" vertical="center" wrapText="1"/>
    </xf>
    <xf numFmtId="0" fontId="11" fillId="2" borderId="50" xfId="4" applyFont="1" applyFill="1" applyBorder="1" applyAlignment="1" applyProtection="1">
      <alignment horizontal="left" vertical="center" wrapText="1"/>
    </xf>
    <xf numFmtId="0" fontId="11" fillId="2" borderId="57" xfId="4" applyFont="1" applyFill="1" applyBorder="1" applyAlignment="1" applyProtection="1">
      <alignment horizontal="left" vertical="center" wrapText="1"/>
    </xf>
    <xf numFmtId="0" fontId="5" fillId="3" borderId="83" xfId="4" applyFont="1" applyFill="1" applyBorder="1" applyAlignment="1" applyProtection="1">
      <alignment horizontal="left" vertical="center" wrapText="1"/>
      <protection locked="0"/>
    </xf>
    <xf numFmtId="0" fontId="5" fillId="3" borderId="72" xfId="4" applyFont="1" applyFill="1" applyBorder="1" applyAlignment="1" applyProtection="1">
      <alignment horizontal="left" vertical="center" wrapText="1"/>
      <protection locked="0"/>
    </xf>
    <xf numFmtId="0" fontId="5" fillId="3" borderId="77" xfId="4" applyFont="1" applyFill="1" applyBorder="1" applyAlignment="1" applyProtection="1">
      <alignment horizontal="left" vertical="center" wrapText="1"/>
      <protection locked="0"/>
    </xf>
    <xf numFmtId="38" fontId="5" fillId="2" borderId="28" xfId="5" applyFont="1" applyFill="1" applyBorder="1" applyAlignment="1" applyProtection="1">
      <alignment horizontal="right" vertical="center"/>
    </xf>
    <xf numFmtId="0" fontId="5" fillId="2" borderId="28" xfId="4" applyFont="1" applyFill="1" applyBorder="1" applyAlignment="1" applyProtection="1"/>
    <xf numFmtId="0" fontId="13" fillId="2" borderId="28" xfId="4" applyFont="1" applyFill="1" applyBorder="1" applyAlignment="1" applyProtection="1">
      <alignment horizontal="center" vertical="center"/>
    </xf>
    <xf numFmtId="0" fontId="13" fillId="2" borderId="28" xfId="4" applyFont="1" applyFill="1" applyBorder="1" applyAlignment="1" applyProtection="1">
      <alignment horizontal="center"/>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28" xfId="2" applyFont="1" applyFill="1" applyBorder="1" applyAlignment="1" applyProtection="1">
      <protection locked="0"/>
    </xf>
    <xf numFmtId="0" fontId="13" fillId="2" borderId="28" xfId="4" applyFont="1" applyFill="1" applyBorder="1" applyAlignment="1" applyProtection="1">
      <alignment horizontal="center" vertical="center" shrinkToFit="1"/>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38" fontId="5" fillId="2" borderId="28" xfId="5" applyFont="1" applyFill="1" applyBorder="1" applyAlignment="1" applyProtection="1"/>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4"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13" fillId="2" borderId="24" xfId="4" applyFont="1" applyFill="1" applyBorder="1" applyAlignment="1" applyProtection="1">
      <alignment horizontal="center" vertical="center"/>
    </xf>
    <xf numFmtId="0" fontId="13" fillId="2" borderId="27" xfId="4" applyFont="1" applyFill="1" applyBorder="1" applyAlignment="1" applyProtection="1">
      <alignment horizontal="center" vertical="center"/>
    </xf>
    <xf numFmtId="0" fontId="13" fillId="2" borderId="88" xfId="4" applyFont="1" applyFill="1" applyBorder="1" applyAlignment="1" applyProtection="1">
      <alignment horizontal="center" vertical="center"/>
    </xf>
    <xf numFmtId="0" fontId="13" fillId="2" borderId="30" xfId="4" applyFont="1" applyFill="1" applyBorder="1" applyAlignment="1" applyProtection="1">
      <alignment horizontal="center" vertical="center"/>
    </xf>
    <xf numFmtId="38" fontId="5" fillId="2" borderId="73" xfId="5" applyFont="1" applyFill="1" applyBorder="1" applyAlignment="1" applyProtection="1"/>
    <xf numFmtId="38" fontId="5" fillId="2" borderId="84" xfId="5" applyFont="1" applyFill="1" applyBorder="1" applyAlignment="1" applyProtection="1"/>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0" xfId="5" applyFont="1" applyFill="1" applyBorder="1" applyAlignment="1" applyProtection="1">
      <alignment horizontal="right" vertical="center"/>
    </xf>
    <xf numFmtId="38" fontId="5" fillId="2" borderId="91" xfId="5" applyFont="1" applyFill="1" applyBorder="1" applyAlignment="1" applyProtection="1">
      <alignment horizontal="right" vertical="center"/>
    </xf>
    <xf numFmtId="0" fontId="5" fillId="2" borderId="83" xfId="4" applyFont="1" applyFill="1" applyBorder="1" applyAlignment="1" applyProtection="1">
      <alignment horizontal="left" vertical="center" wrapText="1"/>
    </xf>
    <xf numFmtId="0" fontId="5" fillId="2" borderId="72" xfId="4" applyFont="1" applyFill="1" applyBorder="1" applyAlignment="1" applyProtection="1">
      <alignment horizontal="left" vertical="center" wrapText="1"/>
    </xf>
    <xf numFmtId="0" fontId="25" fillId="2" borderId="28" xfId="4" applyFont="1" applyFill="1" applyBorder="1" applyAlignment="1" applyProtection="1">
      <alignment horizontal="center" vertical="center" wrapText="1"/>
    </xf>
    <xf numFmtId="38" fontId="5" fillId="3" borderId="28" xfId="5" applyFont="1" applyFill="1" applyBorder="1" applyAlignment="1" applyProtection="1">
      <alignment horizontal="right" vertical="center"/>
      <protection locked="0"/>
    </xf>
    <xf numFmtId="0" fontId="5" fillId="3" borderId="28" xfId="4" applyFont="1" applyFill="1" applyBorder="1" applyAlignment="1" applyProtection="1">
      <protection locked="0"/>
    </xf>
    <xf numFmtId="0" fontId="22" fillId="2" borderId="72" xfId="4" applyFont="1" applyFill="1" applyBorder="1" applyAlignment="1" applyProtection="1">
      <alignment horizontal="center" vertical="center"/>
    </xf>
    <xf numFmtId="0" fontId="13" fillId="2" borderId="24" xfId="4" applyFont="1" applyFill="1" applyBorder="1" applyAlignment="1" applyProtection="1">
      <alignment horizontal="left" vertical="center" wrapText="1"/>
    </xf>
    <xf numFmtId="0" fontId="13" fillId="2" borderId="27" xfId="4" applyFont="1" applyFill="1" applyBorder="1" applyAlignment="1" applyProtection="1">
      <alignment horizontal="left" vertical="center" wrapText="1"/>
    </xf>
    <xf numFmtId="0" fontId="13" fillId="2" borderId="30" xfId="4" applyFont="1" applyFill="1" applyBorder="1" applyAlignment="1" applyProtection="1">
      <alignment horizontal="left" vertical="center" wrapText="1"/>
    </xf>
    <xf numFmtId="0" fontId="13" fillId="2" borderId="25" xfId="4" applyFont="1" applyFill="1" applyBorder="1" applyAlignment="1" applyProtection="1">
      <alignment horizontal="center" vertical="center"/>
    </xf>
    <xf numFmtId="0" fontId="5" fillId="2" borderId="25" xfId="4" applyFont="1" applyFill="1" applyBorder="1" applyAlignment="1" applyProtection="1">
      <alignment horizontal="center" vertical="center" shrinkToFit="1"/>
    </xf>
    <xf numFmtId="0" fontId="5" fillId="2" borderId="26" xfId="4" applyFont="1" applyFill="1" applyBorder="1" applyAlignment="1" applyProtection="1">
      <alignment horizontal="center" vertical="center" shrinkToFit="1"/>
    </xf>
    <xf numFmtId="0" fontId="5" fillId="2" borderId="28" xfId="4" applyFont="1" applyFill="1" applyBorder="1" applyAlignment="1" applyProtection="1">
      <alignment horizontal="center" vertical="center" shrinkToFit="1"/>
    </xf>
    <xf numFmtId="0" fontId="5" fillId="2" borderId="29" xfId="4" applyFont="1" applyFill="1" applyBorder="1" applyAlignment="1" applyProtection="1">
      <alignment horizontal="center" vertical="center" shrinkToFit="1"/>
    </xf>
    <xf numFmtId="0" fontId="13" fillId="2" borderId="58" xfId="4" applyFont="1" applyFill="1" applyBorder="1" applyAlignment="1" applyProtection="1">
      <alignment horizontal="center" vertical="center"/>
    </xf>
    <xf numFmtId="0" fontId="13" fillId="2" borderId="50" xfId="4" applyFont="1" applyFill="1" applyBorder="1" applyAlignment="1" applyProtection="1">
      <alignment horizontal="center" vertical="center"/>
    </xf>
    <xf numFmtId="0" fontId="13" fillId="2" borderId="59" xfId="4" applyFont="1" applyFill="1" applyBorder="1" applyAlignment="1" applyProtection="1">
      <alignment horizontal="center" vertical="center"/>
    </xf>
    <xf numFmtId="0" fontId="13" fillId="2" borderId="61" xfId="4" applyFont="1" applyFill="1" applyBorder="1" applyAlignment="1" applyProtection="1">
      <alignment horizontal="center" vertical="center"/>
    </xf>
    <xf numFmtId="0" fontId="13" fillId="2" borderId="51" xfId="4" applyFont="1" applyFill="1" applyBorder="1" applyAlignment="1" applyProtection="1">
      <alignment horizontal="center" vertical="center"/>
    </xf>
    <xf numFmtId="0" fontId="13" fillId="2" borderId="62" xfId="4" applyFont="1" applyFill="1" applyBorder="1" applyAlignment="1" applyProtection="1">
      <alignment horizontal="center" vertical="center"/>
    </xf>
    <xf numFmtId="0" fontId="5" fillId="2" borderId="61" xfId="4" applyFont="1" applyFill="1" applyBorder="1" applyAlignment="1" applyProtection="1">
      <alignment horizontal="center" vertical="center" shrinkToFit="1"/>
    </xf>
    <xf numFmtId="0" fontId="5" fillId="2" borderId="51" xfId="4" applyFont="1" applyFill="1" applyBorder="1" applyAlignment="1" applyProtection="1">
      <alignment horizontal="center" vertical="center" shrinkToFit="1"/>
    </xf>
    <xf numFmtId="0" fontId="5" fillId="2" borderId="65" xfId="4" applyFont="1" applyFill="1" applyBorder="1" applyAlignment="1" applyProtection="1">
      <alignment horizontal="center" vertical="center" shrinkToFit="1"/>
    </xf>
    <xf numFmtId="0" fontId="5" fillId="3" borderId="72" xfId="4" applyFont="1" applyFill="1" applyBorder="1" applyAlignment="1" applyProtection="1">
      <alignment horizontal="center"/>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pplyProtection="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pplyProtection="1">
      <alignment horizontal="left" vertical="center" wrapText="1"/>
    </xf>
    <xf numFmtId="0" fontId="24" fillId="2" borderId="51" xfId="4" applyFont="1" applyFill="1" applyBorder="1" applyAlignment="1" applyProtection="1">
      <alignment horizontal="left" vertical="center" wrapText="1"/>
    </xf>
    <xf numFmtId="0" fontId="24" fillId="2" borderId="65" xfId="4" applyFont="1" applyFill="1" applyBorder="1" applyAlignment="1" applyProtection="1">
      <alignment horizontal="left" vertical="center" wrapText="1"/>
    </xf>
    <xf numFmtId="0" fontId="5" fillId="2" borderId="58" xfId="4" applyFont="1" applyFill="1" applyBorder="1" applyAlignment="1" applyProtection="1">
      <alignment horizontal="left"/>
    </xf>
    <xf numFmtId="0" fontId="5" fillId="2" borderId="50" xfId="4" applyFont="1" applyFill="1" applyBorder="1" applyAlignment="1" applyProtection="1">
      <alignment horizontal="left"/>
    </xf>
    <xf numFmtId="0" fontId="5" fillId="2" borderId="57" xfId="4" applyFont="1" applyFill="1" applyBorder="1" applyAlignment="1" applyProtection="1">
      <alignment horizontal="left"/>
    </xf>
    <xf numFmtId="0" fontId="5" fillId="2" borderId="78" xfId="4" applyFont="1" applyFill="1" applyBorder="1" applyAlignment="1" applyProtection="1">
      <alignment horizontal="center" vertical="center" wrapText="1"/>
    </xf>
    <xf numFmtId="0" fontId="5" fillId="2" borderId="82" xfId="4" applyFont="1" applyFill="1" applyBorder="1" applyAlignment="1" applyProtection="1">
      <alignment horizontal="center" vertical="center"/>
    </xf>
    <xf numFmtId="0" fontId="5" fillId="2" borderId="80" xfId="4" applyFont="1" applyFill="1" applyBorder="1" applyAlignment="1" applyProtection="1">
      <alignment horizontal="center" vertical="center"/>
    </xf>
    <xf numFmtId="0" fontId="5" fillId="2" borderId="107" xfId="4" applyFont="1" applyFill="1" applyBorder="1" applyAlignment="1" applyProtection="1">
      <alignment horizontal="center" vertical="center"/>
    </xf>
    <xf numFmtId="0" fontId="5" fillId="2" borderId="83" xfId="4" applyFont="1" applyFill="1" applyBorder="1" applyAlignment="1" applyProtection="1">
      <alignment horizontal="center" vertical="center"/>
    </xf>
    <xf numFmtId="0" fontId="5" fillId="2" borderId="110" xfId="4" applyFont="1" applyFill="1" applyBorder="1" applyAlignment="1" applyProtection="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38" fontId="5" fillId="3" borderId="28" xfId="5" applyFont="1" applyFill="1" applyBorder="1" applyAlignment="1" applyProtection="1">
      <protection locked="0"/>
    </xf>
    <xf numFmtId="0" fontId="5" fillId="3" borderId="28" xfId="4" applyFont="1" applyFill="1" applyBorder="1" applyProtection="1">
      <protection locked="0"/>
    </xf>
    <xf numFmtId="0" fontId="23" fillId="2" borderId="58" xfId="4" applyFont="1" applyFill="1" applyBorder="1" applyAlignment="1" applyProtection="1">
      <alignment horizontal="center" vertical="center" wrapText="1"/>
    </xf>
    <xf numFmtId="0" fontId="23" fillId="2" borderId="59" xfId="4" applyFont="1" applyFill="1" applyBorder="1" applyAlignment="1" applyProtection="1">
      <alignment horizontal="center" vertical="center" wrapText="1"/>
    </xf>
    <xf numFmtId="0" fontId="23" fillId="2" borderId="61" xfId="4" applyFont="1" applyFill="1" applyBorder="1" applyAlignment="1" applyProtection="1">
      <alignment horizontal="center" vertical="center" wrapText="1"/>
    </xf>
    <xf numFmtId="0" fontId="23" fillId="2" borderId="62" xfId="4" applyFont="1" applyFill="1" applyBorder="1" applyAlignment="1" applyProtection="1">
      <alignment horizontal="center" vertical="center" wrapText="1"/>
    </xf>
    <xf numFmtId="0" fontId="25" fillId="2" borderId="28" xfId="4" applyFont="1" applyFill="1" applyBorder="1" applyAlignment="1" applyProtection="1">
      <alignment horizontal="center" vertical="center"/>
    </xf>
    <xf numFmtId="0" fontId="5" fillId="2" borderId="1" xfId="1" applyFont="1" applyFill="1" applyBorder="1" applyAlignment="1" applyProtection="1">
      <alignment horizontal="distributed" vertical="center" wrapText="1"/>
    </xf>
    <xf numFmtId="0" fontId="5" fillId="2" borderId="2" xfId="1" applyFont="1" applyFill="1" applyBorder="1" applyAlignment="1" applyProtection="1">
      <alignment horizontal="distributed" vertical="center" wrapText="1"/>
    </xf>
    <xf numFmtId="0" fontId="5" fillId="2" borderId="3" xfId="1" applyFont="1" applyFill="1" applyBorder="1" applyAlignment="1" applyProtection="1">
      <alignment horizontal="distributed" vertical="center" wrapText="1"/>
    </xf>
    <xf numFmtId="0" fontId="5" fillId="2" borderId="9" xfId="1" applyFont="1" applyFill="1" applyBorder="1" applyAlignment="1" applyProtection="1">
      <alignment horizontal="distributed" vertical="center" wrapText="1"/>
    </xf>
    <xf numFmtId="0" fontId="3" fillId="2" borderId="11" xfId="1" applyFont="1" applyFill="1" applyBorder="1" applyAlignment="1" applyProtection="1">
      <alignment horizontal="center" vertical="center" shrinkToFit="1"/>
    </xf>
    <xf numFmtId="0" fontId="3" fillId="2" borderId="13" xfId="1" applyFont="1" applyFill="1" applyBorder="1" applyAlignment="1" applyProtection="1">
      <alignment horizontal="center" vertical="center" shrinkToFit="1"/>
    </xf>
    <xf numFmtId="0" fontId="3" fillId="2" borderId="14" xfId="1" applyFont="1" applyFill="1" applyBorder="1" applyAlignment="1" applyProtection="1">
      <alignment horizontal="center" vertical="center" shrinkToFit="1"/>
    </xf>
    <xf numFmtId="0" fontId="5" fillId="2" borderId="13" xfId="1" applyFont="1" applyFill="1" applyBorder="1" applyAlignment="1" applyProtection="1">
      <alignment horizontal="center" vertical="center"/>
    </xf>
    <xf numFmtId="0" fontId="5" fillId="2" borderId="14"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2" borderId="14" xfId="1" applyFont="1" applyFill="1" applyBorder="1" applyAlignment="1" applyProtection="1">
      <alignment horizontal="center"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176" fontId="5" fillId="2" borderId="11" xfId="1" applyNumberFormat="1" applyFont="1" applyFill="1" applyBorder="1" applyAlignment="1" applyProtection="1">
      <alignment horizontal="distributed" vertical="center"/>
    </xf>
    <xf numFmtId="176" fontId="5" fillId="2" borderId="13" xfId="1" applyNumberFormat="1" applyFont="1" applyFill="1" applyBorder="1" applyAlignment="1" applyProtection="1">
      <alignment horizontal="distributed" vertical="center"/>
    </xf>
    <xf numFmtId="176" fontId="5" fillId="2" borderId="14" xfId="1" applyNumberFormat="1" applyFont="1" applyFill="1" applyBorder="1" applyAlignment="1" applyProtection="1">
      <alignment horizontal="distributed" vertical="center"/>
    </xf>
    <xf numFmtId="0" fontId="5" fillId="2" borderId="12" xfId="1" applyFont="1" applyFill="1" applyBorder="1" applyAlignment="1" applyProtection="1">
      <alignment horizontal="distributed" vertical="center" wrapText="1"/>
    </xf>
    <xf numFmtId="176" fontId="5" fillId="2" borderId="0" xfId="1" applyNumberFormat="1" applyFont="1" applyFill="1" applyAlignment="1" applyProtection="1">
      <alignment horizontal="distributed" vertical="center" shrinkToFit="1"/>
    </xf>
    <xf numFmtId="178" fontId="5" fillId="2" borderId="11" xfId="1" applyNumberFormat="1" applyFont="1" applyFill="1" applyBorder="1" applyAlignment="1" applyProtection="1">
      <alignment horizontal="center" vertical="center" shrinkToFit="1"/>
    </xf>
    <xf numFmtId="178" fontId="5" fillId="2" borderId="13" xfId="1" applyNumberFormat="1" applyFont="1" applyFill="1" applyBorder="1" applyAlignment="1" applyProtection="1">
      <alignment horizontal="center" vertical="center" shrinkToFit="1"/>
    </xf>
    <xf numFmtId="178" fontId="5" fillId="2" borderId="14" xfId="1" applyNumberFormat="1" applyFont="1" applyFill="1" applyBorder="1" applyAlignment="1" applyProtection="1">
      <alignment horizontal="center" vertical="center" shrinkToFit="1"/>
    </xf>
    <xf numFmtId="176" fontId="5" fillId="2" borderId="11" xfId="1" applyNumberFormat="1" applyFont="1" applyFill="1" applyBorder="1" applyAlignment="1" applyProtection="1">
      <alignment horizontal="center" vertical="center" wrapText="1"/>
    </xf>
    <xf numFmtId="176" fontId="5" fillId="2" borderId="13" xfId="1" applyNumberFormat="1" applyFont="1" applyFill="1" applyBorder="1" applyAlignment="1" applyProtection="1">
      <alignment horizontal="center" vertical="center" wrapText="1"/>
    </xf>
    <xf numFmtId="176" fontId="5" fillId="2" borderId="14" xfId="1" applyNumberFormat="1" applyFont="1" applyFill="1" applyBorder="1" applyAlignment="1" applyProtection="1">
      <alignment horizontal="center" vertical="center" wrapText="1"/>
    </xf>
    <xf numFmtId="0" fontId="5" fillId="2" borderId="1" xfId="1" applyFont="1" applyFill="1" applyBorder="1" applyAlignment="1" applyProtection="1">
      <alignment horizontal="distributed" vertical="center" indent="1"/>
    </xf>
    <xf numFmtId="0" fontId="5" fillId="2" borderId="2" xfId="1" applyFont="1" applyFill="1" applyBorder="1" applyAlignment="1" applyProtection="1">
      <alignment horizontal="distributed" vertical="center" indent="1"/>
    </xf>
    <xf numFmtId="0" fontId="5" fillId="2" borderId="3" xfId="1" applyFont="1" applyFill="1" applyBorder="1" applyAlignment="1" applyProtection="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0" fontId="5" fillId="2" borderId="11" xfId="1" applyFont="1" applyFill="1" applyBorder="1" applyAlignment="1" applyProtection="1">
      <alignment horizontal="left" vertical="center" wrapText="1"/>
    </xf>
    <xf numFmtId="0" fontId="5" fillId="2" borderId="13" xfId="1" applyFont="1" applyFill="1" applyBorder="1" applyAlignment="1" applyProtection="1">
      <alignment horizontal="left" vertical="center" wrapText="1"/>
    </xf>
    <xf numFmtId="0" fontId="5" fillId="2" borderId="14" xfId="1" applyFont="1" applyFill="1" applyBorder="1" applyAlignment="1" applyProtection="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5" xfId="4" applyFont="1" applyFill="1" applyBorder="1" applyAlignment="1" applyProtection="1">
      <alignment horizontal="center" vertical="center" shrinkToFit="1"/>
    </xf>
    <xf numFmtId="0" fontId="5" fillId="2" borderId="76" xfId="4" applyFont="1" applyFill="1" applyBorder="1" applyAlignment="1" applyProtection="1">
      <alignment horizontal="center" vertical="center" shrinkToFit="1"/>
    </xf>
    <xf numFmtId="0" fontId="5" fillId="2" borderId="72" xfId="4" applyFont="1" applyFill="1" applyBorder="1" applyAlignment="1" applyProtection="1">
      <alignment horizontal="center"/>
    </xf>
    <xf numFmtId="0" fontId="11" fillId="2" borderId="50" xfId="4" applyFont="1" applyFill="1" applyBorder="1" applyAlignment="1" applyProtection="1">
      <alignment horizontal="center" vertical="center"/>
    </xf>
    <xf numFmtId="0" fontId="5" fillId="2" borderId="50" xfId="4" applyFont="1" applyFill="1" applyBorder="1" applyAlignment="1" applyProtection="1">
      <alignment horizontal="center"/>
    </xf>
    <xf numFmtId="0" fontId="5" fillId="2" borderId="57" xfId="4" applyFont="1" applyFill="1" applyBorder="1" applyAlignment="1" applyProtection="1">
      <alignment horizontal="center"/>
    </xf>
    <xf numFmtId="0" fontId="5" fillId="2" borderId="73" xfId="4" applyFont="1" applyFill="1" applyBorder="1" applyAlignment="1" applyProtection="1">
      <alignment horizontal="center" vertical="center"/>
    </xf>
    <xf numFmtId="0" fontId="5" fillId="2" borderId="67" xfId="4" applyFont="1" applyFill="1" applyBorder="1" applyAlignment="1" applyProtection="1">
      <alignment horizontal="center" vertical="center"/>
    </xf>
    <xf numFmtId="0" fontId="5" fillId="2" borderId="74" xfId="4" applyFont="1" applyFill="1" applyBorder="1" applyAlignment="1" applyProtection="1">
      <alignment horizontal="center" vertical="center"/>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0" fontId="5" fillId="3" borderId="25" xfId="4" applyFont="1" applyFill="1" applyBorder="1" applyAlignment="1" applyProtection="1">
      <alignment vertical="center" wrapText="1"/>
      <protection locked="0"/>
    </xf>
    <xf numFmtId="0" fontId="5" fillId="3" borderId="26" xfId="4" applyFont="1" applyFill="1" applyBorder="1" applyAlignment="1" applyProtection="1">
      <alignment vertical="center" wrapText="1"/>
      <protection locked="0"/>
    </xf>
    <xf numFmtId="0" fontId="5" fillId="3" borderId="28" xfId="4" applyFont="1" applyFill="1" applyBorder="1" applyAlignment="1" applyProtection="1">
      <alignment vertical="center" wrapText="1"/>
      <protection locked="0"/>
    </xf>
    <xf numFmtId="0" fontId="5" fillId="3" borderId="29" xfId="4" applyFont="1" applyFill="1" applyBorder="1" applyAlignment="1" applyProtection="1">
      <alignment vertical="center" wrapText="1"/>
      <protection locked="0"/>
    </xf>
    <xf numFmtId="0" fontId="5" fillId="3" borderId="31" xfId="4" applyFont="1" applyFill="1" applyBorder="1" applyAlignment="1" applyProtection="1">
      <alignment vertical="center" wrapText="1"/>
      <protection locked="0"/>
    </xf>
    <xf numFmtId="0" fontId="5" fillId="3" borderId="32" xfId="4" applyFont="1" applyFill="1" applyBorder="1" applyAlignment="1" applyProtection="1">
      <alignment vertical="center" wrapText="1"/>
      <protection locked="0"/>
    </xf>
    <xf numFmtId="0" fontId="13" fillId="2" borderId="96" xfId="4" applyFont="1" applyFill="1" applyBorder="1" applyAlignment="1" applyProtection="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applyAlignment="1" applyProtection="1"/>
    <xf numFmtId="0" fontId="5" fillId="2" borderId="67" xfId="4" applyFont="1" applyFill="1" applyBorder="1" applyAlignment="1" applyProtection="1"/>
    <xf numFmtId="0" fontId="5" fillId="2" borderId="84" xfId="4" applyFont="1" applyFill="1" applyBorder="1" applyAlignment="1" applyProtection="1"/>
    <xf numFmtId="179" fontId="5" fillId="2" borderId="28" xfId="5" applyNumberFormat="1" applyFont="1" applyFill="1" applyBorder="1" applyAlignment="1" applyProtection="1">
      <alignment vertical="center"/>
    </xf>
    <xf numFmtId="179" fontId="5" fillId="2" borderId="92" xfId="5" applyNumberFormat="1" applyFont="1" applyFill="1" applyBorder="1" applyAlignment="1" applyProtection="1">
      <alignment horizontal="right" vertical="center"/>
    </xf>
    <xf numFmtId="179" fontId="5" fillId="2" borderId="93" xfId="5" applyNumberFormat="1" applyFont="1" applyFill="1" applyBorder="1" applyAlignment="1" applyProtection="1">
      <alignment horizontal="right" vertical="center"/>
    </xf>
    <xf numFmtId="0" fontId="5" fillId="2" borderId="28" xfId="4" applyFont="1" applyFill="1" applyBorder="1" applyProtection="1"/>
    <xf numFmtId="38" fontId="5" fillId="2" borderId="28" xfId="2" applyFont="1" applyFill="1" applyBorder="1" applyAlignment="1" applyProtection="1">
      <alignment horizontal="right" vertical="center"/>
    </xf>
    <xf numFmtId="179" fontId="5" fillId="2" borderId="28" xfId="5" applyNumberFormat="1" applyFont="1" applyFill="1" applyBorder="1" applyAlignment="1" applyProtection="1"/>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13" fillId="2" borderId="89" xfId="4" applyFont="1" applyFill="1" applyBorder="1" applyAlignment="1" applyProtection="1">
      <alignment horizontal="center" vertical="center"/>
    </xf>
    <xf numFmtId="0" fontId="13" fillId="2" borderId="68" xfId="4" applyFont="1" applyFill="1" applyBorder="1" applyAlignment="1" applyProtection="1">
      <alignment horizontal="center" vertical="center"/>
    </xf>
    <xf numFmtId="0" fontId="23" fillId="2" borderId="89" xfId="4" applyFont="1" applyFill="1" applyBorder="1" applyAlignment="1" applyProtection="1">
      <alignment horizontal="center" vertical="center"/>
    </xf>
    <xf numFmtId="0" fontId="23" fillId="2" borderId="68" xfId="4" applyFont="1" applyFill="1" applyBorder="1" applyAlignment="1" applyProtection="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73" xfId="4" applyFont="1" applyFill="1" applyBorder="1" applyAlignment="1" applyProtection="1">
      <protection locked="0"/>
    </xf>
    <xf numFmtId="0" fontId="5" fillId="3" borderId="67" xfId="4" applyFont="1" applyFill="1" applyBorder="1" applyAlignment="1" applyProtection="1">
      <protection locked="0"/>
    </xf>
    <xf numFmtId="0" fontId="5" fillId="3" borderId="84" xfId="4" applyFont="1" applyFill="1" applyBorder="1" applyAlignment="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4" xfId="2" applyFont="1" applyFill="1" applyBorder="1" applyAlignment="1" applyProtection="1">
      <alignment horizontal="right" vertical="center"/>
    </xf>
    <xf numFmtId="38" fontId="5" fillId="2" borderId="95" xfId="2" applyFont="1" applyFill="1" applyBorder="1" applyAlignment="1" applyProtection="1">
      <alignment horizontal="right" vertical="center"/>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pplyProtection="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wrapText="1"/>
    </xf>
    <xf numFmtId="176" fontId="5" fillId="2" borderId="0" xfId="1" applyNumberFormat="1" applyFont="1" applyFill="1" applyAlignment="1" applyProtection="1">
      <alignment horizontal="left" vertical="center" wrapText="1"/>
    </xf>
    <xf numFmtId="0" fontId="5" fillId="0" borderId="97" xfId="1" applyFont="1" applyBorder="1" applyAlignment="1">
      <alignment horizontal="left" vertical="top"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pplyProtection="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pplyProtection="1">
      <alignment horizontal="distributed" vertical="center" wrapText="1"/>
    </xf>
    <xf numFmtId="0" fontId="5" fillId="2" borderId="9" xfId="1" applyFont="1" applyFill="1" applyBorder="1" applyAlignment="1" applyProtection="1">
      <alignment horizontal="distributed" vertical="center"/>
    </xf>
    <xf numFmtId="178" fontId="5" fillId="2" borderId="9" xfId="1" applyNumberFormat="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shrinkToFit="1"/>
    </xf>
    <xf numFmtId="0" fontId="5" fillId="2" borderId="1" xfId="1" applyFont="1" applyFill="1" applyBorder="1" applyAlignment="1" applyProtection="1">
      <alignment horizontal="left" vertical="top"/>
    </xf>
    <xf numFmtId="0" fontId="5" fillId="2" borderId="2" xfId="1" applyFont="1" applyFill="1" applyBorder="1" applyAlignment="1" applyProtection="1">
      <alignment horizontal="left" vertical="top"/>
    </xf>
    <xf numFmtId="0" fontId="5" fillId="2" borderId="3" xfId="1" applyFont="1" applyFill="1" applyBorder="1" applyAlignment="1" applyProtection="1">
      <alignment horizontal="left" vertical="top"/>
    </xf>
    <xf numFmtId="0" fontId="5" fillId="2" borderId="4" xfId="1" applyFont="1" applyFill="1" applyBorder="1" applyAlignment="1" applyProtection="1">
      <alignment horizontal="left" vertical="top" wrapText="1"/>
    </xf>
    <xf numFmtId="0" fontId="5" fillId="2" borderId="5" xfId="1" applyFont="1" applyFill="1" applyBorder="1" applyAlignment="1" applyProtection="1">
      <alignment horizontal="left" vertical="top" wrapText="1"/>
    </xf>
    <xf numFmtId="0" fontId="5" fillId="2" borderId="6" xfId="1" applyFont="1" applyFill="1" applyBorder="1" applyAlignment="1" applyProtection="1">
      <alignment horizontal="left" vertical="top" wrapText="1"/>
    </xf>
    <xf numFmtId="0" fontId="5" fillId="2" borderId="1" xfId="1" applyFont="1" applyFill="1" applyBorder="1" applyAlignment="1" applyProtection="1">
      <alignment horizontal="center" vertical="center" shrinkToFit="1"/>
    </xf>
    <xf numFmtId="0" fontId="5" fillId="2" borderId="2" xfId="1" applyFont="1" applyFill="1" applyBorder="1" applyAlignment="1" applyProtection="1">
      <alignment horizontal="center" vertical="center" shrinkToFit="1"/>
    </xf>
    <xf numFmtId="0" fontId="5" fillId="2" borderId="3" xfId="1" applyFont="1" applyFill="1" applyBorder="1" applyAlignment="1" applyProtection="1">
      <alignment horizontal="center" vertical="center" shrinkToFit="1"/>
    </xf>
    <xf numFmtId="176" fontId="5" fillId="2" borderId="1" xfId="1" applyNumberFormat="1" applyFont="1" applyFill="1" applyBorder="1" applyAlignment="1" applyProtection="1">
      <alignment horizontal="center" vertical="center" wrapText="1"/>
    </xf>
    <xf numFmtId="176" fontId="5" fillId="2" borderId="2" xfId="1" applyNumberFormat="1" applyFont="1" applyFill="1" applyBorder="1" applyAlignment="1" applyProtection="1">
      <alignment horizontal="center" vertical="center" wrapText="1"/>
    </xf>
    <xf numFmtId="176" fontId="5" fillId="2" borderId="3" xfId="1" applyNumberFormat="1" applyFont="1" applyFill="1" applyBorder="1" applyAlignment="1" applyProtection="1">
      <alignment horizontal="center" vertical="center" wrapText="1"/>
    </xf>
    <xf numFmtId="176" fontId="5" fillId="2" borderId="9" xfId="1" applyNumberFormat="1" applyFont="1" applyFill="1" applyBorder="1" applyAlignment="1" applyProtection="1">
      <alignment horizontal="center" vertical="center" wrapText="1"/>
    </xf>
    <xf numFmtId="0" fontId="13" fillId="2" borderId="58" xfId="4" applyFont="1" applyFill="1" applyBorder="1" applyAlignment="1" applyProtection="1">
      <alignment horizontal="center" vertical="center" wrapText="1"/>
    </xf>
    <xf numFmtId="0" fontId="13" fillId="2" borderId="50" xfId="4" applyFont="1" applyFill="1" applyBorder="1" applyAlignment="1" applyProtection="1">
      <alignment horizontal="center" vertical="center" wrapText="1"/>
    </xf>
    <xf numFmtId="0" fontId="13" fillId="2" borderId="59" xfId="4" applyFont="1" applyFill="1" applyBorder="1" applyAlignment="1" applyProtection="1">
      <alignment horizontal="center" vertical="center" wrapText="1"/>
    </xf>
    <xf numFmtId="0" fontId="13" fillId="2" borderId="61" xfId="4" applyFont="1" applyFill="1" applyBorder="1" applyAlignment="1" applyProtection="1">
      <alignment horizontal="center" vertical="center" wrapText="1"/>
    </xf>
    <xf numFmtId="0" fontId="13" fillId="2" borderId="51" xfId="4" applyFont="1" applyFill="1" applyBorder="1" applyAlignment="1" applyProtection="1">
      <alignment horizontal="center" vertical="center" wrapText="1"/>
    </xf>
    <xf numFmtId="0" fontId="13" fillId="2" borderId="62" xfId="4" applyFont="1" applyFill="1" applyBorder="1" applyAlignment="1" applyProtection="1">
      <alignment horizontal="center" vertical="center" wrapText="1"/>
    </xf>
    <xf numFmtId="0" fontId="13" fillId="2" borderId="75" xfId="4" applyFont="1" applyFill="1" applyBorder="1" applyAlignment="1" applyProtection="1">
      <alignment horizontal="center" vertical="center" wrapText="1"/>
    </xf>
    <xf numFmtId="0" fontId="13" fillId="2" borderId="76" xfId="4" applyFont="1" applyFill="1" applyBorder="1" applyAlignment="1" applyProtection="1">
      <alignment horizontal="center" vertical="center" wrapText="1"/>
    </xf>
    <xf numFmtId="0" fontId="13" fillId="2" borderId="112" xfId="4" applyFont="1" applyFill="1" applyBorder="1" applyAlignment="1" applyProtection="1">
      <alignment horizontal="center" vertical="center" wrapText="1"/>
    </xf>
    <xf numFmtId="0" fontId="13" fillId="2" borderId="104" xfId="4" applyFont="1" applyFill="1" applyBorder="1" applyAlignment="1" applyProtection="1">
      <alignment horizontal="center" vertical="center"/>
    </xf>
    <xf numFmtId="0" fontId="5" fillId="2" borderId="104" xfId="4" applyFont="1" applyFill="1" applyBorder="1" applyAlignment="1" applyProtection="1">
      <alignment horizontal="center" vertical="center" shrinkToFit="1"/>
    </xf>
    <xf numFmtId="0" fontId="5" fillId="2" borderId="106" xfId="4" applyFont="1" applyFill="1" applyBorder="1" applyAlignment="1" applyProtection="1">
      <alignment horizontal="center" vertical="center" shrinkToFit="1"/>
    </xf>
    <xf numFmtId="0" fontId="5" fillId="3" borderId="73" xfId="4" applyFont="1" applyFill="1" applyBorder="1" applyAlignment="1" applyProtection="1">
      <alignment horizontal="right"/>
      <protection locked="0"/>
    </xf>
    <xf numFmtId="0" fontId="5" fillId="3" borderId="84" xfId="4" applyFont="1" applyFill="1" applyBorder="1" applyAlignment="1" applyProtection="1">
      <alignment horizontal="right"/>
      <protection locked="0"/>
    </xf>
    <xf numFmtId="0" fontId="5" fillId="2" borderId="7" xfId="1" applyFont="1" applyFill="1" applyBorder="1" applyAlignment="1" applyProtection="1">
      <alignment horizontal="distributed" vertical="center" wrapText="1"/>
    </xf>
    <xf numFmtId="0" fontId="5" fillId="2" borderId="0" xfId="1" applyFont="1" applyFill="1" applyBorder="1" applyAlignment="1" applyProtection="1">
      <alignment horizontal="distributed" vertical="center" wrapText="1"/>
    </xf>
    <xf numFmtId="0" fontId="5" fillId="2" borderId="8" xfId="1" applyFont="1" applyFill="1" applyBorder="1" applyAlignment="1" applyProtection="1">
      <alignment horizontal="distributed" vertical="center" wrapText="1"/>
    </xf>
    <xf numFmtId="0" fontId="5" fillId="2" borderId="4" xfId="1" applyFont="1" applyFill="1" applyBorder="1" applyAlignment="1" applyProtection="1">
      <alignment horizontal="distributed" vertical="center" wrapText="1"/>
    </xf>
    <xf numFmtId="0" fontId="5" fillId="2" borderId="5" xfId="1" applyFont="1" applyFill="1" applyBorder="1" applyAlignment="1" applyProtection="1">
      <alignment horizontal="distributed" vertical="center" wrapText="1"/>
    </xf>
    <xf numFmtId="0" fontId="5" fillId="2" borderId="6" xfId="1" applyFont="1" applyFill="1" applyBorder="1" applyAlignment="1" applyProtection="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pplyProtection="1">
      <alignment horizontal="left" vertical="center" wrapText="1"/>
    </xf>
    <xf numFmtId="0" fontId="5" fillId="2" borderId="6" xfId="1" applyFont="1" applyFill="1" applyBorder="1" applyAlignment="1" applyProtection="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pplyProtection="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pplyProtection="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44" xfId="1" applyFont="1" applyFill="1" applyBorder="1" applyAlignment="1" applyProtection="1">
      <alignment horizontal="center" vertical="center"/>
    </xf>
    <xf numFmtId="0" fontId="5" fillId="2" borderId="46" xfId="1" applyFont="1" applyFill="1" applyBorder="1" applyAlignment="1" applyProtection="1">
      <alignment horizontal="center" vertical="center"/>
    </xf>
    <xf numFmtId="0" fontId="5" fillId="2" borderId="47" xfId="1" applyFont="1" applyFill="1" applyBorder="1" applyAlignment="1" applyProtection="1">
      <alignment horizontal="center" vertical="center"/>
    </xf>
    <xf numFmtId="0" fontId="5" fillId="2" borderId="48" xfId="1" applyFont="1" applyFill="1" applyBorder="1" applyAlignment="1" applyProtection="1">
      <alignment horizontal="center" vertical="center"/>
    </xf>
    <xf numFmtId="0" fontId="6" fillId="2" borderId="61" xfId="1" applyFont="1" applyFill="1" applyBorder="1" applyAlignment="1" applyProtection="1">
      <alignment horizontal="center" vertical="center"/>
    </xf>
    <xf numFmtId="0" fontId="6" fillId="2" borderId="51" xfId="1" applyFont="1" applyFill="1" applyBorder="1" applyAlignment="1" applyProtection="1">
      <alignment horizontal="center" vertical="center"/>
    </xf>
    <xf numFmtId="0" fontId="5" fillId="2" borderId="42" xfId="1" applyFont="1" applyFill="1" applyBorder="1" applyAlignment="1" applyProtection="1">
      <alignment horizontal="center" vertical="center"/>
    </xf>
    <xf numFmtId="0" fontId="5" fillId="2" borderId="43" xfId="1" applyFont="1" applyFill="1" applyBorder="1" applyAlignment="1" applyProtection="1">
      <alignment horizontal="center" vertical="center"/>
    </xf>
    <xf numFmtId="0" fontId="5" fillId="2" borderId="55"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2" borderId="19" xfId="1" applyFont="1" applyFill="1" applyBorder="1" applyAlignment="1" applyProtection="1">
      <alignment horizontal="center" vertical="center"/>
    </xf>
    <xf numFmtId="0" fontId="5" fillId="2" borderId="56"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2" xfId="1" applyFont="1" applyFill="1" applyBorder="1" applyAlignment="1" applyProtection="1">
      <alignment horizontal="center" vertical="center"/>
    </xf>
    <xf numFmtId="0" fontId="5" fillId="2" borderId="45" xfId="1" applyFont="1" applyFill="1" applyBorder="1" applyAlignment="1" applyProtection="1">
      <alignment horizontal="center" vertical="center"/>
    </xf>
    <xf numFmtId="0" fontId="5" fillId="2" borderId="23"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49" xfId="1" applyFont="1" applyFill="1" applyBorder="1" applyAlignment="1" applyProtection="1">
      <alignment horizontal="center" vertical="center"/>
    </xf>
    <xf numFmtId="0" fontId="6" fillId="2" borderId="0" xfId="1" applyFont="1" applyFill="1" applyAlignment="1" applyProtection="1">
      <alignment horizontal="right" vertical="center"/>
    </xf>
    <xf numFmtId="0" fontId="10" fillId="2" borderId="0" xfId="1" applyFont="1" applyFill="1" applyAlignment="1" applyProtection="1">
      <alignment horizontal="center" vertical="center"/>
    </xf>
    <xf numFmtId="176" fontId="5" fillId="2" borderId="0" xfId="1" applyNumberFormat="1" applyFont="1" applyFill="1" applyAlignment="1" applyProtection="1">
      <alignment horizontal="right" vertical="center" shrinkToFit="1"/>
    </xf>
    <xf numFmtId="0" fontId="5" fillId="2" borderId="24" xfId="1" applyFont="1" applyFill="1" applyBorder="1" applyAlignment="1" applyProtection="1">
      <alignment horizontal="distributed" vertical="center"/>
    </xf>
    <xf numFmtId="0" fontId="5" fillId="2" borderId="25" xfId="1" applyFont="1" applyFill="1" applyBorder="1" applyAlignment="1" applyProtection="1">
      <alignment horizontal="distributed" vertical="center"/>
    </xf>
    <xf numFmtId="0" fontId="5" fillId="2" borderId="27" xfId="1" applyFont="1" applyFill="1" applyBorder="1" applyAlignment="1" applyProtection="1">
      <alignment horizontal="distributed" vertical="center"/>
    </xf>
    <xf numFmtId="0" fontId="5" fillId="2" borderId="28" xfId="1" applyFont="1" applyFill="1" applyBorder="1" applyAlignment="1" applyProtection="1">
      <alignment horizontal="distributed" vertical="center"/>
    </xf>
    <xf numFmtId="0" fontId="11" fillId="2" borderId="25" xfId="1" applyFont="1" applyFill="1" applyBorder="1" applyAlignment="1" applyProtection="1">
      <alignment horizontal="left" vertical="center"/>
    </xf>
    <xf numFmtId="0" fontId="11" fillId="2" borderId="26" xfId="1" applyFont="1" applyFill="1" applyBorder="1" applyAlignment="1" applyProtection="1">
      <alignment horizontal="left" vertical="center"/>
    </xf>
    <xf numFmtId="0" fontId="11" fillId="2" borderId="28" xfId="1" applyFont="1" applyFill="1" applyBorder="1" applyAlignment="1" applyProtection="1">
      <alignment horizontal="left" vertical="center"/>
    </xf>
    <xf numFmtId="0" fontId="11" fillId="2" borderId="29" xfId="1" applyFont="1" applyFill="1" applyBorder="1" applyAlignment="1" applyProtection="1">
      <alignment horizontal="left" vertical="center"/>
    </xf>
    <xf numFmtId="0" fontId="5" fillId="2" borderId="30" xfId="1" applyFont="1" applyFill="1" applyBorder="1" applyAlignment="1" applyProtection="1">
      <alignment horizontal="distributed" vertical="center"/>
    </xf>
    <xf numFmtId="0" fontId="5" fillId="2" borderId="31" xfId="1" applyFont="1" applyFill="1" applyBorder="1" applyAlignment="1" applyProtection="1">
      <alignment horizontal="distributed" vertical="center"/>
    </xf>
    <xf numFmtId="0" fontId="5" fillId="2" borderId="33" xfId="1" applyFont="1" applyFill="1" applyBorder="1" applyAlignment="1" applyProtection="1">
      <alignment horizontal="center" vertical="center"/>
    </xf>
    <xf numFmtId="0" fontId="5" fillId="2" borderId="34" xfId="1" applyFont="1" applyFill="1" applyBorder="1" applyAlignment="1" applyProtection="1">
      <alignment horizontal="center" vertical="center"/>
    </xf>
    <xf numFmtId="0" fontId="5" fillId="2" borderId="36" xfId="1" applyFont="1" applyFill="1" applyBorder="1" applyAlignment="1" applyProtection="1">
      <alignment horizontal="center" vertical="center"/>
    </xf>
    <xf numFmtId="0" fontId="5" fillId="2" borderId="37" xfId="1" applyFont="1" applyFill="1" applyBorder="1" applyAlignment="1" applyProtection="1">
      <alignment horizontal="center" vertical="center"/>
    </xf>
    <xf numFmtId="0" fontId="5" fillId="2" borderId="39" xfId="1" applyFont="1" applyFill="1" applyBorder="1" applyAlignment="1" applyProtection="1">
      <alignment horizontal="center" vertical="center"/>
    </xf>
    <xf numFmtId="0" fontId="5" fillId="2" borderId="40" xfId="1" applyFont="1" applyFill="1" applyBorder="1" applyAlignment="1" applyProtection="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pplyProtection="1">
      <alignment horizontal="left" vertical="center" wrapText="1"/>
    </xf>
    <xf numFmtId="0" fontId="11" fillId="2" borderId="31" xfId="1" applyFont="1" applyFill="1" applyBorder="1" applyAlignment="1" applyProtection="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pplyProtection="1">
      <alignment horizontal="left" vertical="center" wrapText="1"/>
    </xf>
    <xf numFmtId="0" fontId="5" fillId="2" borderId="35" xfId="1" applyFont="1" applyFill="1" applyBorder="1" applyAlignment="1" applyProtection="1">
      <alignment horizontal="left" vertical="center" wrapText="1"/>
    </xf>
    <xf numFmtId="0" fontId="5" fillId="2" borderId="37" xfId="1" applyFont="1" applyFill="1" applyBorder="1" applyAlignment="1" applyProtection="1">
      <alignment horizontal="left" vertical="center" wrapText="1"/>
    </xf>
    <xf numFmtId="0" fontId="5" fillId="2" borderId="38" xfId="1" applyFont="1" applyFill="1" applyBorder="1" applyAlignment="1" applyProtection="1">
      <alignment horizontal="left" vertical="center" wrapText="1"/>
    </xf>
    <xf numFmtId="0" fontId="5" fillId="2" borderId="64" xfId="1" applyFont="1" applyFill="1" applyBorder="1" applyAlignment="1" applyProtection="1">
      <alignment horizontal="left" vertical="center" wrapText="1"/>
    </xf>
    <xf numFmtId="0" fontId="5" fillId="2" borderId="40" xfId="1" applyFont="1" applyFill="1" applyBorder="1" applyAlignment="1" applyProtection="1">
      <alignment horizontal="left" vertical="center" wrapText="1"/>
    </xf>
    <xf numFmtId="0" fontId="5" fillId="2" borderId="41" xfId="1" applyFont="1" applyFill="1" applyBorder="1" applyAlignment="1" applyProtection="1">
      <alignment horizontal="left" vertical="center" wrapText="1"/>
    </xf>
    <xf numFmtId="0" fontId="5" fillId="3" borderId="0" xfId="1" applyFont="1" applyFill="1" applyBorder="1" applyAlignment="1" applyProtection="1">
      <alignment horizontal="center" vertical="center"/>
      <protection locked="0"/>
    </xf>
    <xf numFmtId="0" fontId="5" fillId="2" borderId="58" xfId="1" applyFont="1" applyFill="1" applyBorder="1" applyAlignment="1" applyProtection="1">
      <alignment horizontal="center" vertical="center"/>
    </xf>
    <xf numFmtId="0" fontId="5" fillId="2" borderId="50" xfId="1" applyFont="1" applyFill="1" applyBorder="1" applyAlignment="1" applyProtection="1">
      <alignment horizontal="center" vertical="center"/>
    </xf>
    <xf numFmtId="0" fontId="5" fillId="2" borderId="59" xfId="1" applyFont="1" applyFill="1" applyBorder="1" applyAlignment="1" applyProtection="1">
      <alignment horizontal="center" vertical="center"/>
    </xf>
    <xf numFmtId="0" fontId="5" fillId="2" borderId="60"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63" xfId="1" applyFont="1" applyFill="1" applyBorder="1" applyAlignment="1" applyProtection="1">
      <alignment horizontal="center" vertical="center"/>
    </xf>
    <xf numFmtId="0" fontId="5" fillId="2" borderId="61" xfId="1" applyFont="1" applyFill="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62" xfId="1" applyFont="1" applyFill="1" applyBorder="1" applyAlignment="1" applyProtection="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microsoft.com/office/2017/10/relationships/person" Target="persons/person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microsoft.com/office/2017/10/relationships/person" Target="persons/person4.xml"/><Relationship Id="rId33" Type="http://schemas.microsoft.com/office/2017/10/relationships/person" Target="persons/person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29" Type="http://schemas.microsoft.com/office/2017/10/relationships/person" Target="persons/pers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2.xml"/><Relationship Id="rId32" Type="http://schemas.microsoft.com/office/2017/10/relationships/person" Target="persons/person9.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3.xml"/><Relationship Id="rId28" Type="http://schemas.microsoft.com/office/2017/10/relationships/person" Target="persons/person7.xml"/><Relationship Id="rId10" Type="http://schemas.openxmlformats.org/officeDocument/2006/relationships/worksheet" Target="worksheets/sheet10.xml"/><Relationship Id="rId19" Type="http://schemas.openxmlformats.org/officeDocument/2006/relationships/sharedStrings" Target="sharedStrings.xml"/><Relationship Id="rId31" Type="http://schemas.microsoft.com/office/2017/10/relationships/person" Target="persons/person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microsoft.com/office/2017/10/relationships/person" Target="persons/person1.xml"/><Relationship Id="rId30" Type="http://schemas.microsoft.com/office/2017/10/relationships/person" Target="persons/person.xml"/><Relationship Id="rId22" Type="http://schemas.microsoft.com/office/2017/10/relationships/person" Target="persons/person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2826;&#30000;&#12373;&#12435;&#12408;\&#25945;&#31185;&#26360;\&#35500;&#26126;&#20250;&#29992;\R2&#24180;&#24230;\R2kenshisut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んでください！"/>
      <sheetName val="手順"/>
      <sheetName val="一覧"/>
      <sheetName val="報告書"/>
      <sheetName val="需要票"/>
      <sheetName val="報告書元"/>
      <sheetName val="需要票元"/>
      <sheetName val="一般図書一覧"/>
      <sheetName val="R2kenshisutemu"/>
    </sheet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5" tableBorderDxfId="14" totalsRowBorderDxfId="13">
  <autoFilter ref="F9:F10"/>
  <tableColumns count="1">
    <tableColumn id="1" name="松江市職場改善活動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5" workbookViewId="0">
      <selection activeCell="D7" sqref="D7"/>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239</v>
      </c>
      <c r="E2" s="9" t="s">
        <v>237</v>
      </c>
    </row>
    <row r="3" spans="1:5" ht="93.75" x14ac:dyDescent="0.4">
      <c r="A3" s="8">
        <v>2</v>
      </c>
      <c r="B3" s="8" t="s">
        <v>87</v>
      </c>
      <c r="C3" s="8" t="s">
        <v>89</v>
      </c>
      <c r="D3" s="9" t="s">
        <v>239</v>
      </c>
      <c r="E3" s="9" t="s">
        <v>237</v>
      </c>
    </row>
    <row r="4" spans="1:5" ht="93.75" x14ac:dyDescent="0.4">
      <c r="A4" s="8">
        <v>3</v>
      </c>
      <c r="B4" s="8" t="s">
        <v>90</v>
      </c>
      <c r="C4" s="8" t="s">
        <v>98</v>
      </c>
      <c r="D4" s="9" t="s">
        <v>240</v>
      </c>
      <c r="E4" s="9" t="s">
        <v>237</v>
      </c>
    </row>
    <row r="5" spans="1:5" ht="75" x14ac:dyDescent="0.4">
      <c r="A5" s="8">
        <v>4</v>
      </c>
      <c r="B5" s="8" t="s">
        <v>90</v>
      </c>
      <c r="C5" s="8" t="s">
        <v>99</v>
      </c>
      <c r="D5" s="9" t="s">
        <v>241</v>
      </c>
      <c r="E5" s="9" t="s">
        <v>237</v>
      </c>
    </row>
    <row r="6" spans="1:5" ht="75" x14ac:dyDescent="0.4">
      <c r="A6" s="8">
        <v>5</v>
      </c>
      <c r="B6" s="8" t="s">
        <v>91</v>
      </c>
      <c r="C6" s="8" t="s">
        <v>100</v>
      </c>
      <c r="D6" s="9" t="s">
        <v>242</v>
      </c>
      <c r="E6" s="9" t="s">
        <v>237</v>
      </c>
    </row>
    <row r="7" spans="1:5" ht="75" x14ac:dyDescent="0.4">
      <c r="A7" s="8">
        <v>6</v>
      </c>
      <c r="B7" s="8" t="s">
        <v>91</v>
      </c>
      <c r="C7" s="8" t="s">
        <v>119</v>
      </c>
      <c r="D7" s="9" t="s">
        <v>242</v>
      </c>
      <c r="E7" s="9" t="s">
        <v>237</v>
      </c>
    </row>
    <row r="8" spans="1:5" ht="112.5" x14ac:dyDescent="0.4">
      <c r="A8" s="8">
        <v>7</v>
      </c>
      <c r="B8" s="8" t="s">
        <v>93</v>
      </c>
      <c r="C8" s="8" t="s">
        <v>101</v>
      </c>
      <c r="D8" s="9" t="s">
        <v>243</v>
      </c>
      <c r="E8" s="9" t="s">
        <v>244</v>
      </c>
    </row>
    <row r="9" spans="1:5" ht="112.5" x14ac:dyDescent="0.4">
      <c r="A9" s="8">
        <v>8</v>
      </c>
      <c r="B9" s="8" t="s">
        <v>93</v>
      </c>
      <c r="C9" s="8" t="s">
        <v>102</v>
      </c>
      <c r="D9" s="9" t="s">
        <v>243</v>
      </c>
      <c r="E9" s="9" t="s">
        <v>244</v>
      </c>
    </row>
    <row r="10" spans="1:5" ht="93.75" x14ac:dyDescent="0.4">
      <c r="A10" s="8">
        <v>9</v>
      </c>
      <c r="B10" s="8" t="s">
        <v>94</v>
      </c>
      <c r="C10" s="8" t="s">
        <v>103</v>
      </c>
      <c r="D10" s="9" t="s">
        <v>245</v>
      </c>
      <c r="E10" s="9" t="s">
        <v>246</v>
      </c>
    </row>
    <row r="11" spans="1:5" ht="75" x14ac:dyDescent="0.4">
      <c r="A11" s="8">
        <v>10</v>
      </c>
      <c r="B11" s="8" t="s">
        <v>92</v>
      </c>
      <c r="C11" s="8" t="s">
        <v>104</v>
      </c>
      <c r="D11" s="9" t="s">
        <v>247</v>
      </c>
      <c r="E11" s="9" t="s">
        <v>237</v>
      </c>
    </row>
    <row r="12" spans="1:5" ht="93.75" x14ac:dyDescent="0.4">
      <c r="A12" s="8">
        <v>11</v>
      </c>
      <c r="B12" s="8" t="s">
        <v>95</v>
      </c>
      <c r="C12" s="8" t="s">
        <v>105</v>
      </c>
      <c r="D12" s="9" t="s">
        <v>242</v>
      </c>
      <c r="E12" s="9" t="s">
        <v>246</v>
      </c>
    </row>
    <row r="13" spans="1:5" ht="93.75" x14ac:dyDescent="0.4">
      <c r="A13" s="8">
        <v>12</v>
      </c>
      <c r="B13" s="8" t="s">
        <v>95</v>
      </c>
      <c r="C13" s="8" t="s">
        <v>106</v>
      </c>
      <c r="D13" s="9" t="s">
        <v>242</v>
      </c>
      <c r="E13" s="9" t="s">
        <v>246</v>
      </c>
    </row>
    <row r="14" spans="1:5" ht="93.75" x14ac:dyDescent="0.4">
      <c r="A14" s="8">
        <v>13</v>
      </c>
      <c r="B14" s="8" t="s">
        <v>95</v>
      </c>
      <c r="C14" s="8" t="s">
        <v>107</v>
      </c>
      <c r="D14" s="9" t="s">
        <v>242</v>
      </c>
      <c r="E14" s="9" t="s">
        <v>246</v>
      </c>
    </row>
    <row r="15" spans="1:5" ht="112.5" x14ac:dyDescent="0.4">
      <c r="A15" s="8">
        <v>14</v>
      </c>
      <c r="B15" s="8" t="s">
        <v>96</v>
      </c>
      <c r="C15" s="8" t="s">
        <v>108</v>
      </c>
      <c r="D15" s="9" t="s">
        <v>248</v>
      </c>
      <c r="E15" s="9" t="s">
        <v>237</v>
      </c>
    </row>
    <row r="16" spans="1:5" ht="112.5" x14ac:dyDescent="0.4">
      <c r="A16" s="8">
        <v>15</v>
      </c>
      <c r="B16" s="8" t="s">
        <v>96</v>
      </c>
      <c r="C16" s="8" t="s">
        <v>109</v>
      </c>
      <c r="D16" s="9" t="s">
        <v>248</v>
      </c>
      <c r="E16" s="9" t="s">
        <v>237</v>
      </c>
    </row>
    <row r="17" spans="1:5" ht="112.5" x14ac:dyDescent="0.4">
      <c r="A17" s="8">
        <v>16</v>
      </c>
      <c r="B17" s="8" t="s">
        <v>96</v>
      </c>
      <c r="C17" s="8" t="s">
        <v>110</v>
      </c>
      <c r="D17" s="9" t="s">
        <v>248</v>
      </c>
      <c r="E17" s="9" t="s">
        <v>237</v>
      </c>
    </row>
    <row r="18" spans="1:5" ht="93.75" x14ac:dyDescent="0.4">
      <c r="A18" s="8">
        <v>17</v>
      </c>
      <c r="B18" s="8" t="s">
        <v>97</v>
      </c>
      <c r="C18" s="8" t="s">
        <v>111</v>
      </c>
      <c r="D18" s="9" t="s">
        <v>249</v>
      </c>
      <c r="E18" s="9" t="s">
        <v>250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54"/>
      <c r="B1" s="99" t="s">
        <v>68</v>
      </c>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32" ht="39.950000000000003" customHeight="1" x14ac:dyDescent="0.4">
      <c r="A2" s="349" t="s">
        <v>138</v>
      </c>
      <c r="B2" s="349"/>
      <c r="C2" s="349"/>
      <c r="D2" s="349"/>
      <c r="E2" s="349"/>
      <c r="F2" s="349"/>
      <c r="G2" s="349"/>
      <c r="H2" s="349"/>
      <c r="I2" s="349"/>
      <c r="J2" s="349"/>
      <c r="K2" s="349"/>
      <c r="L2" s="349"/>
      <c r="M2" s="350" t="s">
        <v>71</v>
      </c>
      <c r="N2" s="350"/>
      <c r="O2" s="99" t="s">
        <v>69</v>
      </c>
      <c r="P2" s="99"/>
      <c r="Q2" s="99"/>
      <c r="R2" s="99"/>
      <c r="S2" s="99"/>
      <c r="T2" s="99"/>
      <c r="U2" s="99"/>
      <c r="V2" s="99"/>
      <c r="W2" s="99"/>
      <c r="X2" s="99"/>
      <c r="Y2" s="99"/>
      <c r="Z2" s="99"/>
      <c r="AA2" s="99"/>
      <c r="AB2" s="99"/>
    </row>
    <row r="3" spans="1:32" ht="20.100000000000001" customHeight="1" x14ac:dyDescent="0.4">
      <c r="A3" s="55"/>
      <c r="B3" s="56"/>
      <c r="C3" s="56"/>
      <c r="D3" s="56"/>
      <c r="E3" s="56"/>
      <c r="F3" s="56"/>
      <c r="G3" s="56"/>
      <c r="H3" s="56"/>
      <c r="I3" s="56"/>
      <c r="J3" s="56"/>
      <c r="K3" s="56"/>
      <c r="L3" s="56"/>
      <c r="M3" s="56"/>
      <c r="N3" s="56"/>
      <c r="O3" s="56"/>
      <c r="P3" s="56"/>
      <c r="Q3" s="56"/>
      <c r="R3" s="56"/>
      <c r="S3" s="56"/>
      <c r="T3" s="56"/>
      <c r="U3" s="119"/>
      <c r="V3" s="119"/>
      <c r="W3" s="119"/>
      <c r="X3" s="119"/>
      <c r="Y3" s="119"/>
      <c r="Z3" s="119"/>
      <c r="AA3" s="119"/>
      <c r="AB3" s="56"/>
    </row>
    <row r="4" spans="1:32" ht="20.100000000000001" customHeight="1" x14ac:dyDescent="0.4">
      <c r="A4" s="57"/>
      <c r="B4" s="141" t="s">
        <v>8</v>
      </c>
      <c r="C4" s="141"/>
      <c r="D4" s="141"/>
      <c r="E4" s="141"/>
      <c r="F4" s="141"/>
      <c r="G4" s="141"/>
      <c r="H4" s="141"/>
      <c r="I4" s="141"/>
      <c r="J4" s="78"/>
      <c r="K4" s="57"/>
      <c r="L4" s="57"/>
      <c r="M4" s="57"/>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106" t="s">
        <v>19</v>
      </c>
      <c r="H5" s="106"/>
      <c r="I5" s="106"/>
      <c r="J5" s="106"/>
      <c r="K5" s="106"/>
      <c r="L5" s="120" t="s">
        <v>9</v>
      </c>
      <c r="M5" s="120"/>
      <c r="N5" s="120"/>
      <c r="O5" s="120"/>
      <c r="P5" s="120"/>
      <c r="Q5" s="120"/>
      <c r="R5" s="140">
        <f>基本情報設定シート!$C$9</f>
        <v>0</v>
      </c>
      <c r="S5" s="140"/>
      <c r="T5" s="140"/>
      <c r="U5" s="140"/>
      <c r="V5" s="140"/>
      <c r="W5" s="140"/>
      <c r="X5" s="140"/>
      <c r="Y5" s="140"/>
      <c r="Z5" s="140"/>
      <c r="AA5" s="140"/>
      <c r="AB5" s="140"/>
    </row>
    <row r="6" spans="1:32" ht="20.100000000000001" customHeight="1" x14ac:dyDescent="0.4">
      <c r="A6" s="55"/>
      <c r="B6" s="56"/>
      <c r="C6" s="56"/>
      <c r="D6" s="56"/>
      <c r="E6" s="56"/>
      <c r="F6" s="56"/>
      <c r="G6" s="106"/>
      <c r="H6" s="106"/>
      <c r="I6" s="106"/>
      <c r="J6" s="106"/>
      <c r="K6" s="106"/>
      <c r="L6" s="139" t="s">
        <v>10</v>
      </c>
      <c r="M6" s="139"/>
      <c r="N6" s="139"/>
      <c r="O6" s="139"/>
      <c r="P6" s="139"/>
      <c r="Q6" s="139"/>
      <c r="R6" s="140">
        <f>基本情報設定シート!$C$3</f>
        <v>0</v>
      </c>
      <c r="S6" s="140"/>
      <c r="T6" s="140"/>
      <c r="U6" s="140"/>
      <c r="V6" s="140"/>
      <c r="W6" s="140"/>
      <c r="X6" s="140"/>
      <c r="Y6" s="140"/>
      <c r="Z6" s="140"/>
      <c r="AA6" s="140"/>
      <c r="AB6" s="140"/>
    </row>
    <row r="7" spans="1:32" ht="20.100000000000001" customHeight="1" thickBot="1" x14ac:dyDescent="0.45">
      <c r="A7" s="55"/>
      <c r="B7" s="56"/>
      <c r="C7" s="56"/>
      <c r="D7" s="56"/>
      <c r="E7" s="56"/>
      <c r="F7" s="56"/>
      <c r="G7" s="106"/>
      <c r="H7" s="106"/>
      <c r="I7" s="106"/>
      <c r="J7" s="106"/>
      <c r="K7" s="106"/>
      <c r="L7" s="139"/>
      <c r="M7" s="139"/>
      <c r="N7" s="139"/>
      <c r="O7" s="139"/>
      <c r="P7" s="139"/>
      <c r="Q7" s="139"/>
      <c r="R7" s="140" t="str">
        <f>基本情報設定シート!$C$4&amp;"　"&amp;基本情報設定シート!$C$5</f>
        <v>　</v>
      </c>
      <c r="S7" s="140"/>
      <c r="T7" s="140"/>
      <c r="U7" s="140"/>
      <c r="V7" s="140"/>
      <c r="W7" s="140"/>
      <c r="X7" s="140"/>
      <c r="Y7" s="140"/>
      <c r="Z7" s="140"/>
      <c r="AA7" s="140"/>
      <c r="AB7" s="140"/>
    </row>
    <row r="8" spans="1:32" s="3" customFormat="1" ht="60" customHeight="1" thickTop="1" thickBot="1" x14ac:dyDescent="0.45">
      <c r="A8" s="54"/>
      <c r="B8" s="353"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54"/>
      <c r="AD8" s="20"/>
      <c r="AE8" s="295" t="s">
        <v>146</v>
      </c>
      <c r="AF8" s="296"/>
    </row>
    <row r="9" spans="1:32" s="3" customFormat="1" ht="39.950000000000003" customHeight="1" thickTop="1" x14ac:dyDescent="0.4">
      <c r="A9" s="106" t="s">
        <v>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D9" s="88" t="s">
        <v>257</v>
      </c>
      <c r="AE9" s="89" t="s">
        <v>144</v>
      </c>
      <c r="AF9" s="89" t="s">
        <v>145</v>
      </c>
    </row>
    <row r="10" spans="1:32" s="3" customFormat="1" ht="50.1" customHeight="1" x14ac:dyDescent="0.4">
      <c r="A10" s="54"/>
      <c r="B10" s="256" t="s">
        <v>20</v>
      </c>
      <c r="C10" s="256"/>
      <c r="D10" s="256"/>
      <c r="E10" s="256"/>
      <c r="F10" s="256"/>
      <c r="G10" s="256"/>
      <c r="H10" s="280"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81"/>
      <c r="J10" s="281"/>
      <c r="K10" s="281"/>
      <c r="L10" s="282"/>
      <c r="M10" s="267" t="s">
        <v>21</v>
      </c>
      <c r="N10" s="268"/>
      <c r="O10" s="268"/>
      <c r="P10" s="268"/>
      <c r="Q10" s="269"/>
      <c r="R10" s="267"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68"/>
      <c r="T10" s="268"/>
      <c r="U10" s="268"/>
      <c r="V10" s="268"/>
      <c r="W10" s="268"/>
      <c r="X10" s="268"/>
      <c r="Y10" s="268"/>
      <c r="Z10" s="268"/>
      <c r="AA10" s="269"/>
      <c r="AB10" s="54"/>
      <c r="AD10" s="88" t="s">
        <v>258</v>
      </c>
      <c r="AE10" s="64"/>
      <c r="AF10" s="65"/>
    </row>
    <row r="11" spans="1:32" s="3" customFormat="1" ht="20.100000000000001" customHeight="1" x14ac:dyDescent="0.4">
      <c r="A11" s="54"/>
      <c r="B11" s="256" t="s">
        <v>1</v>
      </c>
      <c r="C11" s="256"/>
      <c r="D11" s="256"/>
      <c r="E11" s="256"/>
      <c r="F11" s="256"/>
      <c r="G11" s="256"/>
      <c r="H11" s="110" t="e">
        <f>'(様式1号)交付申請書'!$F$10</f>
        <v>#NUM!</v>
      </c>
      <c r="I11" s="111"/>
      <c r="J11" s="111"/>
      <c r="K11" s="111"/>
      <c r="L11" s="112"/>
      <c r="M11" s="351" t="s">
        <v>22</v>
      </c>
      <c r="N11" s="352"/>
      <c r="O11" s="352"/>
      <c r="P11" s="352"/>
      <c r="Q11" s="352"/>
      <c r="R11" s="257" t="str">
        <f>基本情報設定シート!$C$10</f>
        <v>松江市環境負荷軽減活動支援事業補助金</v>
      </c>
      <c r="S11" s="258"/>
      <c r="T11" s="258"/>
      <c r="U11" s="258"/>
      <c r="V11" s="258"/>
      <c r="W11" s="258"/>
      <c r="X11" s="258"/>
      <c r="Y11" s="258"/>
      <c r="Z11" s="258"/>
      <c r="AA11" s="259"/>
      <c r="AB11" s="54"/>
      <c r="AD11" s="88" t="s">
        <v>259</v>
      </c>
      <c r="AE11" s="64"/>
      <c r="AF11" s="65"/>
    </row>
    <row r="12" spans="1:32" s="3" customFormat="1" ht="20.100000000000001" customHeight="1" x14ac:dyDescent="0.4">
      <c r="A12" s="54"/>
      <c r="B12" s="107" t="s">
        <v>61</v>
      </c>
      <c r="C12" s="108"/>
      <c r="D12" s="108"/>
      <c r="E12" s="108"/>
      <c r="F12" s="108"/>
      <c r="G12" s="109"/>
      <c r="H12" s="268" t="str">
        <f>基本情報設定シート!$C$11</f>
        <v>エネルギー効率改善事業</v>
      </c>
      <c r="I12" s="268"/>
      <c r="J12" s="268"/>
      <c r="K12" s="268"/>
      <c r="L12" s="268"/>
      <c r="M12" s="268"/>
      <c r="N12" s="268"/>
      <c r="O12" s="268"/>
      <c r="P12" s="268"/>
      <c r="Q12" s="268"/>
      <c r="R12" s="268"/>
      <c r="S12" s="268"/>
      <c r="T12" s="268"/>
      <c r="U12" s="268"/>
      <c r="V12" s="268"/>
      <c r="W12" s="268"/>
      <c r="X12" s="268"/>
      <c r="Y12" s="268"/>
      <c r="Z12" s="268"/>
      <c r="AA12" s="269"/>
      <c r="AB12" s="54"/>
    </row>
    <row r="13" spans="1:32" s="3" customFormat="1" ht="150" customHeight="1" x14ac:dyDescent="0.4">
      <c r="A13" s="54"/>
      <c r="B13" s="267" t="str">
        <f>M2&amp;"内容"</f>
        <v>変更内容</v>
      </c>
      <c r="C13" s="268"/>
      <c r="D13" s="268"/>
      <c r="E13" s="268"/>
      <c r="F13" s="268"/>
      <c r="G13" s="269"/>
      <c r="H13" s="347"/>
      <c r="I13" s="347"/>
      <c r="J13" s="347"/>
      <c r="K13" s="347"/>
      <c r="L13" s="347"/>
      <c r="M13" s="347"/>
      <c r="N13" s="347"/>
      <c r="O13" s="347"/>
      <c r="P13" s="347"/>
      <c r="Q13" s="347"/>
      <c r="R13" s="347"/>
      <c r="S13" s="347"/>
      <c r="T13" s="347"/>
      <c r="U13" s="347"/>
      <c r="V13" s="347"/>
      <c r="W13" s="347"/>
      <c r="X13" s="347"/>
      <c r="Y13" s="347"/>
      <c r="Z13" s="347"/>
      <c r="AA13" s="348"/>
      <c r="AB13" s="54"/>
    </row>
    <row r="14" spans="1:32" s="3" customFormat="1" ht="150" customHeight="1" x14ac:dyDescent="0.4">
      <c r="A14" s="54"/>
      <c r="B14" s="267" t="str">
        <f>M2&amp;"理由"</f>
        <v>変更理由</v>
      </c>
      <c r="C14" s="268"/>
      <c r="D14" s="268"/>
      <c r="E14" s="268"/>
      <c r="F14" s="268"/>
      <c r="G14" s="269"/>
      <c r="H14" s="347"/>
      <c r="I14" s="347"/>
      <c r="J14" s="347"/>
      <c r="K14" s="347"/>
      <c r="L14" s="347"/>
      <c r="M14" s="347"/>
      <c r="N14" s="347"/>
      <c r="O14" s="347"/>
      <c r="P14" s="347"/>
      <c r="Q14" s="347"/>
      <c r="R14" s="347"/>
      <c r="S14" s="347"/>
      <c r="T14" s="347"/>
      <c r="U14" s="347"/>
      <c r="V14" s="347"/>
      <c r="W14" s="347"/>
      <c r="X14" s="347"/>
      <c r="Y14" s="347"/>
      <c r="Z14" s="347"/>
      <c r="AA14" s="348"/>
      <c r="AB14" s="54"/>
    </row>
    <row r="15" spans="1:32" s="3" customFormat="1" ht="20.100000000000001" customHeight="1" x14ac:dyDescent="0.4">
      <c r="A15" s="54"/>
      <c r="B15" s="107" t="s">
        <v>18</v>
      </c>
      <c r="C15" s="108"/>
      <c r="D15" s="108"/>
      <c r="E15" s="108"/>
      <c r="F15" s="108"/>
      <c r="G15" s="109"/>
      <c r="H15" s="293" t="s">
        <v>135</v>
      </c>
      <c r="I15" s="293"/>
      <c r="J15" s="293"/>
      <c r="K15" s="293"/>
      <c r="L15" s="293"/>
      <c r="M15" s="293"/>
      <c r="N15" s="293"/>
      <c r="O15" s="293"/>
      <c r="P15" s="293"/>
      <c r="Q15" s="293"/>
      <c r="R15" s="293"/>
      <c r="S15" s="293"/>
      <c r="T15" s="293"/>
      <c r="U15" s="293"/>
      <c r="V15" s="293"/>
      <c r="W15" s="293"/>
      <c r="X15" s="293"/>
      <c r="Y15" s="293"/>
      <c r="Z15" s="293"/>
      <c r="AA15" s="294"/>
      <c r="AB15" s="54"/>
    </row>
    <row r="16" spans="1:32" ht="18.75"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row>
  </sheetData>
  <sheetProtection algorithmName="SHA-512" hashValue="r0ABhQ+QY1Edtdf6l+4KtRoWAOdqpOnsonYSR6K+nKmcBGz+XfzXTilNeqPHCRatL1JHPF3hkBadBVdtjGGYqQ==" saltValue="8Fl7YknSBOxM8NxqUOSNtA=="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54"/>
      <c r="B1" s="99" t="s">
        <v>75</v>
      </c>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32" ht="39.950000000000003" customHeight="1" x14ac:dyDescent="0.4">
      <c r="A2" s="106" t="s">
        <v>142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row>
    <row r="3" spans="1:32" ht="20.100000000000001" customHeight="1" x14ac:dyDescent="0.4">
      <c r="A3" s="55"/>
      <c r="B3" s="56"/>
      <c r="C3" s="56"/>
      <c r="D3" s="56"/>
      <c r="E3" s="56"/>
      <c r="F3" s="56"/>
      <c r="G3" s="56"/>
      <c r="H3" s="56"/>
      <c r="I3" s="56"/>
      <c r="J3" s="56"/>
      <c r="K3" s="56"/>
      <c r="L3" s="56"/>
      <c r="M3" s="56"/>
      <c r="N3" s="56"/>
      <c r="O3" s="56"/>
      <c r="P3" s="56"/>
      <c r="Q3" s="56"/>
      <c r="R3" s="56"/>
      <c r="S3" s="56"/>
      <c r="T3" s="56"/>
      <c r="U3" s="276">
        <f>$U$15</f>
        <v>0</v>
      </c>
      <c r="V3" s="276"/>
      <c r="W3" s="276"/>
      <c r="X3" s="276"/>
      <c r="Y3" s="276"/>
      <c r="Z3" s="276"/>
      <c r="AA3" s="276"/>
      <c r="AB3" s="56"/>
    </row>
    <row r="4" spans="1:32" ht="20.100000000000001" customHeight="1" x14ac:dyDescent="0.4">
      <c r="A4" s="57"/>
      <c r="B4" s="141" t="s">
        <v>8</v>
      </c>
      <c r="C4" s="141"/>
      <c r="D4" s="141"/>
      <c r="E4" s="141"/>
      <c r="F4" s="141"/>
      <c r="G4" s="141"/>
      <c r="H4" s="141"/>
      <c r="I4" s="57"/>
      <c r="J4" s="57"/>
      <c r="K4" s="57"/>
      <c r="L4" s="57"/>
      <c r="M4" s="56"/>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56"/>
      <c r="H5" s="106" t="s">
        <v>19</v>
      </c>
      <c r="I5" s="106"/>
      <c r="J5" s="106"/>
      <c r="K5" s="106"/>
      <c r="L5" s="106"/>
      <c r="M5" s="120" t="s">
        <v>9</v>
      </c>
      <c r="N5" s="120"/>
      <c r="O5" s="120"/>
      <c r="P5" s="120"/>
      <c r="Q5" s="120"/>
      <c r="R5" s="141">
        <f>基本情報設定シート!$C$9</f>
        <v>0</v>
      </c>
      <c r="S5" s="141"/>
      <c r="T5" s="141"/>
      <c r="U5" s="141"/>
      <c r="V5" s="141"/>
      <c r="W5" s="141"/>
      <c r="X5" s="141"/>
      <c r="Y5" s="141"/>
      <c r="Z5" s="141"/>
      <c r="AA5" s="141"/>
      <c r="AB5" s="141"/>
    </row>
    <row r="6" spans="1:32" ht="20.100000000000001" customHeight="1" x14ac:dyDescent="0.4">
      <c r="A6" s="55"/>
      <c r="B6" s="56"/>
      <c r="C6" s="56"/>
      <c r="D6" s="56"/>
      <c r="E6" s="56"/>
      <c r="F6" s="56"/>
      <c r="G6" s="56"/>
      <c r="H6" s="106"/>
      <c r="I6" s="106"/>
      <c r="J6" s="106"/>
      <c r="K6" s="106"/>
      <c r="L6" s="106"/>
      <c r="M6" s="139" t="s">
        <v>10</v>
      </c>
      <c r="N6" s="120"/>
      <c r="O6" s="120"/>
      <c r="P6" s="120"/>
      <c r="Q6" s="120"/>
      <c r="R6" s="140">
        <f>基本情報設定シート!$C$3</f>
        <v>0</v>
      </c>
      <c r="S6" s="140"/>
      <c r="T6" s="140"/>
      <c r="U6" s="140"/>
      <c r="V6" s="140"/>
      <c r="W6" s="140"/>
      <c r="X6" s="140"/>
      <c r="Y6" s="140"/>
      <c r="Z6" s="140"/>
      <c r="AA6" s="140"/>
      <c r="AB6" s="140"/>
    </row>
    <row r="7" spans="1:32" ht="20.100000000000001" customHeight="1" thickBot="1" x14ac:dyDescent="0.45">
      <c r="A7" s="55"/>
      <c r="B7" s="56"/>
      <c r="C7" s="56"/>
      <c r="D7" s="56"/>
      <c r="E7" s="56"/>
      <c r="F7" s="56"/>
      <c r="G7" s="56"/>
      <c r="H7" s="106"/>
      <c r="I7" s="106"/>
      <c r="J7" s="106"/>
      <c r="K7" s="106"/>
      <c r="L7" s="106"/>
      <c r="M7" s="120"/>
      <c r="N7" s="120"/>
      <c r="O7" s="120"/>
      <c r="P7" s="120"/>
      <c r="Q7" s="120"/>
      <c r="R7" s="140" t="str">
        <f>基本情報設定シート!$C$4&amp;"　"&amp;基本情報設定シート!$C$5</f>
        <v>　</v>
      </c>
      <c r="S7" s="140"/>
      <c r="T7" s="140"/>
      <c r="U7" s="140"/>
      <c r="V7" s="140"/>
      <c r="W7" s="140"/>
      <c r="X7" s="140"/>
      <c r="Y7" s="140"/>
      <c r="Z7" s="140"/>
      <c r="AA7" s="140"/>
      <c r="AB7" s="140"/>
    </row>
    <row r="8" spans="1:32" s="20" customFormat="1" ht="60" customHeight="1" thickTop="1" thickBot="1" x14ac:dyDescent="0.45">
      <c r="A8" s="62"/>
      <c r="B8" s="98" t="s">
        <v>143</v>
      </c>
      <c r="C8" s="98"/>
      <c r="D8" s="98"/>
      <c r="E8" s="98"/>
      <c r="F8" s="98"/>
      <c r="G8" s="98"/>
      <c r="H8" s="98"/>
      <c r="I8" s="98"/>
      <c r="J8" s="98"/>
      <c r="K8" s="98"/>
      <c r="L8" s="98"/>
      <c r="M8" s="98"/>
      <c r="N8" s="98"/>
      <c r="O8" s="98"/>
      <c r="P8" s="98"/>
      <c r="Q8" s="98"/>
      <c r="R8" s="98"/>
      <c r="S8" s="98"/>
      <c r="T8" s="98"/>
      <c r="U8" s="98"/>
      <c r="V8" s="98"/>
      <c r="W8" s="98"/>
      <c r="X8" s="98"/>
      <c r="Y8" s="98"/>
      <c r="Z8" s="98"/>
      <c r="AA8" s="98"/>
      <c r="AB8" s="62"/>
      <c r="AE8" s="295" t="s">
        <v>146</v>
      </c>
      <c r="AF8" s="296"/>
    </row>
    <row r="9" spans="1:32" s="3" customFormat="1" ht="30" customHeight="1" thickTop="1" x14ac:dyDescent="0.4">
      <c r="A9" s="106" t="s">
        <v>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D9" s="88" t="s">
        <v>257</v>
      </c>
      <c r="AE9" s="89" t="s">
        <v>144</v>
      </c>
      <c r="AF9" s="89" t="s">
        <v>145</v>
      </c>
    </row>
    <row r="10" spans="1:32" s="3" customFormat="1" ht="39.950000000000003" customHeight="1" x14ac:dyDescent="0.4">
      <c r="A10" s="77"/>
      <c r="B10" s="256" t="s">
        <v>20</v>
      </c>
      <c r="C10" s="256"/>
      <c r="D10" s="256"/>
      <c r="E10" s="256"/>
      <c r="F10" s="256"/>
      <c r="G10" s="256"/>
      <c r="H10" s="280"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81"/>
      <c r="J10" s="281"/>
      <c r="K10" s="281"/>
      <c r="L10" s="282"/>
      <c r="M10" s="267" t="s">
        <v>21</v>
      </c>
      <c r="N10" s="268"/>
      <c r="O10" s="268"/>
      <c r="P10" s="268"/>
      <c r="Q10" s="269"/>
      <c r="R10" s="267"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68"/>
      <c r="T10" s="268"/>
      <c r="U10" s="268"/>
      <c r="V10" s="268"/>
      <c r="W10" s="268"/>
      <c r="X10" s="268"/>
      <c r="Y10" s="268"/>
      <c r="Z10" s="268"/>
      <c r="AA10" s="269"/>
      <c r="AB10" s="77"/>
      <c r="AD10" s="88" t="s">
        <v>258</v>
      </c>
      <c r="AE10" s="64"/>
      <c r="AF10" s="65"/>
    </row>
    <row r="11" spans="1:32" s="3" customFormat="1" ht="20.100000000000001" customHeight="1" x14ac:dyDescent="0.4">
      <c r="A11" s="54"/>
      <c r="B11" s="256" t="s">
        <v>1</v>
      </c>
      <c r="C11" s="256"/>
      <c r="D11" s="256"/>
      <c r="E11" s="256"/>
      <c r="F11" s="256"/>
      <c r="G11" s="256"/>
      <c r="H11" s="110" t="e">
        <f>'(様式1号)交付申請書'!$F$10</f>
        <v>#NUM!</v>
      </c>
      <c r="I11" s="111"/>
      <c r="J11" s="111"/>
      <c r="K11" s="111"/>
      <c r="L11" s="112"/>
      <c r="M11" s="267" t="s">
        <v>22</v>
      </c>
      <c r="N11" s="268"/>
      <c r="O11" s="268"/>
      <c r="P11" s="268"/>
      <c r="Q11" s="269"/>
      <c r="R11" s="257" t="str">
        <f>基本情報設定シート!$C$10</f>
        <v>松江市環境負荷軽減活動支援事業補助金</v>
      </c>
      <c r="S11" s="258"/>
      <c r="T11" s="258"/>
      <c r="U11" s="258"/>
      <c r="V11" s="258"/>
      <c r="W11" s="258"/>
      <c r="X11" s="258"/>
      <c r="Y11" s="258"/>
      <c r="Z11" s="258"/>
      <c r="AA11" s="259"/>
      <c r="AB11" s="54"/>
      <c r="AD11" s="88" t="s">
        <v>259</v>
      </c>
      <c r="AE11" s="64"/>
      <c r="AF11" s="65"/>
    </row>
    <row r="12" spans="1:32" s="3" customFormat="1" ht="20.100000000000001" customHeight="1" x14ac:dyDescent="0.4">
      <c r="A12" s="54"/>
      <c r="B12" s="253" t="s">
        <v>3</v>
      </c>
      <c r="C12" s="254"/>
      <c r="D12" s="254"/>
      <c r="E12" s="254"/>
      <c r="F12" s="254"/>
      <c r="G12" s="255"/>
      <c r="H12" s="116" t="str">
        <f>基本情報設定シート!$C$11</f>
        <v>エネルギー効率改善事業</v>
      </c>
      <c r="I12" s="117"/>
      <c r="J12" s="117"/>
      <c r="K12" s="117"/>
      <c r="L12" s="117"/>
      <c r="M12" s="117"/>
      <c r="N12" s="117"/>
      <c r="O12" s="117"/>
      <c r="P12" s="117"/>
      <c r="Q12" s="117"/>
      <c r="R12" s="117"/>
      <c r="S12" s="117"/>
      <c r="T12" s="117"/>
      <c r="U12" s="117"/>
      <c r="V12" s="117"/>
      <c r="W12" s="117"/>
      <c r="X12" s="117"/>
      <c r="Y12" s="117"/>
      <c r="Z12" s="117"/>
      <c r="AA12" s="118"/>
      <c r="AB12" s="54"/>
    </row>
    <row r="13" spans="1:32" s="3" customFormat="1" ht="99.95" customHeight="1" x14ac:dyDescent="0.4">
      <c r="A13" s="54"/>
      <c r="B13" s="253" t="s">
        <v>23</v>
      </c>
      <c r="C13" s="254"/>
      <c r="D13" s="254"/>
      <c r="E13" s="254"/>
      <c r="F13" s="254"/>
      <c r="G13" s="255"/>
      <c r="H13" s="126">
        <f>'(様式1号)交付申請書'!$K$12</f>
        <v>0</v>
      </c>
      <c r="I13" s="127"/>
      <c r="J13" s="127"/>
      <c r="K13" s="127"/>
      <c r="L13" s="127"/>
      <c r="M13" s="127"/>
      <c r="N13" s="127"/>
      <c r="O13" s="127"/>
      <c r="P13" s="127"/>
      <c r="Q13" s="127"/>
      <c r="R13" s="127"/>
      <c r="S13" s="127"/>
      <c r="T13" s="127"/>
      <c r="U13" s="127"/>
      <c r="V13" s="127"/>
      <c r="W13" s="127"/>
      <c r="X13" s="127"/>
      <c r="Y13" s="127"/>
      <c r="Z13" s="127"/>
      <c r="AA13" s="128"/>
      <c r="AB13" s="54"/>
    </row>
    <row r="14" spans="1:32" s="3" customFormat="1" ht="39.950000000000003" customHeight="1" thickBot="1" x14ac:dyDescent="0.45">
      <c r="A14" s="54"/>
      <c r="B14" s="253" t="s">
        <v>24</v>
      </c>
      <c r="C14" s="254"/>
      <c r="D14" s="254"/>
      <c r="E14" s="254"/>
      <c r="F14" s="254"/>
      <c r="G14" s="254"/>
      <c r="H14" s="126">
        <f>'(様式4号)着手届'!$H$14</f>
        <v>0</v>
      </c>
      <c r="I14" s="270"/>
      <c r="J14" s="270"/>
      <c r="K14" s="270"/>
      <c r="L14" s="270"/>
      <c r="M14" s="270"/>
      <c r="N14" s="270"/>
      <c r="O14" s="270"/>
      <c r="P14" s="270"/>
      <c r="Q14" s="270"/>
      <c r="R14" s="270"/>
      <c r="S14" s="270"/>
      <c r="T14" s="270"/>
      <c r="U14" s="270"/>
      <c r="V14" s="270"/>
      <c r="W14" s="270"/>
      <c r="X14" s="270"/>
      <c r="Y14" s="270"/>
      <c r="Z14" s="270"/>
      <c r="AA14" s="271"/>
      <c r="AB14" s="54"/>
    </row>
    <row r="15" spans="1:32" s="3" customFormat="1" ht="20.100000000000001" customHeight="1" x14ac:dyDescent="0.4">
      <c r="A15" s="54"/>
      <c r="B15" s="107" t="s">
        <v>25</v>
      </c>
      <c r="C15" s="108"/>
      <c r="D15" s="108"/>
      <c r="E15" s="108"/>
      <c r="F15" s="108"/>
      <c r="G15" s="109"/>
      <c r="H15" s="272">
        <f>'(様式1号)交付申請書'!$N$17</f>
        <v>0</v>
      </c>
      <c r="I15" s="273"/>
      <c r="J15" s="273"/>
      <c r="K15" s="273"/>
      <c r="L15" s="273"/>
      <c r="M15" s="273"/>
      <c r="N15" s="274"/>
      <c r="O15" s="109" t="s">
        <v>26</v>
      </c>
      <c r="P15" s="275"/>
      <c r="Q15" s="275"/>
      <c r="R15" s="275"/>
      <c r="S15" s="275"/>
      <c r="T15" s="275"/>
      <c r="U15" s="360">
        <f>'(様式1号)交付申請書'!$N$18</f>
        <v>0</v>
      </c>
      <c r="V15" s="361"/>
      <c r="W15" s="361"/>
      <c r="X15" s="361"/>
      <c r="Y15" s="361"/>
      <c r="Z15" s="361"/>
      <c r="AA15" s="362"/>
      <c r="AB15" s="54"/>
      <c r="AC15" s="3" t="s">
        <v>147</v>
      </c>
      <c r="AD15" s="354" t="s">
        <v>148</v>
      </c>
      <c r="AE15" s="355"/>
    </row>
    <row r="16" spans="1:32" ht="20.100000000000001"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c r="AD16" s="356"/>
      <c r="AE16" s="357"/>
    </row>
    <row r="17" spans="30:31" ht="18.75" customHeight="1" thickBot="1" x14ac:dyDescent="0.45">
      <c r="AD17" s="358"/>
      <c r="AE17" s="359"/>
    </row>
  </sheetData>
  <sheetProtection algorithmName="SHA-512" hashValue="95f7lU60ltxjs1injrVqn1elRv93Gyymu/+88MZorme9btnAHUpQtF4B4Jb2S5oGFiZmDzc55kcZFW36AZslTQ==" saltValue="lTKjWqkPuuv/Ps2roxkImQ=="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T11" sqref="T11:AA11"/>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54"/>
      <c r="B1" s="99" t="s">
        <v>28</v>
      </c>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ht="39.950000000000003" customHeight="1" x14ac:dyDescent="0.4">
      <c r="A2" s="106" t="s">
        <v>29</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row>
    <row r="3" spans="1:28" ht="20.100000000000001" customHeight="1" x14ac:dyDescent="0.4">
      <c r="A3" s="55"/>
      <c r="B3" s="56"/>
      <c r="C3" s="56"/>
      <c r="D3" s="56"/>
      <c r="E3" s="56"/>
      <c r="F3" s="56"/>
      <c r="G3" s="56"/>
      <c r="H3" s="56"/>
      <c r="I3" s="56"/>
      <c r="J3" s="56"/>
      <c r="K3" s="56"/>
      <c r="L3" s="56"/>
      <c r="M3" s="56"/>
      <c r="N3" s="56"/>
      <c r="O3" s="56"/>
      <c r="P3" s="56"/>
      <c r="Q3" s="56"/>
      <c r="R3" s="56"/>
      <c r="S3" s="56"/>
      <c r="T3" s="56"/>
      <c r="U3" s="119"/>
      <c r="V3" s="119"/>
      <c r="W3" s="119"/>
      <c r="X3" s="119"/>
      <c r="Y3" s="119"/>
      <c r="Z3" s="119"/>
      <c r="AA3" s="119"/>
      <c r="AB3" s="56"/>
    </row>
    <row r="4" spans="1:28" ht="20.100000000000001" customHeight="1" x14ac:dyDescent="0.4">
      <c r="A4" s="57"/>
      <c r="B4" s="141" t="s">
        <v>8</v>
      </c>
      <c r="C4" s="141"/>
      <c r="D4" s="141"/>
      <c r="E4" s="141"/>
      <c r="F4" s="141"/>
      <c r="G4" s="141"/>
      <c r="H4" s="141"/>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06" t="s">
        <v>19</v>
      </c>
      <c r="I5" s="106"/>
      <c r="J5" s="106"/>
      <c r="K5" s="106"/>
      <c r="L5" s="106"/>
      <c r="M5" s="120" t="s">
        <v>9</v>
      </c>
      <c r="N5" s="120"/>
      <c r="O5" s="120"/>
      <c r="P5" s="120"/>
      <c r="Q5" s="120"/>
      <c r="R5" s="141">
        <f>基本情報設定シート!$C$9</f>
        <v>0</v>
      </c>
      <c r="S5" s="141"/>
      <c r="T5" s="141"/>
      <c r="U5" s="141"/>
      <c r="V5" s="141"/>
      <c r="W5" s="141"/>
      <c r="X5" s="141"/>
      <c r="Y5" s="141"/>
      <c r="Z5" s="141"/>
      <c r="AA5" s="141"/>
      <c r="AB5" s="141"/>
    </row>
    <row r="6" spans="1:28" ht="20.100000000000001" customHeight="1" x14ac:dyDescent="0.4">
      <c r="A6" s="55"/>
      <c r="B6" s="56"/>
      <c r="C6" s="56"/>
      <c r="D6" s="56"/>
      <c r="E6" s="56"/>
      <c r="F6" s="56"/>
      <c r="G6" s="56"/>
      <c r="H6" s="106"/>
      <c r="I6" s="106"/>
      <c r="J6" s="106"/>
      <c r="K6" s="106"/>
      <c r="L6" s="106"/>
      <c r="M6" s="139" t="s">
        <v>10</v>
      </c>
      <c r="N6" s="120"/>
      <c r="O6" s="120"/>
      <c r="P6" s="120"/>
      <c r="Q6" s="120"/>
      <c r="R6" s="140">
        <f>基本情報設定シート!$C$3</f>
        <v>0</v>
      </c>
      <c r="S6" s="140"/>
      <c r="T6" s="140"/>
      <c r="U6" s="140"/>
      <c r="V6" s="140"/>
      <c r="W6" s="140"/>
      <c r="X6" s="140"/>
      <c r="Y6" s="140"/>
      <c r="Z6" s="140"/>
      <c r="AA6" s="140"/>
      <c r="AB6" s="140"/>
    </row>
    <row r="7" spans="1:28" ht="20.100000000000001" customHeight="1" x14ac:dyDescent="0.4">
      <c r="A7" s="55"/>
      <c r="B7" s="56"/>
      <c r="C7" s="56"/>
      <c r="D7" s="56"/>
      <c r="E7" s="56"/>
      <c r="F7" s="56"/>
      <c r="G7" s="56"/>
      <c r="H7" s="106"/>
      <c r="I7" s="106"/>
      <c r="J7" s="106"/>
      <c r="K7" s="106"/>
      <c r="L7" s="106"/>
      <c r="M7" s="120"/>
      <c r="N7" s="120"/>
      <c r="O7" s="120"/>
      <c r="P7" s="120"/>
      <c r="Q7" s="120"/>
      <c r="R7" s="140" t="str">
        <f>基本情報設定シート!$C$4&amp;"　"&amp;基本情報設定シート!$C$5</f>
        <v>　</v>
      </c>
      <c r="S7" s="140"/>
      <c r="T7" s="140"/>
      <c r="U7" s="140"/>
      <c r="V7" s="140"/>
      <c r="W7" s="140"/>
      <c r="X7" s="140"/>
      <c r="Y7" s="140"/>
      <c r="Z7" s="140"/>
      <c r="AA7" s="140"/>
      <c r="AB7" s="140"/>
    </row>
    <row r="8" spans="1:28" s="3" customFormat="1" ht="39.950000000000003" customHeight="1" x14ac:dyDescent="0.4">
      <c r="A8" s="54"/>
      <c r="B8" s="54"/>
      <c r="C8" s="99" t="s">
        <v>27</v>
      </c>
      <c r="D8" s="99"/>
      <c r="E8" s="99"/>
      <c r="F8" s="99"/>
      <c r="G8" s="99"/>
      <c r="H8" s="99"/>
      <c r="I8" s="99"/>
      <c r="J8" s="99"/>
      <c r="K8" s="99"/>
      <c r="L8" s="99"/>
      <c r="M8" s="99"/>
      <c r="N8" s="99"/>
      <c r="O8" s="99"/>
      <c r="P8" s="99"/>
      <c r="Q8" s="99"/>
      <c r="R8" s="99"/>
      <c r="S8" s="99"/>
      <c r="T8" s="99"/>
      <c r="U8" s="99"/>
      <c r="V8" s="99"/>
      <c r="W8" s="99"/>
      <c r="X8" s="99"/>
      <c r="Y8" s="99"/>
      <c r="Z8" s="99"/>
      <c r="AA8" s="99"/>
      <c r="AB8" s="99"/>
    </row>
    <row r="9" spans="1:28" s="3" customFormat="1" ht="30" customHeight="1" x14ac:dyDescent="0.4">
      <c r="A9" s="106" t="s">
        <v>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row>
    <row r="10" spans="1:28" s="3" customFormat="1" ht="39.950000000000003" customHeight="1" x14ac:dyDescent="0.4">
      <c r="A10" s="77"/>
      <c r="B10" s="256" t="s">
        <v>20</v>
      </c>
      <c r="C10" s="256"/>
      <c r="D10" s="256"/>
      <c r="E10" s="256"/>
      <c r="F10" s="256"/>
      <c r="G10" s="256"/>
      <c r="H10" s="366" t="str">
        <f>'(様式4号)完了届'!$H$10</f>
        <v>明治33年1月0日</v>
      </c>
      <c r="I10" s="366"/>
      <c r="J10" s="366"/>
      <c r="K10" s="366"/>
      <c r="L10" s="366"/>
      <c r="M10" s="366"/>
      <c r="N10" s="256" t="s">
        <v>21</v>
      </c>
      <c r="O10" s="256"/>
      <c r="P10" s="256"/>
      <c r="Q10" s="256"/>
      <c r="R10" s="256"/>
      <c r="S10" s="256"/>
      <c r="T10" s="367" t="str">
        <f>'(様式4号)完了届'!$R$10</f>
        <v>指令も産第号</v>
      </c>
      <c r="U10" s="367"/>
      <c r="V10" s="367"/>
      <c r="W10" s="367"/>
      <c r="X10" s="367"/>
      <c r="Y10" s="367"/>
      <c r="Z10" s="367"/>
      <c r="AA10" s="367"/>
      <c r="AB10" s="77"/>
    </row>
    <row r="11" spans="1:28" s="3" customFormat="1" ht="20.100000000000001" customHeight="1" x14ac:dyDescent="0.4">
      <c r="A11" s="54"/>
      <c r="B11" s="256" t="s">
        <v>1</v>
      </c>
      <c r="C11" s="256"/>
      <c r="D11" s="256"/>
      <c r="E11" s="256"/>
      <c r="F11" s="256"/>
      <c r="G11" s="256"/>
      <c r="H11" s="368" t="e">
        <f>'(様式1号)交付申請書'!$F$10</f>
        <v>#NUM!</v>
      </c>
      <c r="I11" s="368"/>
      <c r="J11" s="368"/>
      <c r="K11" s="368"/>
      <c r="L11" s="368"/>
      <c r="M11" s="368"/>
      <c r="N11" s="256" t="s">
        <v>22</v>
      </c>
      <c r="O11" s="256"/>
      <c r="P11" s="256"/>
      <c r="Q11" s="256"/>
      <c r="R11" s="256"/>
      <c r="S11" s="256"/>
      <c r="T11" s="369" t="str">
        <f>基本情報設定シート!$C$10</f>
        <v>松江市環境負荷軽減活動支援事業補助金</v>
      </c>
      <c r="U11" s="369"/>
      <c r="V11" s="369"/>
      <c r="W11" s="369"/>
      <c r="X11" s="369"/>
      <c r="Y11" s="369"/>
      <c r="Z11" s="369"/>
      <c r="AA11" s="369"/>
      <c r="AB11" s="54"/>
    </row>
    <row r="12" spans="1:28" s="3" customFormat="1" ht="20.100000000000001" customHeight="1" x14ac:dyDescent="0.4">
      <c r="A12" s="54"/>
      <c r="B12" s="253" t="s">
        <v>3</v>
      </c>
      <c r="C12" s="254"/>
      <c r="D12" s="254"/>
      <c r="E12" s="254"/>
      <c r="F12" s="254"/>
      <c r="G12" s="255"/>
      <c r="H12" s="376" t="str">
        <f>基本情報設定シート!$C$11</f>
        <v>エネルギー効率改善事業</v>
      </c>
      <c r="I12" s="377"/>
      <c r="J12" s="377"/>
      <c r="K12" s="377"/>
      <c r="L12" s="377"/>
      <c r="M12" s="377"/>
      <c r="N12" s="377"/>
      <c r="O12" s="377"/>
      <c r="P12" s="377"/>
      <c r="Q12" s="377"/>
      <c r="R12" s="377"/>
      <c r="S12" s="377"/>
      <c r="T12" s="377"/>
      <c r="U12" s="377"/>
      <c r="V12" s="377"/>
      <c r="W12" s="377"/>
      <c r="X12" s="377"/>
      <c r="Y12" s="377"/>
      <c r="Z12" s="377"/>
      <c r="AA12" s="378"/>
      <c r="AB12" s="54"/>
    </row>
    <row r="13" spans="1:28" s="3" customFormat="1" ht="39.950000000000003" customHeight="1" x14ac:dyDescent="0.4">
      <c r="A13" s="54"/>
      <c r="B13" s="253" t="s">
        <v>24</v>
      </c>
      <c r="C13" s="254"/>
      <c r="D13" s="254"/>
      <c r="E13" s="254"/>
      <c r="F13" s="254"/>
      <c r="G13" s="254"/>
      <c r="H13" s="126">
        <f>'(様式4号)完了届'!$H$14</f>
        <v>0</v>
      </c>
      <c r="I13" s="270"/>
      <c r="J13" s="270"/>
      <c r="K13" s="270"/>
      <c r="L13" s="270"/>
      <c r="M13" s="270"/>
      <c r="N13" s="270"/>
      <c r="O13" s="270"/>
      <c r="P13" s="270"/>
      <c r="Q13" s="270"/>
      <c r="R13" s="270"/>
      <c r="S13" s="270"/>
      <c r="T13" s="270"/>
      <c r="U13" s="270"/>
      <c r="V13" s="270"/>
      <c r="W13" s="270"/>
      <c r="X13" s="270"/>
      <c r="Y13" s="270"/>
      <c r="Z13" s="270"/>
      <c r="AA13" s="271"/>
      <c r="AB13" s="54"/>
    </row>
    <row r="14" spans="1:28" s="3" customFormat="1" ht="20.100000000000001" customHeight="1" x14ac:dyDescent="0.4">
      <c r="A14" s="54"/>
      <c r="B14" s="253" t="s">
        <v>25</v>
      </c>
      <c r="C14" s="254"/>
      <c r="D14" s="254"/>
      <c r="E14" s="254"/>
      <c r="F14" s="254"/>
      <c r="G14" s="255"/>
      <c r="H14" s="379">
        <f>'(様式4号)完了届'!$H$15</f>
        <v>0</v>
      </c>
      <c r="I14" s="380"/>
      <c r="J14" s="380"/>
      <c r="K14" s="380"/>
      <c r="L14" s="380"/>
      <c r="M14" s="380"/>
      <c r="N14" s="381"/>
      <c r="O14" s="255" t="s">
        <v>26</v>
      </c>
      <c r="P14" s="256"/>
      <c r="Q14" s="256"/>
      <c r="R14" s="256"/>
      <c r="S14" s="256"/>
      <c r="T14" s="256"/>
      <c r="U14" s="382">
        <f>'(様式4号)完了届'!$U$15</f>
        <v>0</v>
      </c>
      <c r="V14" s="382"/>
      <c r="W14" s="382"/>
      <c r="X14" s="382"/>
      <c r="Y14" s="382"/>
      <c r="Z14" s="382"/>
      <c r="AA14" s="382"/>
      <c r="AB14" s="54"/>
    </row>
    <row r="15" spans="1:28" s="3" customFormat="1" ht="39.950000000000003" customHeight="1" x14ac:dyDescent="0.4">
      <c r="A15" s="54"/>
      <c r="B15" s="100" t="s">
        <v>30</v>
      </c>
      <c r="C15" s="101"/>
      <c r="D15" s="101"/>
      <c r="E15" s="101"/>
      <c r="F15" s="101"/>
      <c r="G15" s="101"/>
      <c r="H15" s="101"/>
      <c r="I15" s="101"/>
      <c r="J15" s="102"/>
      <c r="K15" s="121">
        <f>IF('(別紙3)事業報告書'!$K$42="",'(別紙3)事業報告書'!$K$41,'(別紙3)事業報告書'!$K$42)</f>
        <v>0</v>
      </c>
      <c r="L15" s="122"/>
      <c r="M15" s="122"/>
      <c r="N15" s="122"/>
      <c r="O15" s="122"/>
      <c r="P15" s="122"/>
      <c r="Q15" s="122"/>
      <c r="R15" s="122"/>
      <c r="S15" s="122"/>
      <c r="T15" s="122"/>
      <c r="U15" s="122"/>
      <c r="V15" s="122"/>
      <c r="W15" s="122"/>
      <c r="X15" s="122"/>
      <c r="Y15" s="122"/>
      <c r="Z15" s="270" t="s">
        <v>5</v>
      </c>
      <c r="AA15" s="271"/>
      <c r="AB15" s="54"/>
    </row>
    <row r="16" spans="1:28" s="3" customFormat="1" ht="39.950000000000003" customHeight="1" x14ac:dyDescent="0.4">
      <c r="A16" s="54"/>
      <c r="B16" s="100" t="s">
        <v>31</v>
      </c>
      <c r="C16" s="101"/>
      <c r="D16" s="101"/>
      <c r="E16" s="101"/>
      <c r="F16" s="101"/>
      <c r="G16" s="101"/>
      <c r="H16" s="101"/>
      <c r="I16" s="101"/>
      <c r="J16" s="102"/>
      <c r="K16" s="364"/>
      <c r="L16" s="365"/>
      <c r="M16" s="365"/>
      <c r="N16" s="365"/>
      <c r="O16" s="365"/>
      <c r="P16" s="365"/>
      <c r="Q16" s="365"/>
      <c r="R16" s="365"/>
      <c r="S16" s="365"/>
      <c r="T16" s="365"/>
      <c r="U16" s="365"/>
      <c r="V16" s="365"/>
      <c r="W16" s="365"/>
      <c r="X16" s="365"/>
      <c r="Y16" s="365"/>
      <c r="Z16" s="270" t="s">
        <v>5</v>
      </c>
      <c r="AA16" s="271"/>
      <c r="AB16" s="54"/>
    </row>
    <row r="17" spans="1:28" s="3" customFormat="1" ht="39.950000000000003" customHeight="1" x14ac:dyDescent="0.4">
      <c r="A17" s="54"/>
      <c r="B17" s="100" t="s">
        <v>32</v>
      </c>
      <c r="C17" s="101"/>
      <c r="D17" s="101"/>
      <c r="E17" s="101"/>
      <c r="F17" s="101"/>
      <c r="G17" s="101"/>
      <c r="H17" s="101"/>
      <c r="I17" s="101"/>
      <c r="J17" s="102"/>
      <c r="K17" s="121">
        <v>0</v>
      </c>
      <c r="L17" s="122"/>
      <c r="M17" s="122"/>
      <c r="N17" s="122"/>
      <c r="O17" s="122"/>
      <c r="P17" s="122"/>
      <c r="Q17" s="122"/>
      <c r="R17" s="122"/>
      <c r="S17" s="122"/>
      <c r="T17" s="122"/>
      <c r="U17" s="122"/>
      <c r="V17" s="122"/>
      <c r="W17" s="122"/>
      <c r="X17" s="122"/>
      <c r="Y17" s="122"/>
      <c r="Z17" s="270" t="s">
        <v>5</v>
      </c>
      <c r="AA17" s="271"/>
      <c r="AB17" s="54"/>
    </row>
    <row r="18" spans="1:28" s="3" customFormat="1" ht="99.95" customHeight="1" x14ac:dyDescent="0.4">
      <c r="A18" s="54"/>
      <c r="B18" s="253" t="s">
        <v>34</v>
      </c>
      <c r="C18" s="254"/>
      <c r="D18" s="254"/>
      <c r="E18" s="254"/>
      <c r="F18" s="254"/>
      <c r="G18" s="255"/>
      <c r="H18" s="363" t="s">
        <v>236</v>
      </c>
      <c r="I18" s="270"/>
      <c r="J18" s="270"/>
      <c r="K18" s="270"/>
      <c r="L18" s="270"/>
      <c r="M18" s="270"/>
      <c r="N18" s="270"/>
      <c r="O18" s="270"/>
      <c r="P18" s="270"/>
      <c r="Q18" s="270"/>
      <c r="R18" s="270"/>
      <c r="S18" s="270"/>
      <c r="T18" s="270"/>
      <c r="U18" s="270"/>
      <c r="V18" s="270"/>
      <c r="W18" s="270"/>
      <c r="X18" s="270"/>
      <c r="Y18" s="270"/>
      <c r="Z18" s="270"/>
      <c r="AA18" s="271"/>
      <c r="AB18" s="54"/>
    </row>
    <row r="19" spans="1:28" s="3" customFormat="1" ht="20.100000000000001" customHeight="1" x14ac:dyDescent="0.4">
      <c r="A19" s="54"/>
      <c r="B19" s="370" t="s">
        <v>33</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2"/>
      <c r="AB19" s="54"/>
    </row>
    <row r="20" spans="1:28" s="3" customFormat="1" ht="99.95" customHeight="1" x14ac:dyDescent="0.4">
      <c r="A20" s="54"/>
      <c r="B20" s="373" t="str">
        <f>VLOOKUP($H$12,管理者用!$C$2:$E$18,3,0)</f>
        <v>１．事業報告書
２．補助対象経費に係る請求明細の分かるもの
３．領収書等補助対象経費の支払いが完了したことが分かるもの
４．市税に滞納がないことが分かる証明書</v>
      </c>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5"/>
      <c r="AB20" s="54"/>
    </row>
    <row r="21" spans="1:28" s="3" customFormat="1" ht="20.100000000000001" customHeight="1" x14ac:dyDescent="0.4">
      <c r="A21" s="54"/>
      <c r="B21" s="54"/>
      <c r="C21" s="54"/>
      <c r="D21" s="54"/>
      <c r="E21" s="62"/>
      <c r="F21" s="62"/>
      <c r="G21" s="62"/>
      <c r="H21" s="62"/>
      <c r="I21" s="62"/>
      <c r="J21" s="62"/>
      <c r="K21" s="62"/>
      <c r="L21" s="62"/>
      <c r="M21" s="62"/>
      <c r="N21" s="62"/>
      <c r="O21" s="62"/>
      <c r="P21" s="62"/>
      <c r="Q21" s="54"/>
      <c r="R21" s="54"/>
      <c r="S21" s="54"/>
      <c r="T21" s="54"/>
      <c r="U21" s="54"/>
      <c r="V21" s="54"/>
      <c r="W21" s="54"/>
      <c r="X21" s="54"/>
      <c r="Y21" s="54"/>
      <c r="Z21" s="54"/>
      <c r="AA21" s="54"/>
      <c r="AB21" s="54"/>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zoomScaleNormal="100" zoomScaleSheetLayoutView="100" workbookViewId="0">
      <selection activeCell="E5" sqref="E5:M5"/>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263</v>
      </c>
      <c r="B1" s="21"/>
      <c r="C1" s="22"/>
      <c r="D1" s="22"/>
      <c r="E1" s="21"/>
      <c r="F1" s="21"/>
      <c r="G1" s="21"/>
      <c r="H1" s="21"/>
      <c r="I1" s="21"/>
      <c r="J1" s="21"/>
      <c r="K1" s="21"/>
      <c r="L1" s="21"/>
      <c r="M1" s="21"/>
    </row>
    <row r="2" spans="1:21" ht="30" customHeight="1" thickBot="1" x14ac:dyDescent="0.45">
      <c r="A2" s="202" t="str">
        <f>基本情報設定シート!$C$10&amp;"　事業報告書"</f>
        <v>松江市環境負荷軽減活動支援事業補助金　事業報告書</v>
      </c>
      <c r="B2" s="202"/>
      <c r="C2" s="202"/>
      <c r="D2" s="202"/>
      <c r="E2" s="202"/>
      <c r="F2" s="202"/>
      <c r="G2" s="202"/>
      <c r="H2" s="202"/>
      <c r="I2" s="202"/>
      <c r="J2" s="202"/>
      <c r="K2" s="202"/>
      <c r="L2" s="202"/>
      <c r="M2" s="202"/>
    </row>
    <row r="3" spans="1:21" s="24" customFormat="1" ht="18.75" customHeight="1" thickBot="1" x14ac:dyDescent="0.45">
      <c r="A3" s="50" t="s">
        <v>156</v>
      </c>
      <c r="B3" s="392" t="s">
        <v>157</v>
      </c>
      <c r="C3" s="392"/>
      <c r="D3" s="392"/>
      <c r="E3" s="393">
        <f>基本情報設定シート!$C$3</f>
        <v>0</v>
      </c>
      <c r="F3" s="393"/>
      <c r="G3" s="393"/>
      <c r="H3" s="393"/>
      <c r="I3" s="393"/>
      <c r="J3" s="393"/>
      <c r="K3" s="393"/>
      <c r="L3" s="393"/>
      <c r="M3" s="394"/>
      <c r="N3" s="23"/>
      <c r="O3" s="23"/>
      <c r="P3" s="23"/>
      <c r="Q3" s="23"/>
      <c r="R3" s="23"/>
      <c r="S3" s="23"/>
      <c r="T3" s="23"/>
      <c r="U3" s="23"/>
    </row>
    <row r="4" spans="1:21" s="24" customFormat="1" x14ac:dyDescent="0.4">
      <c r="A4" s="142" t="s">
        <v>238</v>
      </c>
      <c r="B4" s="145" t="s">
        <v>293</v>
      </c>
      <c r="C4" s="145"/>
      <c r="D4" s="145"/>
      <c r="E4" s="239" t="str">
        <f>基本情報設定シート!$C$10</f>
        <v>松江市環境負荷軽減活動支援事業補助金</v>
      </c>
      <c r="F4" s="240"/>
      <c r="G4" s="240"/>
      <c r="H4" s="240"/>
      <c r="I4" s="240"/>
      <c r="J4" s="240"/>
      <c r="K4" s="240"/>
      <c r="L4" s="240"/>
      <c r="M4" s="243"/>
      <c r="N4" s="23"/>
      <c r="O4" s="23"/>
      <c r="P4" s="23"/>
      <c r="Q4" s="23"/>
      <c r="R4" s="23"/>
      <c r="S4" s="23"/>
      <c r="T4" s="23"/>
      <c r="U4" s="23"/>
    </row>
    <row r="5" spans="1:21" s="24" customFormat="1" ht="120" customHeight="1" x14ac:dyDescent="0.4">
      <c r="A5" s="143"/>
      <c r="B5" s="149" t="s">
        <v>298</v>
      </c>
      <c r="C5" s="149"/>
      <c r="D5" s="149"/>
      <c r="E5" s="153"/>
      <c r="F5" s="154"/>
      <c r="G5" s="154"/>
      <c r="H5" s="154"/>
      <c r="I5" s="154"/>
      <c r="J5" s="154"/>
      <c r="K5" s="154"/>
      <c r="L5" s="154"/>
      <c r="M5" s="155"/>
      <c r="N5" s="23"/>
      <c r="O5" s="23"/>
      <c r="P5" s="23"/>
      <c r="Q5" s="23"/>
      <c r="R5" s="23"/>
      <c r="S5" s="23"/>
      <c r="T5" s="23"/>
      <c r="U5" s="23"/>
    </row>
    <row r="6" spans="1:21" s="24" customFormat="1" ht="39.950000000000003" customHeight="1" x14ac:dyDescent="0.4">
      <c r="A6" s="143"/>
      <c r="B6" s="383" t="s">
        <v>299</v>
      </c>
      <c r="C6" s="384"/>
      <c r="D6" s="385"/>
      <c r="E6" s="160" t="s">
        <v>297</v>
      </c>
      <c r="F6" s="161"/>
      <c r="G6" s="161"/>
      <c r="H6" s="161"/>
      <c r="I6" s="161"/>
      <c r="J6" s="161"/>
      <c r="K6" s="161"/>
      <c r="L6" s="161"/>
      <c r="M6" s="162"/>
      <c r="N6" s="23"/>
      <c r="O6" s="23"/>
      <c r="P6" s="23"/>
      <c r="Q6" s="23"/>
      <c r="R6" s="23"/>
      <c r="S6" s="23"/>
      <c r="T6" s="23"/>
      <c r="U6" s="23"/>
    </row>
    <row r="7" spans="1:21" s="24" customFormat="1" ht="120" customHeight="1" x14ac:dyDescent="0.4">
      <c r="A7" s="143"/>
      <c r="B7" s="386"/>
      <c r="C7" s="387"/>
      <c r="D7" s="388"/>
      <c r="E7" s="156"/>
      <c r="F7" s="157"/>
      <c r="G7" s="157"/>
      <c r="H7" s="157"/>
      <c r="I7" s="157"/>
      <c r="J7" s="157"/>
      <c r="K7" s="157"/>
      <c r="L7" s="157"/>
      <c r="M7" s="158"/>
      <c r="N7" s="23"/>
      <c r="O7" s="23"/>
      <c r="P7" s="23"/>
      <c r="Q7" s="23"/>
      <c r="R7" s="23"/>
      <c r="S7" s="23"/>
      <c r="T7" s="23"/>
      <c r="U7" s="23"/>
    </row>
    <row r="8" spans="1:21" s="24" customFormat="1" ht="120" customHeight="1" thickBot="1" x14ac:dyDescent="0.45">
      <c r="A8" s="144"/>
      <c r="B8" s="389" t="s">
        <v>235</v>
      </c>
      <c r="C8" s="390"/>
      <c r="D8" s="391"/>
      <c r="E8" s="163"/>
      <c r="F8" s="164"/>
      <c r="G8" s="164"/>
      <c r="H8" s="164"/>
      <c r="I8" s="164"/>
      <c r="J8" s="164"/>
      <c r="K8" s="164"/>
      <c r="L8" s="164"/>
      <c r="M8" s="165"/>
      <c r="N8" s="23"/>
      <c r="O8" s="23"/>
      <c r="P8" s="23"/>
      <c r="Q8" s="23"/>
      <c r="R8" s="23"/>
      <c r="S8" s="23"/>
      <c r="T8" s="23"/>
      <c r="U8" s="23"/>
    </row>
    <row r="9" spans="1:21" s="24" customFormat="1" x14ac:dyDescent="0.4">
      <c r="A9" s="316" t="s">
        <v>225</v>
      </c>
      <c r="B9" s="36"/>
      <c r="C9" s="41" t="s">
        <v>173</v>
      </c>
      <c r="D9" s="39"/>
      <c r="E9" s="40"/>
      <c r="F9" s="40"/>
      <c r="G9" s="40"/>
      <c r="H9" s="40"/>
      <c r="I9" s="40"/>
      <c r="J9" s="40"/>
      <c r="K9" s="40"/>
      <c r="L9" s="42" t="s">
        <v>174</v>
      </c>
      <c r="M9" s="37"/>
      <c r="N9" s="23"/>
      <c r="O9" s="23"/>
      <c r="P9" s="23"/>
      <c r="Q9" s="23"/>
      <c r="R9" s="23"/>
      <c r="S9" s="23"/>
      <c r="T9" s="23"/>
      <c r="U9" s="23"/>
    </row>
    <row r="10" spans="1:21" s="24" customFormat="1" x14ac:dyDescent="0.4">
      <c r="A10" s="316"/>
      <c r="B10" s="36"/>
      <c r="C10" s="41"/>
      <c r="D10" s="39"/>
      <c r="E10" s="40"/>
      <c r="F10" s="40"/>
      <c r="G10" s="40"/>
      <c r="H10" s="40"/>
      <c r="I10" s="40"/>
      <c r="J10" s="40"/>
      <c r="K10" s="40"/>
      <c r="L10" s="42" t="s">
        <v>223</v>
      </c>
      <c r="M10" s="37"/>
      <c r="N10" s="23"/>
      <c r="O10" s="23"/>
      <c r="P10" s="23"/>
      <c r="Q10" s="23"/>
      <c r="R10" s="23"/>
      <c r="S10" s="23"/>
      <c r="T10" s="23"/>
      <c r="U10" s="23"/>
    </row>
    <row r="11" spans="1:21" s="24" customFormat="1" x14ac:dyDescent="0.4">
      <c r="A11" s="188"/>
      <c r="B11" s="36"/>
      <c r="C11" s="49" t="s">
        <v>175</v>
      </c>
      <c r="D11" s="168" t="s">
        <v>176</v>
      </c>
      <c r="E11" s="168"/>
      <c r="F11" s="169" t="s">
        <v>177</v>
      </c>
      <c r="G11" s="169"/>
      <c r="H11" s="169"/>
      <c r="I11" s="169"/>
      <c r="J11" s="169"/>
      <c r="K11" s="169"/>
      <c r="L11" s="169"/>
      <c r="M11" s="37"/>
      <c r="N11" s="23"/>
      <c r="O11" s="23"/>
      <c r="P11" s="23"/>
      <c r="Q11" s="23"/>
      <c r="R11" s="23"/>
      <c r="S11" s="23"/>
      <c r="T11" s="23"/>
      <c r="U11" s="23"/>
    </row>
    <row r="12" spans="1:21" s="24" customFormat="1" x14ac:dyDescent="0.4">
      <c r="A12" s="188"/>
      <c r="B12" s="36"/>
      <c r="C12" s="332" t="s">
        <v>178</v>
      </c>
      <c r="D12" s="317">
        <f>D18-SUM(D14,D16)</f>
        <v>0</v>
      </c>
      <c r="E12" s="318"/>
      <c r="F12" s="319"/>
      <c r="G12" s="320"/>
      <c r="H12" s="320"/>
      <c r="I12" s="320"/>
      <c r="J12" s="320"/>
      <c r="K12" s="320"/>
      <c r="L12" s="321"/>
      <c r="M12" s="37"/>
      <c r="N12" s="23">
        <v>1</v>
      </c>
      <c r="O12" s="23"/>
      <c r="P12" s="23"/>
      <c r="Q12" s="23"/>
      <c r="R12" s="23"/>
      <c r="S12" s="23"/>
      <c r="T12" s="23"/>
      <c r="U12" s="23"/>
    </row>
    <row r="13" spans="1:21" s="24" customFormat="1" x14ac:dyDescent="0.4">
      <c r="A13" s="188"/>
      <c r="B13" s="36"/>
      <c r="C13" s="333"/>
      <c r="D13" s="334" t="str">
        <f>IF($D$15="","",SUM($D$19,-D17,-D15))</f>
        <v/>
      </c>
      <c r="E13" s="335"/>
      <c r="F13" s="319"/>
      <c r="G13" s="320"/>
      <c r="H13" s="320"/>
      <c r="I13" s="320"/>
      <c r="J13" s="320"/>
      <c r="K13" s="320"/>
      <c r="L13" s="321"/>
      <c r="M13" s="37"/>
      <c r="N13" s="23"/>
      <c r="O13" s="23"/>
      <c r="P13" s="23"/>
      <c r="Q13" s="23"/>
      <c r="R13" s="23"/>
      <c r="S13" s="23"/>
      <c r="T13" s="23"/>
      <c r="U13" s="23"/>
    </row>
    <row r="14" spans="1:21" s="24" customFormat="1" x14ac:dyDescent="0.4">
      <c r="A14" s="188"/>
      <c r="B14" s="36"/>
      <c r="C14" s="330" t="s">
        <v>179</v>
      </c>
      <c r="D14" s="317">
        <f>$K$43</f>
        <v>0</v>
      </c>
      <c r="E14" s="318"/>
      <c r="F14" s="319" t="str">
        <f>基本情報設定シート!$C$10</f>
        <v>松江市環境負荷軽減活動支援事業補助金</v>
      </c>
      <c r="G14" s="320"/>
      <c r="H14" s="320"/>
      <c r="I14" s="320"/>
      <c r="J14" s="320"/>
      <c r="K14" s="320"/>
      <c r="L14" s="321"/>
      <c r="M14" s="37"/>
      <c r="N14" s="23">
        <v>2</v>
      </c>
      <c r="O14" s="23"/>
      <c r="P14" s="23"/>
      <c r="Q14" s="23"/>
      <c r="R14" s="23"/>
      <c r="S14" s="23"/>
      <c r="T14" s="23"/>
      <c r="U14" s="23"/>
    </row>
    <row r="15" spans="1:21" s="24" customFormat="1" x14ac:dyDescent="0.4">
      <c r="A15" s="188"/>
      <c r="B15" s="36"/>
      <c r="C15" s="331"/>
      <c r="D15" s="339" t="str">
        <f>IF($K$44="","",$K$44)</f>
        <v/>
      </c>
      <c r="E15" s="340"/>
      <c r="F15" s="319"/>
      <c r="G15" s="320"/>
      <c r="H15" s="320"/>
      <c r="I15" s="320"/>
      <c r="J15" s="320"/>
      <c r="K15" s="320"/>
      <c r="L15" s="321"/>
      <c r="M15" s="37"/>
      <c r="N15" s="23"/>
      <c r="O15" s="23"/>
      <c r="P15" s="23"/>
      <c r="Q15" s="23"/>
      <c r="R15" s="23"/>
      <c r="S15" s="23"/>
      <c r="T15" s="23"/>
      <c r="U15" s="23"/>
    </row>
    <row r="16" spans="1:21" s="24" customFormat="1" x14ac:dyDescent="0.4">
      <c r="A16" s="188"/>
      <c r="B16" s="36"/>
      <c r="C16" s="330" t="s">
        <v>180</v>
      </c>
      <c r="D16" s="317">
        <f>IF('(別紙2)変更事業計画書'!$D$23="",'(別紙2)変更事業計画書'!$D$22,'(別紙2)変更事業計画書'!$D$23)</f>
        <v>0</v>
      </c>
      <c r="E16" s="318"/>
      <c r="F16" s="319"/>
      <c r="G16" s="320"/>
      <c r="H16" s="320"/>
      <c r="I16" s="320"/>
      <c r="J16" s="320"/>
      <c r="K16" s="320"/>
      <c r="L16" s="321"/>
      <c r="M16" s="37"/>
      <c r="N16" s="23">
        <v>3</v>
      </c>
      <c r="O16" s="23"/>
      <c r="P16" s="23"/>
      <c r="Q16" s="23"/>
      <c r="R16" s="23"/>
      <c r="S16" s="23"/>
      <c r="T16" s="23"/>
      <c r="U16" s="23"/>
    </row>
    <row r="17" spans="1:21" s="24" customFormat="1" x14ac:dyDescent="0.4">
      <c r="A17" s="188"/>
      <c r="B17" s="36"/>
      <c r="C17" s="331"/>
      <c r="D17" s="341"/>
      <c r="E17" s="342"/>
      <c r="F17" s="336"/>
      <c r="G17" s="337"/>
      <c r="H17" s="337"/>
      <c r="I17" s="337"/>
      <c r="J17" s="337"/>
      <c r="K17" s="337"/>
      <c r="L17" s="338"/>
      <c r="M17" s="37"/>
      <c r="N17" s="23"/>
      <c r="O17" s="23"/>
      <c r="P17" s="23"/>
      <c r="Q17" s="23"/>
      <c r="R17" s="23"/>
      <c r="S17" s="23"/>
      <c r="T17" s="23"/>
      <c r="U17" s="23"/>
    </row>
    <row r="18" spans="1:21" s="24" customFormat="1" x14ac:dyDescent="0.4">
      <c r="A18" s="188"/>
      <c r="B18" s="36"/>
      <c r="C18" s="168" t="s">
        <v>181</v>
      </c>
      <c r="D18" s="322">
        <f>E41</f>
        <v>0</v>
      </c>
      <c r="E18" s="322"/>
      <c r="F18" s="167"/>
      <c r="G18" s="167"/>
      <c r="H18" s="167"/>
      <c r="I18" s="167"/>
      <c r="J18" s="167"/>
      <c r="K18" s="167"/>
      <c r="L18" s="167"/>
      <c r="M18" s="37"/>
      <c r="N18" s="23">
        <v>4</v>
      </c>
      <c r="O18" s="23"/>
      <c r="P18" s="23"/>
      <c r="Q18" s="23"/>
      <c r="R18" s="23"/>
      <c r="S18" s="23"/>
      <c r="T18" s="23"/>
      <c r="U18" s="23"/>
    </row>
    <row r="19" spans="1:21" s="24" customFormat="1" x14ac:dyDescent="0.4">
      <c r="A19" s="188"/>
      <c r="B19" s="36"/>
      <c r="C19" s="168"/>
      <c r="D19" s="326" t="str">
        <f>IF($D$15="","",$E$42)</f>
        <v/>
      </c>
      <c r="E19" s="326"/>
      <c r="F19" s="325"/>
      <c r="G19" s="325"/>
      <c r="H19" s="325"/>
      <c r="I19" s="325"/>
      <c r="J19" s="325"/>
      <c r="K19" s="325"/>
      <c r="L19" s="325"/>
      <c r="M19" s="37"/>
      <c r="N19" s="23"/>
      <c r="O19" s="23"/>
      <c r="P19" s="23"/>
      <c r="Q19" s="23"/>
      <c r="R19" s="23"/>
      <c r="S19" s="23"/>
      <c r="T19" s="23"/>
      <c r="U19" s="23"/>
    </row>
    <row r="20" spans="1:21" s="24" customFormat="1" x14ac:dyDescent="0.4">
      <c r="A20" s="188"/>
      <c r="B20" s="36"/>
      <c r="C20" s="46"/>
      <c r="D20" s="39"/>
      <c r="E20" s="39"/>
      <c r="F20" s="40"/>
      <c r="G20" s="40"/>
      <c r="H20" s="40"/>
      <c r="I20" s="40"/>
      <c r="J20" s="40"/>
      <c r="K20" s="40"/>
      <c r="L20" s="40"/>
      <c r="M20" s="37"/>
      <c r="N20" s="23"/>
      <c r="O20" s="23"/>
      <c r="P20" s="23"/>
      <c r="Q20" s="23"/>
      <c r="R20" s="23"/>
      <c r="S20" s="23"/>
      <c r="T20" s="23"/>
      <c r="U20" s="23"/>
    </row>
    <row r="21" spans="1:21" s="24" customFormat="1" x14ac:dyDescent="0.4">
      <c r="A21" s="188"/>
      <c r="B21" s="36"/>
      <c r="C21" s="41" t="s">
        <v>182</v>
      </c>
      <c r="D21" s="39"/>
      <c r="E21" s="40"/>
      <c r="F21" s="40"/>
      <c r="G21" s="40"/>
      <c r="H21" s="40"/>
      <c r="I21" s="40"/>
      <c r="J21" s="40"/>
      <c r="K21" s="40"/>
      <c r="L21" s="42" t="s">
        <v>174</v>
      </c>
      <c r="M21" s="37"/>
      <c r="N21" s="23"/>
      <c r="O21" s="23"/>
      <c r="P21" s="23"/>
      <c r="Q21" s="23"/>
      <c r="R21" s="23"/>
      <c r="S21" s="23"/>
      <c r="T21" s="23"/>
      <c r="U21" s="23"/>
    </row>
    <row r="22" spans="1:21" s="24" customFormat="1" x14ac:dyDescent="0.4">
      <c r="A22" s="188"/>
      <c r="B22" s="36"/>
      <c r="C22" s="41"/>
      <c r="D22" s="39"/>
      <c r="E22" s="40"/>
      <c r="F22" s="40"/>
      <c r="G22" s="40"/>
      <c r="H22" s="40"/>
      <c r="I22" s="40"/>
      <c r="J22" s="40"/>
      <c r="K22" s="40"/>
      <c r="L22" s="42" t="s">
        <v>223</v>
      </c>
      <c r="M22" s="37"/>
      <c r="N22" s="23"/>
      <c r="O22" s="23"/>
      <c r="P22" s="23"/>
      <c r="Q22" s="23"/>
      <c r="R22" s="23"/>
      <c r="S22" s="23"/>
      <c r="T22" s="23"/>
      <c r="U22" s="23"/>
    </row>
    <row r="23" spans="1:21" s="24" customFormat="1" ht="30" customHeight="1" x14ac:dyDescent="0.4">
      <c r="A23" s="188"/>
      <c r="B23" s="36"/>
      <c r="C23" s="211" t="s">
        <v>183</v>
      </c>
      <c r="D23" s="213"/>
      <c r="E23" s="248" t="s">
        <v>184</v>
      </c>
      <c r="F23" s="249"/>
      <c r="G23" s="199" t="s">
        <v>218</v>
      </c>
      <c r="H23" s="199"/>
      <c r="I23" s="199"/>
      <c r="J23" s="199"/>
      <c r="K23" s="248" t="s">
        <v>185</v>
      </c>
      <c r="L23" s="249"/>
      <c r="M23" s="37"/>
      <c r="N23" s="23"/>
      <c r="O23" s="23"/>
      <c r="P23" s="23"/>
      <c r="Q23" s="23"/>
      <c r="R23" s="23"/>
      <c r="S23" s="23"/>
      <c r="T23" s="23"/>
      <c r="U23" s="23"/>
    </row>
    <row r="24" spans="1:21" s="24" customFormat="1" ht="30" customHeight="1" x14ac:dyDescent="0.4">
      <c r="A24" s="188"/>
      <c r="B24" s="36"/>
      <c r="C24" s="214"/>
      <c r="D24" s="216"/>
      <c r="E24" s="250"/>
      <c r="F24" s="251"/>
      <c r="G24" s="199" t="s">
        <v>219</v>
      </c>
      <c r="H24" s="199"/>
      <c r="I24" s="252" t="s">
        <v>221</v>
      </c>
      <c r="J24" s="252"/>
      <c r="K24" s="250"/>
      <c r="L24" s="251"/>
      <c r="M24" s="37"/>
      <c r="N24" s="23"/>
      <c r="O24" s="23"/>
      <c r="P24" s="23"/>
      <c r="Q24" s="23"/>
      <c r="R24" s="23"/>
      <c r="S24" s="23"/>
      <c r="T24" s="23"/>
      <c r="U24" s="23"/>
    </row>
    <row r="25" spans="1:21" s="24" customFormat="1" x14ac:dyDescent="0.4">
      <c r="A25" s="188"/>
      <c r="B25" s="36"/>
      <c r="C25" s="211" t="str">
        <f>VLOOKUP(基本情報設定シート!$C$11,'プルダウン（事業計画書）'!$D$1:$L$17,$N25+1,0)</f>
        <v>設備等導入費</v>
      </c>
      <c r="D25" s="213"/>
      <c r="E25" s="308">
        <f>IF('(別紙2)変更事業計画書'!E32="",INDEX('(別紙2)変更事業計画書'!$E$31:$E$48,MATCH('(別紙3)事業報告書'!$N25,'(別紙2)変更事業計画書'!$N$31:$N$48,0)),INDEX('(別紙2)変更事業計画書'!$E$31:$E$48,MATCH('(別紙3)事業報告書'!$N25,'(別紙2)変更事業計画書'!$N$31:$N$48,0)+1))</f>
        <v>0</v>
      </c>
      <c r="F25" s="309"/>
      <c r="G25" s="308">
        <f>IF('(別紙2)変更事業計画書'!G32="",INDEX('(別紙2)変更事業計画書'!$G$31:$G$48,MATCH('(別紙3)事業報告書'!$N25,'(別紙2)変更事業計画書'!$N$31:$N$48,0)),INDEX('(別紙2)変更事業計画書'!$G$31:$G$48,MATCH('(別紙3)事業報告書'!$N25,'(別紙2)変更事業計画書'!$N$31:$N$48,0)+1))</f>
        <v>0</v>
      </c>
      <c r="H25" s="309"/>
      <c r="I25" s="308">
        <f>IF('(別紙2)変更事業計画書'!I32="",INDEX('(別紙2)変更事業計画書'!$I$31:$I$48,MATCH('(別紙3)事業報告書'!$N25,'(別紙2)変更事業計画書'!$N$31:$N$48,0)),INDEX('(別紙2)変更事業計画書'!$I$31:$I$48,MATCH('(別紙3)事業報告書'!$N25,'(別紙2)変更事業計画書'!$N$31:$N$48,0)+1))</f>
        <v>0</v>
      </c>
      <c r="J25" s="309"/>
      <c r="K25" s="308">
        <f>IFERROR(SUM($E25,-$G25,-$I25),"")</f>
        <v>0</v>
      </c>
      <c r="L25" s="309"/>
      <c r="M25" s="37"/>
      <c r="N25" s="23">
        <v>1</v>
      </c>
      <c r="O25" s="23"/>
      <c r="P25" s="23"/>
      <c r="Q25" s="23"/>
      <c r="R25" s="23"/>
      <c r="S25" s="23"/>
      <c r="T25" s="23"/>
      <c r="U25" s="23"/>
    </row>
    <row r="26" spans="1:21" s="24" customFormat="1" x14ac:dyDescent="0.4">
      <c r="A26" s="188"/>
      <c r="B26" s="36"/>
      <c r="C26" s="214"/>
      <c r="D26" s="216"/>
      <c r="E26" s="328"/>
      <c r="F26" s="329"/>
      <c r="G26" s="328"/>
      <c r="H26" s="329"/>
      <c r="I26" s="328"/>
      <c r="J26" s="329"/>
      <c r="K26" s="191" t="str">
        <f>IF($E26-SUM($G26,$I26)=0,"",$E26-SUM($G26,$I26))</f>
        <v/>
      </c>
      <c r="L26" s="192"/>
      <c r="M26" s="37"/>
      <c r="N26" s="23"/>
      <c r="O26" s="23"/>
      <c r="P26" s="23"/>
      <c r="Q26" s="23"/>
      <c r="R26" s="23"/>
      <c r="S26" s="23"/>
      <c r="T26" s="23"/>
      <c r="U26" s="23"/>
    </row>
    <row r="27" spans="1:21" s="24" customFormat="1" x14ac:dyDescent="0.4">
      <c r="A27" s="188"/>
      <c r="B27" s="36"/>
      <c r="C27" s="211" t="str">
        <f>VLOOKUP(基本情報設定シート!$C$11,'プルダウン（事業計画書）'!$D$1:$L$17,$N27+1,0)</f>
        <v>工事請負費</v>
      </c>
      <c r="D27" s="213"/>
      <c r="E27" s="308">
        <f>IF('(別紙2)変更事業計画書'!E34="",INDEX('(別紙2)変更事業計画書'!$E$31:$E$48,MATCH('(別紙3)事業報告書'!$N27,'(別紙2)変更事業計画書'!$N$31:$N$48,0)),INDEX('(別紙2)変更事業計画書'!$E$31:$E$48,MATCH('(別紙3)事業報告書'!$N27,'(別紙2)変更事業計画書'!$N$31:$N$48,0)+1))</f>
        <v>0</v>
      </c>
      <c r="F27" s="309"/>
      <c r="G27" s="308">
        <f>IF('(別紙2)変更事業計画書'!G34="",INDEX('(別紙2)変更事業計画書'!$G$31:$G$48,MATCH('(別紙3)事業報告書'!$N27,'(別紙2)変更事業計画書'!$N$31:$N$48,0)),INDEX('(別紙2)変更事業計画書'!$G$31:$G$48,MATCH('(別紙3)事業報告書'!$N27,'(別紙2)変更事業計画書'!$N$31:$N$48,0)+1))</f>
        <v>0</v>
      </c>
      <c r="H27" s="309"/>
      <c r="I27" s="308">
        <f>IF('(別紙2)変更事業計画書'!I34="",INDEX('(別紙2)変更事業計画書'!$I$31:$I$48,MATCH('(別紙3)事業報告書'!$N27,'(別紙2)変更事業計画書'!$N$31:$N$48,0)),INDEX('(別紙2)変更事業計画書'!$I$31:$I$48,MATCH('(別紙3)事業報告書'!$N27,'(別紙2)変更事業計画書'!$N$31:$N$48,0)+1))</f>
        <v>0</v>
      </c>
      <c r="J27" s="309"/>
      <c r="K27" s="308">
        <f t="shared" ref="K27:K39" si="0">IFERROR(SUM($E27,-$G27,-$I27),"")</f>
        <v>0</v>
      </c>
      <c r="L27" s="309"/>
      <c r="M27" s="37"/>
      <c r="N27" s="23">
        <v>2</v>
      </c>
      <c r="O27" s="23"/>
      <c r="P27" s="23"/>
      <c r="Q27" s="23"/>
      <c r="R27" s="23"/>
      <c r="S27" s="23"/>
      <c r="T27" s="23"/>
      <c r="U27" s="23"/>
    </row>
    <row r="28" spans="1:21" s="24" customFormat="1" x14ac:dyDescent="0.4">
      <c r="A28" s="188"/>
      <c r="B28" s="36"/>
      <c r="C28" s="214"/>
      <c r="D28" s="216"/>
      <c r="E28" s="328"/>
      <c r="F28" s="329"/>
      <c r="G28" s="328"/>
      <c r="H28" s="329"/>
      <c r="I28" s="328"/>
      <c r="J28" s="329"/>
      <c r="K28" s="191" t="str">
        <f>IF($E28-SUM($G28,$I28)=0,"",$E28-SUM($G28,$I28))</f>
        <v/>
      </c>
      <c r="L28" s="192"/>
      <c r="M28" s="37"/>
      <c r="N28" s="23"/>
      <c r="O28" s="23"/>
      <c r="P28" s="23"/>
      <c r="Q28" s="23"/>
      <c r="R28" s="23"/>
      <c r="S28" s="23"/>
      <c r="T28" s="23"/>
      <c r="U28" s="23"/>
    </row>
    <row r="29" spans="1:21" s="24" customFormat="1" x14ac:dyDescent="0.4">
      <c r="A29" s="188"/>
      <c r="B29" s="36"/>
      <c r="C29" s="211" t="str">
        <f>VLOOKUP(基本情報設定シート!$C$11,'プルダウン（事業計画書）'!$D$1:$L$17,$N29+1,0)</f>
        <v>その他経費</v>
      </c>
      <c r="D29" s="213"/>
      <c r="E29" s="308">
        <f>IF('(別紙2)変更事業計画書'!E36="",INDEX('(別紙2)変更事業計画書'!$E$31:$E$48,MATCH('(別紙3)事業報告書'!$N29,'(別紙2)変更事業計画書'!$N$31:$N$48,0)),INDEX('(別紙2)変更事業計画書'!$E$31:$E$48,MATCH('(別紙3)事業報告書'!$N29,'(別紙2)変更事業計画書'!$N$31:$N$48,0)+1))</f>
        <v>0</v>
      </c>
      <c r="F29" s="309"/>
      <c r="G29" s="308">
        <f>IF('(別紙2)変更事業計画書'!G36="",INDEX('(別紙2)変更事業計画書'!$G$31:$G$48,MATCH('(別紙3)事業報告書'!$N29,'(別紙2)変更事業計画書'!$N$31:$N$48,0)),INDEX('(別紙2)変更事業計画書'!$G$31:$G$48,MATCH('(別紙3)事業報告書'!$N29,'(別紙2)変更事業計画書'!$N$31:$N$48,0)+1))</f>
        <v>0</v>
      </c>
      <c r="H29" s="309"/>
      <c r="I29" s="308">
        <f>IF('(別紙2)変更事業計画書'!I36="",INDEX('(別紙2)変更事業計画書'!$I$31:$I$48,MATCH('(別紙3)事業報告書'!$N29,'(別紙2)変更事業計画書'!$N$31:$N$48,0)),INDEX('(別紙2)変更事業計画書'!$I$31:$I$48,MATCH('(別紙3)事業報告書'!$N29,'(別紙2)変更事業計画書'!$N$31:$N$48,0)+1))</f>
        <v>0</v>
      </c>
      <c r="J29" s="309"/>
      <c r="K29" s="308">
        <f t="shared" si="0"/>
        <v>0</v>
      </c>
      <c r="L29" s="309"/>
      <c r="M29" s="37"/>
      <c r="N29" s="23">
        <v>3</v>
      </c>
      <c r="O29" s="23"/>
      <c r="P29" s="23"/>
      <c r="Q29" s="23"/>
      <c r="R29" s="23"/>
      <c r="S29" s="23"/>
      <c r="T29" s="23"/>
      <c r="U29" s="23"/>
    </row>
    <row r="30" spans="1:21" s="24" customFormat="1" x14ac:dyDescent="0.4">
      <c r="A30" s="188"/>
      <c r="B30" s="36"/>
      <c r="C30" s="214"/>
      <c r="D30" s="216"/>
      <c r="E30" s="328"/>
      <c r="F30" s="329"/>
      <c r="G30" s="328"/>
      <c r="H30" s="329"/>
      <c r="I30" s="328"/>
      <c r="J30" s="329"/>
      <c r="K30" s="191" t="str">
        <f>IF($E30-SUM($G30,$I30)=0,"",$E30-SUM($G30,$I30))</f>
        <v/>
      </c>
      <c r="L30" s="192"/>
      <c r="M30" s="37"/>
      <c r="N30" s="23"/>
      <c r="O30" s="23"/>
      <c r="P30" s="23"/>
      <c r="Q30" s="23"/>
      <c r="R30" s="23"/>
      <c r="S30" s="23"/>
      <c r="T30" s="23"/>
      <c r="U30" s="23"/>
    </row>
    <row r="31" spans="1:21" s="24" customFormat="1" x14ac:dyDescent="0.4">
      <c r="A31" s="188"/>
      <c r="B31" s="36"/>
      <c r="C31" s="211" t="str">
        <f>VLOOKUP(基本情報設定シート!$C$11,'プルダウン（事業計画書）'!$D$1:$L$17,$N31+1,0)</f>
        <v>-</v>
      </c>
      <c r="D31" s="213"/>
      <c r="E31" s="308">
        <f>IF('(別紙2)変更事業計画書'!E38="",INDEX('(別紙2)変更事業計画書'!$E$31:$E$48,MATCH('(別紙3)事業報告書'!$N31,'(別紙2)変更事業計画書'!$N$31:$N$48,0)),INDEX('(別紙2)変更事業計画書'!$E$31:$E$48,MATCH('(別紙3)事業報告書'!$N31,'(別紙2)変更事業計画書'!$N$31:$N$48,0)+1))</f>
        <v>0</v>
      </c>
      <c r="F31" s="309"/>
      <c r="G31" s="308">
        <f>IF('(別紙2)変更事業計画書'!G38="",INDEX('(別紙2)変更事業計画書'!$G$31:$G$48,MATCH('(別紙3)事業報告書'!$N31,'(別紙2)変更事業計画書'!$N$31:$N$48,0)),INDEX('(別紙2)変更事業計画書'!$G$31:$G$48,MATCH('(別紙3)事業報告書'!$N31,'(別紙2)変更事業計画書'!$N$31:$N$48,0)+1))</f>
        <v>0</v>
      </c>
      <c r="H31" s="309"/>
      <c r="I31" s="308">
        <f>IF('(別紙2)変更事業計画書'!I38="",INDEX('(別紙2)変更事業計画書'!$I$31:$I$48,MATCH('(別紙3)事業報告書'!$N31,'(別紙2)変更事業計画書'!$N$31:$N$48,0)),INDEX('(別紙2)変更事業計画書'!$I$31:$I$48,MATCH('(別紙3)事業報告書'!$N31,'(別紙2)変更事業計画書'!$N$31:$N$48,0)+1))</f>
        <v>0</v>
      </c>
      <c r="J31" s="309"/>
      <c r="K31" s="308">
        <f t="shared" si="0"/>
        <v>0</v>
      </c>
      <c r="L31" s="309"/>
      <c r="M31" s="37"/>
      <c r="N31" s="23">
        <v>4</v>
      </c>
      <c r="O31" s="23"/>
      <c r="P31" s="23"/>
      <c r="Q31" s="23"/>
      <c r="R31" s="23"/>
      <c r="S31" s="23"/>
      <c r="T31" s="23"/>
      <c r="U31" s="23"/>
    </row>
    <row r="32" spans="1:21" s="24" customFormat="1" x14ac:dyDescent="0.4">
      <c r="A32" s="188"/>
      <c r="B32" s="36"/>
      <c r="C32" s="214"/>
      <c r="D32" s="216"/>
      <c r="E32" s="328"/>
      <c r="F32" s="329"/>
      <c r="G32" s="328"/>
      <c r="H32" s="329"/>
      <c r="I32" s="328"/>
      <c r="J32" s="329"/>
      <c r="K32" s="191" t="str">
        <f>IF($E32-SUM($G32,$I32)=0,"",$E32-SUM($G32,$I32))</f>
        <v/>
      </c>
      <c r="L32" s="192"/>
      <c r="M32" s="37"/>
      <c r="N32" s="23"/>
      <c r="O32" s="23"/>
      <c r="P32" s="23"/>
      <c r="Q32" s="23"/>
      <c r="R32" s="23"/>
      <c r="S32" s="23"/>
      <c r="T32" s="23"/>
      <c r="U32" s="23"/>
    </row>
    <row r="33" spans="1:21" s="24" customFormat="1" x14ac:dyDescent="0.4">
      <c r="A33" s="188"/>
      <c r="B33" s="36"/>
      <c r="C33" s="211" t="str">
        <f>VLOOKUP(基本情報設定シート!$C$11,'プルダウン（事業計画書）'!$D$1:$L$17,$N33+1,0)</f>
        <v>-</v>
      </c>
      <c r="D33" s="213"/>
      <c r="E33" s="308">
        <f>IF('(別紙2)変更事業計画書'!E40="",INDEX('(別紙2)変更事業計画書'!$E$31:$E$48,MATCH('(別紙3)事業報告書'!$N33,'(別紙2)変更事業計画書'!$N$31:$N$48,0)),INDEX('(別紙2)変更事業計画書'!$E$31:$E$48,MATCH('(別紙3)事業報告書'!$N33,'(別紙2)変更事業計画書'!$N$31:$N$48,0)+1))</f>
        <v>0</v>
      </c>
      <c r="F33" s="309"/>
      <c r="G33" s="308">
        <f>IF('(別紙2)変更事業計画書'!G40="",INDEX('(別紙2)変更事業計画書'!$G$31:$G$48,MATCH('(別紙3)事業報告書'!$N33,'(別紙2)変更事業計画書'!$N$31:$N$48,0)),INDEX('(別紙2)変更事業計画書'!$G$31:$G$48,MATCH('(別紙3)事業報告書'!$N33,'(別紙2)変更事業計画書'!$N$31:$N$48,0)+1))</f>
        <v>0</v>
      </c>
      <c r="H33" s="309"/>
      <c r="I33" s="308">
        <f>IF('(別紙2)変更事業計画書'!I40="",INDEX('(別紙2)変更事業計画書'!$I$31:$I$48,MATCH('(別紙3)事業報告書'!$N33,'(別紙2)変更事業計画書'!$N$31:$N$48,0)),INDEX('(別紙2)変更事業計画書'!$I$31:$I$48,MATCH('(別紙3)事業報告書'!$N33,'(別紙2)変更事業計画書'!$N$31:$N$48,0)+1))</f>
        <v>0</v>
      </c>
      <c r="J33" s="309"/>
      <c r="K33" s="308">
        <f t="shared" si="0"/>
        <v>0</v>
      </c>
      <c r="L33" s="309"/>
      <c r="M33" s="37"/>
      <c r="N33" s="23">
        <v>5</v>
      </c>
      <c r="O33" s="23"/>
      <c r="P33" s="23"/>
      <c r="Q33" s="23"/>
      <c r="R33" s="23"/>
      <c r="S33" s="23"/>
      <c r="T33" s="23"/>
      <c r="U33" s="23"/>
    </row>
    <row r="34" spans="1:21" s="24" customFormat="1" x14ac:dyDescent="0.4">
      <c r="A34" s="188"/>
      <c r="B34" s="36"/>
      <c r="C34" s="214"/>
      <c r="D34" s="216"/>
      <c r="E34" s="193"/>
      <c r="F34" s="194"/>
      <c r="G34" s="328"/>
      <c r="H34" s="329"/>
      <c r="I34" s="328"/>
      <c r="J34" s="329"/>
      <c r="K34" s="191" t="str">
        <f>IF($E34-SUM($G34,$I34)=0,"",$E34-SUM($G34,$I34))</f>
        <v/>
      </c>
      <c r="L34" s="192"/>
      <c r="M34" s="37"/>
      <c r="N34" s="23"/>
      <c r="O34" s="23"/>
      <c r="P34" s="23"/>
      <c r="Q34" s="23"/>
      <c r="R34" s="23"/>
      <c r="S34" s="23"/>
      <c r="T34" s="23"/>
      <c r="U34" s="23"/>
    </row>
    <row r="35" spans="1:21" s="24" customFormat="1" hidden="1" x14ac:dyDescent="0.4">
      <c r="A35" s="188"/>
      <c r="B35" s="36"/>
      <c r="C35" s="211">
        <f>VLOOKUP(基本情報設定シート!$C$11,'プルダウン（事業計画書）'!$D$1:$L$17,$N35+1,0)</f>
        <v>0</v>
      </c>
      <c r="D35" s="213"/>
      <c r="E35" s="308">
        <f>IF('(別紙2)変更事業計画書'!E42="",INDEX('(別紙2)変更事業計画書'!$E$31:$E$48,MATCH('(別紙3)事業報告書'!$N35,'(別紙2)変更事業計画書'!$N$31:$N$48,0)),INDEX('(別紙2)変更事業計画書'!$E$31:$E$48,MATCH('(別紙3)事業報告書'!$N35,'(別紙2)変更事業計画書'!$N$31:$N$48,0)+1))</f>
        <v>0</v>
      </c>
      <c r="F35" s="309"/>
      <c r="G35" s="308">
        <f>IF('(別紙2)変更事業計画書'!G42="",INDEX('(別紙2)変更事業計画書'!$G$31:$G$48,MATCH('(別紙3)事業報告書'!$N35,'(別紙2)変更事業計画書'!$N$31:$N$48,0)),INDEX('(別紙2)変更事業計画書'!$G$31:$G$48,MATCH('(別紙3)事業報告書'!$N35,'(別紙2)変更事業計画書'!$N$31:$N$48,0)+1))</f>
        <v>0</v>
      </c>
      <c r="H35" s="309"/>
      <c r="I35" s="308">
        <f>IF('(別紙2)変更事業計画書'!I42="",INDEX('(別紙2)変更事業計画書'!$I$31:$I$48,MATCH('(別紙3)事業報告書'!$N35,'(別紙2)変更事業計画書'!$N$31:$N$48,0)),INDEX('(別紙2)変更事業計画書'!$I$31:$I$48,MATCH('(別紙3)事業報告書'!$N35,'(別紙2)変更事業計画書'!$N$31:$N$48,0)+1))</f>
        <v>0</v>
      </c>
      <c r="J35" s="309"/>
      <c r="K35" s="308">
        <f t="shared" si="0"/>
        <v>0</v>
      </c>
      <c r="L35" s="309"/>
      <c r="M35" s="37"/>
      <c r="N35" s="23">
        <v>6</v>
      </c>
      <c r="O35" s="23"/>
      <c r="P35" s="23"/>
      <c r="Q35" s="23"/>
      <c r="R35" s="23"/>
      <c r="S35" s="23"/>
      <c r="T35" s="23"/>
      <c r="U35" s="23"/>
    </row>
    <row r="36" spans="1:21" s="24" customFormat="1" hidden="1" x14ac:dyDescent="0.4">
      <c r="A36" s="188"/>
      <c r="B36" s="36"/>
      <c r="C36" s="214"/>
      <c r="D36" s="216"/>
      <c r="E36" s="174"/>
      <c r="F36" s="175"/>
      <c r="G36" s="174"/>
      <c r="H36" s="175"/>
      <c r="I36" s="395"/>
      <c r="J36" s="396"/>
      <c r="K36" s="191" t="str">
        <f>IF($E36-SUM($G36,$I36)=0,"",$E36-SUM($G36,$I36))</f>
        <v/>
      </c>
      <c r="L36" s="192"/>
      <c r="M36" s="37"/>
      <c r="N36" s="23"/>
      <c r="O36" s="23"/>
      <c r="P36" s="23"/>
      <c r="Q36" s="23"/>
      <c r="R36" s="23"/>
      <c r="S36" s="23"/>
      <c r="T36" s="23"/>
      <c r="U36" s="23"/>
    </row>
    <row r="37" spans="1:21" s="24" customFormat="1" hidden="1" x14ac:dyDescent="0.4">
      <c r="A37" s="188"/>
      <c r="B37" s="36"/>
      <c r="C37" s="211">
        <f>VLOOKUP(基本情報設定シート!$C$11,'プルダウン（事業計画書）'!$D$1:$L$17,$N37+1,0)</f>
        <v>0</v>
      </c>
      <c r="D37" s="213"/>
      <c r="E37" s="308">
        <f>IF('(別紙2)変更事業計画書'!E44="",INDEX('(別紙2)変更事業計画書'!$E$31:$E$48,MATCH('(別紙3)事業報告書'!$N37,'(別紙2)変更事業計画書'!$N$31:$N$48,0)),INDEX('(別紙2)変更事業計画書'!$E$31:$E$48,MATCH('(別紙3)事業報告書'!$N37,'(別紙2)変更事業計画書'!$N$31:$N$48,0)+1))</f>
        <v>0</v>
      </c>
      <c r="F37" s="309"/>
      <c r="G37" s="308">
        <f>IF('(別紙2)変更事業計画書'!G44="",INDEX('(別紙2)変更事業計画書'!$G$31:$G$48,MATCH('(別紙3)事業報告書'!$N37,'(別紙2)変更事業計画書'!$N$31:$N$48,0)),INDEX('(別紙2)変更事業計画書'!$G$31:$G$48,MATCH('(別紙3)事業報告書'!$N37,'(別紙2)変更事業計画書'!$N$31:$N$48,0)+1))</f>
        <v>0</v>
      </c>
      <c r="H37" s="309"/>
      <c r="I37" s="308">
        <f>IF('(別紙2)変更事業計画書'!I44="",INDEX('(別紙2)変更事業計画書'!$I$31:$I$48,MATCH('(別紙3)事業報告書'!$N37,'(別紙2)変更事業計画書'!$N$31:$N$48,0)),INDEX('(別紙2)変更事業計画書'!$I$31:$I$48,MATCH('(別紙3)事業報告書'!$N37,'(別紙2)変更事業計画書'!$N$31:$N$48,0)+1))</f>
        <v>0</v>
      </c>
      <c r="J37" s="309"/>
      <c r="K37" s="308">
        <f t="shared" si="0"/>
        <v>0</v>
      </c>
      <c r="L37" s="309"/>
      <c r="M37" s="37"/>
      <c r="N37" s="23">
        <v>7</v>
      </c>
      <c r="O37" s="23"/>
      <c r="P37" s="23"/>
      <c r="Q37" s="23"/>
      <c r="R37" s="23"/>
      <c r="S37" s="23"/>
      <c r="T37" s="23"/>
      <c r="U37" s="23"/>
    </row>
    <row r="38" spans="1:21" s="24" customFormat="1" hidden="1" x14ac:dyDescent="0.4">
      <c r="A38" s="188"/>
      <c r="B38" s="36"/>
      <c r="C38" s="214"/>
      <c r="D38" s="216"/>
      <c r="E38" s="174"/>
      <c r="F38" s="175"/>
      <c r="G38" s="174"/>
      <c r="H38" s="175"/>
      <c r="I38" s="395"/>
      <c r="J38" s="396"/>
      <c r="K38" s="191" t="str">
        <f>IF($E38-SUM($G38,$I38)=0,"",$E38-SUM($G38,$I38))</f>
        <v/>
      </c>
      <c r="L38" s="192"/>
      <c r="M38" s="37"/>
      <c r="N38" s="23"/>
      <c r="O38" s="23"/>
      <c r="P38" s="23"/>
      <c r="Q38" s="23"/>
      <c r="R38" s="23"/>
      <c r="S38" s="23"/>
      <c r="T38" s="23"/>
      <c r="U38" s="23"/>
    </row>
    <row r="39" spans="1:21" s="24" customFormat="1" hidden="1" x14ac:dyDescent="0.4">
      <c r="A39" s="188"/>
      <c r="B39" s="36"/>
      <c r="C39" s="211">
        <f>VLOOKUP(基本情報設定シート!$C$11,'プルダウン（事業計画書）'!$D$1:$L$17,$N39+1,0)</f>
        <v>0</v>
      </c>
      <c r="D39" s="213"/>
      <c r="E39" s="308">
        <f>IF('(別紙2)変更事業計画書'!E46="",INDEX('(別紙2)変更事業計画書'!$E$31:$E$48,MATCH('(別紙3)事業報告書'!$N39,'(別紙2)変更事業計画書'!$N$31:$N$48,0)),INDEX('(別紙2)変更事業計画書'!$E$31:$E$48,MATCH('(別紙3)事業報告書'!$N39,'(別紙2)変更事業計画書'!$N$31:$N$48,0)+1))</f>
        <v>0</v>
      </c>
      <c r="F39" s="309"/>
      <c r="G39" s="308">
        <f>IF('(別紙2)変更事業計画書'!G46="",INDEX('(別紙2)変更事業計画書'!$G$31:$G$48,MATCH('(別紙3)事業報告書'!$N39,'(別紙2)変更事業計画書'!$N$31:$N$48,0)),INDEX('(別紙2)変更事業計画書'!$G$31:$G$48,MATCH('(別紙3)事業報告書'!$N39,'(別紙2)変更事業計画書'!$N$31:$N$48,0)+1))</f>
        <v>0</v>
      </c>
      <c r="H39" s="309"/>
      <c r="I39" s="308">
        <f>IF('(別紙2)変更事業計画書'!I46="",INDEX('(別紙2)変更事業計画書'!$I$31:$I$48,MATCH('(別紙3)事業報告書'!$N39,'(別紙2)変更事業計画書'!$N$31:$N$48,0)),INDEX('(別紙2)変更事業計画書'!$I$31:$I$48,MATCH('(別紙3)事業報告書'!$N39,'(別紙2)変更事業計画書'!$N$31:$N$48,0)+1))</f>
        <v>0</v>
      </c>
      <c r="J39" s="309"/>
      <c r="K39" s="308">
        <f t="shared" si="0"/>
        <v>0</v>
      </c>
      <c r="L39" s="309"/>
      <c r="M39" s="37"/>
      <c r="N39" s="23">
        <v>8</v>
      </c>
      <c r="O39" s="23"/>
      <c r="P39" s="23"/>
      <c r="Q39" s="23"/>
      <c r="R39" s="23"/>
      <c r="S39" s="23"/>
      <c r="T39" s="23"/>
      <c r="U39" s="23"/>
    </row>
    <row r="40" spans="1:21" s="24" customFormat="1" hidden="1" x14ac:dyDescent="0.4">
      <c r="A40" s="188"/>
      <c r="B40" s="36"/>
      <c r="C40" s="214"/>
      <c r="D40" s="216"/>
      <c r="E40" s="174"/>
      <c r="F40" s="175"/>
      <c r="G40" s="174"/>
      <c r="H40" s="175"/>
      <c r="I40" s="395"/>
      <c r="J40" s="396"/>
      <c r="K40" s="191" t="str">
        <f>IF($E40-SUM($G40,$I40)=0,"",$E40-SUM($G40,$I40))</f>
        <v/>
      </c>
      <c r="L40" s="192"/>
      <c r="M40" s="37"/>
      <c r="N40" s="23"/>
      <c r="O40" s="23"/>
      <c r="P40" s="23"/>
      <c r="Q40" s="23"/>
      <c r="R40" s="23"/>
      <c r="S40" s="23"/>
      <c r="T40" s="23"/>
      <c r="U40" s="23"/>
    </row>
    <row r="41" spans="1:21" s="24" customFormat="1" x14ac:dyDescent="0.4">
      <c r="A41" s="188"/>
      <c r="B41" s="36"/>
      <c r="C41" s="211" t="s">
        <v>181</v>
      </c>
      <c r="D41" s="213"/>
      <c r="E41" s="308">
        <f>SUM(E25,E27,E29,E31,E33,E35,E37,E39)</f>
        <v>0</v>
      </c>
      <c r="F41" s="309"/>
      <c r="G41" s="308">
        <f t="shared" ref="G41" si="1">SUM(G25,G27,G29,G31,G33,G35,G37,G39)</f>
        <v>0</v>
      </c>
      <c r="H41" s="309"/>
      <c r="I41" s="308">
        <f t="shared" ref="I41" si="2">SUM(I25,I27,I29,I31,I33,I35,I37,I39)</f>
        <v>0</v>
      </c>
      <c r="J41" s="309"/>
      <c r="K41" s="308">
        <f t="shared" ref="K41" si="3">SUM(K25,K27,K29,K31,K33,K35,K37,K39)</f>
        <v>0</v>
      </c>
      <c r="L41" s="309"/>
      <c r="M41" s="37"/>
      <c r="N41" s="23">
        <v>9</v>
      </c>
      <c r="O41" s="23"/>
      <c r="P41" s="23"/>
      <c r="Q41" s="23"/>
      <c r="R41" s="23"/>
      <c r="S41" s="23"/>
      <c r="T41" s="23"/>
      <c r="U41" s="23"/>
    </row>
    <row r="42" spans="1:21" s="24" customFormat="1" ht="19.5" thickBot="1" x14ac:dyDescent="0.45">
      <c r="A42" s="189"/>
      <c r="B42" s="36"/>
      <c r="C42" s="214"/>
      <c r="D42" s="216"/>
      <c r="E42" s="180" t="str">
        <f>IF(SUM(E$26,E$28,E$30,E$32,E$34,E$36,E$38,E$40)=0,"",SUM(E$26,E$28,E$30,E$32,E$34,E$36,E$38,E$40))</f>
        <v/>
      </c>
      <c r="F42" s="180"/>
      <c r="G42" s="180" t="str">
        <f t="shared" ref="G42" si="4">IF(SUM(G$26,G$28,G$30,G$32,G$34,G$36,G$38,G$40)=0,"",SUM(G$26,G$28,G$30,G$32,G$34,G$36,G$38,G$40))</f>
        <v/>
      </c>
      <c r="H42" s="180"/>
      <c r="I42" s="180" t="str">
        <f t="shared" ref="I42:K42" si="5">IF(SUM(I$26,I$28,I$30,I$32,I$34,I$36,I$38,I$40)=0,"",SUM(I$26,I$28,I$30,I$32,I$34,I$36,I$38,I$40))</f>
        <v/>
      </c>
      <c r="J42" s="180"/>
      <c r="K42" s="180" t="str">
        <f t="shared" si="5"/>
        <v/>
      </c>
      <c r="L42" s="180"/>
      <c r="M42" s="37"/>
      <c r="N42" s="23"/>
      <c r="O42" s="23"/>
      <c r="P42" s="23"/>
      <c r="Q42" s="23"/>
      <c r="R42" s="23"/>
      <c r="S42" s="23"/>
      <c r="T42" s="23"/>
      <c r="U42" s="23"/>
    </row>
    <row r="43" spans="1:21" s="24" customFormat="1" ht="19.5" thickTop="1" x14ac:dyDescent="0.4">
      <c r="A43" s="189"/>
      <c r="B43" s="36"/>
      <c r="C43" s="343" t="s">
        <v>222</v>
      </c>
      <c r="D43" s="343"/>
      <c r="E43" s="343"/>
      <c r="F43" s="343"/>
      <c r="G43" s="343"/>
      <c r="H43" s="343"/>
      <c r="I43" s="343"/>
      <c r="J43" s="344"/>
      <c r="K43" s="323">
        <f>IFERROR(IF(ROUNDDOWN($K$41/2,-3)&gt;=500000-$J$46,500000-$J$46,ROUNDDOWN($K$41/2,-3)),"")</f>
        <v>0</v>
      </c>
      <c r="L43" s="324"/>
      <c r="M43" s="37"/>
      <c r="N43" s="23"/>
      <c r="O43" s="23"/>
      <c r="P43" s="23"/>
      <c r="Q43" s="23"/>
      <c r="R43" s="23"/>
      <c r="S43" s="23"/>
      <c r="T43" s="23"/>
      <c r="U43" s="23"/>
    </row>
    <row r="44" spans="1:21" s="24" customFormat="1" ht="19.5" thickBot="1" x14ac:dyDescent="0.45">
      <c r="A44" s="189"/>
      <c r="B44" s="36"/>
      <c r="C44" s="343"/>
      <c r="D44" s="343"/>
      <c r="E44" s="343"/>
      <c r="F44" s="343"/>
      <c r="G44" s="343"/>
      <c r="H44" s="343"/>
      <c r="I44" s="343"/>
      <c r="J44" s="344"/>
      <c r="K44" s="345" t="str">
        <f>IFERROR(IF(ROUNDDOWN($K$42/2,-3)&gt;=500000-$J$46,500000-$J$46,ROUNDDOWN($K$42/2,-3)),"")</f>
        <v/>
      </c>
      <c r="L44" s="346"/>
      <c r="M44" s="37"/>
      <c r="N44" s="23"/>
      <c r="O44" s="23"/>
      <c r="P44" s="23"/>
      <c r="Q44" s="23"/>
      <c r="R44" s="23"/>
      <c r="S44" s="23"/>
      <c r="T44" s="23"/>
      <c r="U44" s="23"/>
    </row>
    <row r="45" spans="1:21" s="24" customFormat="1" ht="60" customHeight="1" thickTop="1" thickBot="1" x14ac:dyDescent="0.45">
      <c r="A45" s="190"/>
      <c r="B45" s="197" t="s">
        <v>300</v>
      </c>
      <c r="C45" s="198"/>
      <c r="D45" s="198"/>
      <c r="E45" s="198"/>
      <c r="F45" s="198"/>
      <c r="G45" s="198"/>
      <c r="H45" s="198"/>
      <c r="I45" s="198"/>
      <c r="J45" s="198"/>
      <c r="K45" s="198"/>
      <c r="L45" s="198"/>
      <c r="M45" s="30"/>
      <c r="N45" s="23"/>
      <c r="O45" s="23"/>
      <c r="P45" s="23"/>
      <c r="Q45" s="23"/>
      <c r="R45" s="23"/>
      <c r="S45" s="23"/>
      <c r="T45" s="23"/>
      <c r="U45" s="23"/>
    </row>
    <row r="46" spans="1:21" s="24" customFormat="1" x14ac:dyDescent="0.4">
      <c r="A46" s="233" t="s">
        <v>251</v>
      </c>
      <c r="B46" s="235" t="s">
        <v>252</v>
      </c>
      <c r="C46" s="236"/>
      <c r="D46" s="239" t="s">
        <v>253</v>
      </c>
      <c r="E46" s="240"/>
      <c r="F46" s="240"/>
      <c r="G46" s="240"/>
      <c r="H46" s="240"/>
      <c r="I46" s="240"/>
      <c r="J46" s="241">
        <f>'(別紙2)変更事業計画書'!$J$52</f>
        <v>0</v>
      </c>
      <c r="K46" s="242"/>
      <c r="L46" s="240" t="s">
        <v>4</v>
      </c>
      <c r="M46" s="243"/>
      <c r="N46" s="23"/>
      <c r="O46" s="23"/>
      <c r="P46" s="23"/>
      <c r="Q46" s="23"/>
      <c r="R46" s="23"/>
      <c r="S46" s="23"/>
      <c r="T46" s="23"/>
      <c r="U46" s="23"/>
    </row>
    <row r="47" spans="1:21" s="24" customFormat="1" ht="40.5" customHeight="1" thickBot="1" x14ac:dyDescent="0.45">
      <c r="A47" s="234"/>
      <c r="B47" s="237"/>
      <c r="C47" s="238"/>
      <c r="D47" s="244"/>
      <c r="E47" s="244"/>
      <c r="F47" s="244"/>
      <c r="G47" s="244"/>
      <c r="H47" s="244"/>
      <c r="I47" s="244"/>
      <c r="J47" s="244"/>
      <c r="K47" s="244"/>
      <c r="L47" s="244"/>
      <c r="M47" s="245"/>
      <c r="N47" s="23"/>
      <c r="O47" s="23"/>
      <c r="P47" s="23"/>
      <c r="Q47" s="23"/>
      <c r="R47" s="23"/>
      <c r="S47" s="23"/>
      <c r="T47" s="23"/>
      <c r="U47" s="23"/>
    </row>
    <row r="48" spans="1:21" s="24" customFormat="1" x14ac:dyDescent="0.4">
      <c r="A48" s="21"/>
      <c r="B48" s="21"/>
      <c r="C48" s="22"/>
      <c r="D48" s="22"/>
      <c r="E48" s="21"/>
      <c r="F48" s="21"/>
      <c r="G48" s="21"/>
      <c r="H48" s="21"/>
      <c r="I48" s="21"/>
      <c r="J48" s="21"/>
      <c r="K48" s="21"/>
      <c r="L48" s="21"/>
      <c r="M48" s="21"/>
      <c r="N48" s="23"/>
      <c r="O48" s="23"/>
      <c r="P48" s="23"/>
      <c r="Q48" s="23"/>
      <c r="R48" s="23"/>
      <c r="S48" s="23"/>
      <c r="T48" s="23"/>
      <c r="U48" s="23"/>
    </row>
    <row r="49" spans="1:21" s="24" customFormat="1" x14ac:dyDescent="0.4">
      <c r="A49" s="21"/>
      <c r="B49" s="21"/>
      <c r="C49" s="22"/>
      <c r="D49" s="22"/>
      <c r="E49" s="21"/>
      <c r="F49" s="21"/>
      <c r="G49" s="21"/>
      <c r="H49" s="21"/>
      <c r="I49" s="21"/>
      <c r="J49" s="21"/>
      <c r="K49" s="21"/>
      <c r="L49" s="21"/>
      <c r="M49" s="21"/>
      <c r="N49" s="23"/>
      <c r="O49" s="23"/>
      <c r="P49" s="23"/>
      <c r="Q49" s="23"/>
      <c r="R49" s="23"/>
      <c r="S49" s="23"/>
      <c r="T49" s="23"/>
      <c r="U49" s="23"/>
    </row>
    <row r="50" spans="1:21" s="24" customFormat="1" x14ac:dyDescent="0.4">
      <c r="A50" s="21"/>
      <c r="B50" s="21"/>
      <c r="C50" s="22"/>
      <c r="D50" s="22"/>
      <c r="E50" s="21"/>
      <c r="F50" s="21"/>
      <c r="G50" s="21"/>
      <c r="H50" s="21"/>
      <c r="I50" s="21"/>
      <c r="J50" s="21"/>
      <c r="K50" s="21"/>
      <c r="L50" s="21"/>
      <c r="M50" s="21"/>
      <c r="N50" s="23"/>
      <c r="O50" s="23"/>
      <c r="P50" s="23"/>
      <c r="Q50" s="23"/>
      <c r="R50" s="23"/>
      <c r="S50" s="23"/>
      <c r="T50" s="23"/>
      <c r="U50" s="23"/>
    </row>
  </sheetData>
  <sheetProtection algorithmName="SHA-512" hashValue="3uPf3Btf1qmbt/d1ZFtmyyT9TCNdNFweR9Uu9DiEfmJHfsKHXX5skQgLAa/zvN0cj/FOnYfnaJJ5TJbmnVucRA==" saltValue="ST2IHPeHdYkz2R+3sXt7yQ==" spinCount="100000" sheet="1" objects="1" scenarios="1" formatColumns="0" formatRows="0"/>
  <mergeCells count="133">
    <mergeCell ref="C39:D40"/>
    <mergeCell ref="A46:A47"/>
    <mergeCell ref="B46:C47"/>
    <mergeCell ref="D46:I46"/>
    <mergeCell ref="J46:K46"/>
    <mergeCell ref="L46:M46"/>
    <mergeCell ref="D47:M47"/>
    <mergeCell ref="B45:L45"/>
    <mergeCell ref="C41:D42"/>
    <mergeCell ref="E41:F41"/>
    <mergeCell ref="G41:H41"/>
    <mergeCell ref="I41:J41"/>
    <mergeCell ref="K41:L41"/>
    <mergeCell ref="E42:F42"/>
    <mergeCell ref="G42:H42"/>
    <mergeCell ref="I42:J42"/>
    <mergeCell ref="K42:L42"/>
    <mergeCell ref="C43:J44"/>
    <mergeCell ref="K43:L43"/>
    <mergeCell ref="K44:L44"/>
    <mergeCell ref="E36:F36"/>
    <mergeCell ref="G36:H36"/>
    <mergeCell ref="I36:J36"/>
    <mergeCell ref="G39:H39"/>
    <mergeCell ref="I39:J39"/>
    <mergeCell ref="K39:L39"/>
    <mergeCell ref="E39:F39"/>
    <mergeCell ref="E40:F40"/>
    <mergeCell ref="G40:H40"/>
    <mergeCell ref="I40:J40"/>
    <mergeCell ref="K40:L40"/>
    <mergeCell ref="C37:D38"/>
    <mergeCell ref="E37:F37"/>
    <mergeCell ref="G37:H37"/>
    <mergeCell ref="I37:J37"/>
    <mergeCell ref="K37:L37"/>
    <mergeCell ref="E38:F38"/>
    <mergeCell ref="G38:H38"/>
    <mergeCell ref="I38:J38"/>
    <mergeCell ref="K38:L38"/>
    <mergeCell ref="C35:D36"/>
    <mergeCell ref="E35:F35"/>
    <mergeCell ref="C31:D32"/>
    <mergeCell ref="E31:F31"/>
    <mergeCell ref="G31:H31"/>
    <mergeCell ref="I31:J31"/>
    <mergeCell ref="K31:L31"/>
    <mergeCell ref="E32:F32"/>
    <mergeCell ref="G32:H32"/>
    <mergeCell ref="I32:J32"/>
    <mergeCell ref="K32:L32"/>
    <mergeCell ref="C33:D34"/>
    <mergeCell ref="E33:F33"/>
    <mergeCell ref="G33:H33"/>
    <mergeCell ref="I33:J33"/>
    <mergeCell ref="K33:L33"/>
    <mergeCell ref="E34:F34"/>
    <mergeCell ref="G34:H34"/>
    <mergeCell ref="I34:J34"/>
    <mergeCell ref="K34:L34"/>
    <mergeCell ref="G35:H35"/>
    <mergeCell ref="I35:J35"/>
    <mergeCell ref="K35:L35"/>
    <mergeCell ref="K36:L36"/>
    <mergeCell ref="C29:D30"/>
    <mergeCell ref="E29:F29"/>
    <mergeCell ref="G29:H29"/>
    <mergeCell ref="I29:J29"/>
    <mergeCell ref="K29:L29"/>
    <mergeCell ref="E30:F30"/>
    <mergeCell ref="G30:H30"/>
    <mergeCell ref="I30:J30"/>
    <mergeCell ref="K30:L30"/>
    <mergeCell ref="C27:D28"/>
    <mergeCell ref="E27:F27"/>
    <mergeCell ref="G27:H27"/>
    <mergeCell ref="I27:J27"/>
    <mergeCell ref="K27:L27"/>
    <mergeCell ref="E28:F28"/>
    <mergeCell ref="G28:H28"/>
    <mergeCell ref="I28:J28"/>
    <mergeCell ref="K28:L28"/>
    <mergeCell ref="F18:L18"/>
    <mergeCell ref="D19:E19"/>
    <mergeCell ref="F19:L19"/>
    <mergeCell ref="I24:J24"/>
    <mergeCell ref="C25:D26"/>
    <mergeCell ref="E25:F25"/>
    <mergeCell ref="G25:H25"/>
    <mergeCell ref="I25:J25"/>
    <mergeCell ref="C23:D24"/>
    <mergeCell ref="E23:F24"/>
    <mergeCell ref="G23:J23"/>
    <mergeCell ref="K25:L25"/>
    <mergeCell ref="E26:F26"/>
    <mergeCell ref="G26:H26"/>
    <mergeCell ref="I26:J26"/>
    <mergeCell ref="K26:L26"/>
    <mergeCell ref="G24:H24"/>
    <mergeCell ref="A2:M2"/>
    <mergeCell ref="B3:D3"/>
    <mergeCell ref="E3:M3"/>
    <mergeCell ref="A9:A45"/>
    <mergeCell ref="D11:E11"/>
    <mergeCell ref="F11:L11"/>
    <mergeCell ref="C12:C13"/>
    <mergeCell ref="D12:E12"/>
    <mergeCell ref="F12:L12"/>
    <mergeCell ref="D13:E13"/>
    <mergeCell ref="F13:L13"/>
    <mergeCell ref="C14:C15"/>
    <mergeCell ref="D14:E14"/>
    <mergeCell ref="C16:C17"/>
    <mergeCell ref="D16:E16"/>
    <mergeCell ref="F16:L16"/>
    <mergeCell ref="D17:E17"/>
    <mergeCell ref="F17:L17"/>
    <mergeCell ref="K23:L24"/>
    <mergeCell ref="F14:L14"/>
    <mergeCell ref="D15:E15"/>
    <mergeCell ref="F15:L15"/>
    <mergeCell ref="C18:C19"/>
    <mergeCell ref="D18:E18"/>
    <mergeCell ref="A4:A8"/>
    <mergeCell ref="B4:D4"/>
    <mergeCell ref="E4:M4"/>
    <mergeCell ref="B5:D5"/>
    <mergeCell ref="E5:M5"/>
    <mergeCell ref="B6:D7"/>
    <mergeCell ref="E6:M6"/>
    <mergeCell ref="E7:M7"/>
    <mergeCell ref="B8:D8"/>
    <mergeCell ref="E8:M8"/>
  </mergeCells>
  <phoneticPr fontId="1"/>
  <dataValidations count="1">
    <dataValidation operator="greaterThanOrEqual" allowBlank="1" showInputMessage="1" showErrorMessage="1" sqref="C14 L45 B1:D3 C10:C12 F1:M3 C41 D16:D22 C18 C16 D10:D13 C25 E41:E42 I35 E25:E35 I25 B48:M1048576 H21:L21 C21:C23 E21:E23 L22 K22:K23 H22:J22 F9:F22 B9:D9 G9:L11 I27 I29 I31 I33 I41:I42 C39 E1:E6 M9:M45 B10:B46 E39 C45:J45 D47 C43 I39 I37 E37 C27 C29 C31 C33 C35 C37 E9:E11 K25:K45 G21:G42"/>
  </dataValidations>
  <printOptions horizontalCentered="1"/>
  <pageMargins left="0.31496062992125984" right="0.31496062992125984" top="0.74803149606299213" bottom="0.74803149606299213" header="0.31496062992125984" footer="0.31496062992125984"/>
  <pageSetup paperSize="9" scale="95" orientation="portrait" r:id="rId1"/>
  <rowBreaks count="1" manualBreakCount="1">
    <brk id="8"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L14" sqref="L14:Y14"/>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54"/>
      <c r="B1" s="99" t="s">
        <v>35</v>
      </c>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ht="39.950000000000003" customHeight="1" x14ac:dyDescent="0.4">
      <c r="A2" s="106" t="s">
        <v>36</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row>
    <row r="3" spans="1:28" ht="20.100000000000001" customHeight="1" x14ac:dyDescent="0.4">
      <c r="A3" s="55"/>
      <c r="B3" s="56"/>
      <c r="C3" s="56"/>
      <c r="D3" s="56"/>
      <c r="E3" s="56"/>
      <c r="F3" s="56"/>
      <c r="G3" s="56"/>
      <c r="H3" s="56"/>
      <c r="I3" s="56"/>
      <c r="J3" s="56"/>
      <c r="K3" s="56"/>
      <c r="L3" s="56"/>
      <c r="M3" s="56"/>
      <c r="N3" s="56"/>
      <c r="O3" s="56"/>
      <c r="P3" s="56"/>
      <c r="Q3" s="56"/>
      <c r="R3" s="56"/>
      <c r="S3" s="56"/>
      <c r="T3" s="56"/>
      <c r="U3" s="119"/>
      <c r="V3" s="119"/>
      <c r="W3" s="119"/>
      <c r="X3" s="119"/>
      <c r="Y3" s="119"/>
      <c r="Z3" s="119"/>
      <c r="AA3" s="119"/>
      <c r="AB3" s="56"/>
    </row>
    <row r="4" spans="1:28" ht="20.100000000000001" customHeight="1" x14ac:dyDescent="0.4">
      <c r="A4" s="57"/>
      <c r="B4" s="141" t="s">
        <v>8</v>
      </c>
      <c r="C4" s="141"/>
      <c r="D4" s="141"/>
      <c r="E4" s="141"/>
      <c r="F4" s="141"/>
      <c r="G4" s="141"/>
      <c r="H4" s="141"/>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06" t="s">
        <v>19</v>
      </c>
      <c r="I5" s="106"/>
      <c r="J5" s="106"/>
      <c r="K5" s="106"/>
      <c r="L5" s="106"/>
      <c r="M5" s="120" t="s">
        <v>9</v>
      </c>
      <c r="N5" s="120"/>
      <c r="O5" s="120"/>
      <c r="P5" s="120"/>
      <c r="Q5" s="120"/>
      <c r="R5" s="141">
        <f>基本情報設定シート!$C$9</f>
        <v>0</v>
      </c>
      <c r="S5" s="141"/>
      <c r="T5" s="141"/>
      <c r="U5" s="141"/>
      <c r="V5" s="141"/>
      <c r="W5" s="141"/>
      <c r="X5" s="141"/>
      <c r="Y5" s="141"/>
      <c r="Z5" s="141"/>
      <c r="AA5" s="141"/>
      <c r="AB5" s="141"/>
    </row>
    <row r="6" spans="1:28" ht="20.100000000000001" customHeight="1" x14ac:dyDescent="0.4">
      <c r="A6" s="55"/>
      <c r="B6" s="56"/>
      <c r="C6" s="56"/>
      <c r="D6" s="56"/>
      <c r="E6" s="56"/>
      <c r="F6" s="56"/>
      <c r="G6" s="56"/>
      <c r="H6" s="106"/>
      <c r="I6" s="106"/>
      <c r="J6" s="106"/>
      <c r="K6" s="106"/>
      <c r="L6" s="106"/>
      <c r="M6" s="139" t="s">
        <v>10</v>
      </c>
      <c r="N6" s="120"/>
      <c r="O6" s="120"/>
      <c r="P6" s="120"/>
      <c r="Q6" s="120"/>
      <c r="R6" s="140">
        <f>基本情報設定シート!$C$3</f>
        <v>0</v>
      </c>
      <c r="S6" s="140"/>
      <c r="T6" s="140"/>
      <c r="U6" s="140"/>
      <c r="V6" s="140"/>
      <c r="W6" s="140"/>
      <c r="X6" s="140"/>
      <c r="Y6" s="140"/>
      <c r="Z6" s="140"/>
      <c r="AA6" s="140"/>
      <c r="AB6" s="140"/>
    </row>
    <row r="7" spans="1:28" ht="20.100000000000001" customHeight="1" x14ac:dyDescent="0.4">
      <c r="A7" s="55"/>
      <c r="B7" s="56"/>
      <c r="C7" s="56"/>
      <c r="D7" s="56"/>
      <c r="E7" s="56"/>
      <c r="F7" s="56"/>
      <c r="G7" s="56"/>
      <c r="H7" s="106"/>
      <c r="I7" s="106"/>
      <c r="J7" s="106"/>
      <c r="K7" s="106"/>
      <c r="L7" s="106"/>
      <c r="M7" s="120"/>
      <c r="N7" s="120"/>
      <c r="O7" s="120"/>
      <c r="P7" s="120"/>
      <c r="Q7" s="120"/>
      <c r="R7" s="140" t="str">
        <f>基本情報設定シート!$C$4&amp;"　"&amp;基本情報設定シート!$C$5</f>
        <v>　</v>
      </c>
      <c r="S7" s="140"/>
      <c r="T7" s="140"/>
      <c r="U7" s="140"/>
      <c r="V7" s="140"/>
      <c r="W7" s="140"/>
      <c r="X7" s="140"/>
      <c r="Y7" s="140"/>
      <c r="Z7" s="140"/>
      <c r="AA7" s="140"/>
      <c r="AB7" s="140"/>
    </row>
    <row r="8" spans="1:28" s="3" customFormat="1" ht="39.950000000000003" customHeight="1" x14ac:dyDescent="0.4">
      <c r="A8" s="54"/>
      <c r="B8" s="54"/>
      <c r="C8" s="54" t="s">
        <v>37</v>
      </c>
      <c r="D8" s="54"/>
      <c r="E8" s="54"/>
      <c r="F8" s="54"/>
      <c r="G8" s="54"/>
      <c r="H8" s="54"/>
      <c r="I8" s="54"/>
      <c r="J8" s="54"/>
      <c r="K8" s="54"/>
      <c r="L8" s="54"/>
      <c r="M8" s="54"/>
      <c r="N8" s="54"/>
      <c r="O8" s="54"/>
      <c r="P8" s="54"/>
      <c r="Q8" s="54"/>
      <c r="R8" s="54"/>
      <c r="S8" s="54"/>
      <c r="T8" s="54"/>
      <c r="U8" s="54"/>
      <c r="V8" s="54"/>
      <c r="W8" s="54"/>
      <c r="X8" s="54"/>
      <c r="Y8" s="54"/>
      <c r="Z8" s="54"/>
      <c r="AA8" s="54"/>
      <c r="AB8" s="54"/>
    </row>
    <row r="9" spans="1:28" s="3" customFormat="1" ht="30" customHeight="1" x14ac:dyDescent="0.4">
      <c r="A9" s="106" t="s">
        <v>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row>
    <row r="10" spans="1:28" s="3" customFormat="1" ht="39.950000000000003" customHeight="1" x14ac:dyDescent="0.4">
      <c r="A10" s="77"/>
      <c r="B10" s="256" t="s">
        <v>20</v>
      </c>
      <c r="C10" s="256"/>
      <c r="D10" s="256"/>
      <c r="E10" s="256"/>
      <c r="F10" s="256"/>
      <c r="G10" s="256"/>
      <c r="H10" s="366" t="str">
        <f>'(様式4号)完了届'!$H$10</f>
        <v>明治33年1月0日</v>
      </c>
      <c r="I10" s="366"/>
      <c r="J10" s="366"/>
      <c r="K10" s="366"/>
      <c r="L10" s="366"/>
      <c r="M10" s="366"/>
      <c r="N10" s="256" t="s">
        <v>21</v>
      </c>
      <c r="O10" s="256"/>
      <c r="P10" s="256"/>
      <c r="Q10" s="256"/>
      <c r="R10" s="256"/>
      <c r="S10" s="256"/>
      <c r="T10" s="367" t="str">
        <f>'(様式4号)完了届'!$R$10</f>
        <v>指令も産第号</v>
      </c>
      <c r="U10" s="367"/>
      <c r="V10" s="367"/>
      <c r="W10" s="367"/>
      <c r="X10" s="367"/>
      <c r="Y10" s="367"/>
      <c r="Z10" s="367"/>
      <c r="AA10" s="367"/>
      <c r="AB10" s="77"/>
    </row>
    <row r="11" spans="1:28" s="3" customFormat="1" ht="20.100000000000001" customHeight="1" x14ac:dyDescent="0.4">
      <c r="A11" s="54"/>
      <c r="B11" s="256" t="s">
        <v>1</v>
      </c>
      <c r="C11" s="256"/>
      <c r="D11" s="256"/>
      <c r="E11" s="256"/>
      <c r="F11" s="256"/>
      <c r="G11" s="256"/>
      <c r="H11" s="368" t="e">
        <f>'(様式1号)交付申請書'!$F$10</f>
        <v>#NUM!</v>
      </c>
      <c r="I11" s="368"/>
      <c r="J11" s="368"/>
      <c r="K11" s="368"/>
      <c r="L11" s="368"/>
      <c r="M11" s="368"/>
      <c r="N11" s="256" t="s">
        <v>22</v>
      </c>
      <c r="O11" s="256"/>
      <c r="P11" s="256"/>
      <c r="Q11" s="256"/>
      <c r="R11" s="256"/>
      <c r="S11" s="256"/>
      <c r="T11" s="408" t="str">
        <f>基本情報設定シート!$C$10</f>
        <v>松江市環境負荷軽減活動支援事業補助金</v>
      </c>
      <c r="U11" s="408"/>
      <c r="V11" s="408"/>
      <c r="W11" s="408"/>
      <c r="X11" s="408"/>
      <c r="Y11" s="408"/>
      <c r="Z11" s="408"/>
      <c r="AA11" s="408"/>
      <c r="AB11" s="54"/>
    </row>
    <row r="12" spans="1:28" s="3" customFormat="1" ht="20.100000000000001" customHeight="1" x14ac:dyDescent="0.4">
      <c r="A12" s="54"/>
      <c r="B12" s="107" t="s">
        <v>3</v>
      </c>
      <c r="C12" s="108"/>
      <c r="D12" s="108"/>
      <c r="E12" s="108"/>
      <c r="F12" s="108"/>
      <c r="G12" s="108"/>
      <c r="H12" s="108"/>
      <c r="I12" s="108"/>
      <c r="J12" s="108"/>
      <c r="K12" s="109"/>
      <c r="L12" s="116" t="str">
        <f>基本情報設定シート!$C$11</f>
        <v>エネルギー効率改善事業</v>
      </c>
      <c r="M12" s="117"/>
      <c r="N12" s="117"/>
      <c r="O12" s="117"/>
      <c r="P12" s="117"/>
      <c r="Q12" s="117"/>
      <c r="R12" s="117"/>
      <c r="S12" s="117"/>
      <c r="T12" s="117"/>
      <c r="U12" s="117"/>
      <c r="V12" s="117"/>
      <c r="W12" s="117"/>
      <c r="X12" s="117"/>
      <c r="Y12" s="117"/>
      <c r="Z12" s="117"/>
      <c r="AA12" s="118"/>
      <c r="AB12" s="54"/>
    </row>
    <row r="13" spans="1:28" s="3" customFormat="1" ht="39.950000000000003" customHeight="1" x14ac:dyDescent="0.4">
      <c r="A13" s="54"/>
      <c r="B13" s="107" t="s">
        <v>38</v>
      </c>
      <c r="C13" s="108"/>
      <c r="D13" s="108"/>
      <c r="E13" s="108"/>
      <c r="F13" s="254" t="s">
        <v>39</v>
      </c>
      <c r="G13" s="254"/>
      <c r="H13" s="254"/>
      <c r="I13" s="254"/>
      <c r="J13" s="254"/>
      <c r="K13" s="255"/>
      <c r="L13" s="121">
        <f>'(様式5号)実績報告書'!$K$16</f>
        <v>0</v>
      </c>
      <c r="M13" s="122"/>
      <c r="N13" s="122"/>
      <c r="O13" s="122"/>
      <c r="P13" s="122"/>
      <c r="Q13" s="122"/>
      <c r="R13" s="122"/>
      <c r="S13" s="122"/>
      <c r="T13" s="122"/>
      <c r="U13" s="122"/>
      <c r="V13" s="122"/>
      <c r="W13" s="122"/>
      <c r="X13" s="122"/>
      <c r="Y13" s="122"/>
      <c r="Z13" s="270" t="s">
        <v>4</v>
      </c>
      <c r="AA13" s="271"/>
      <c r="AB13" s="54"/>
    </row>
    <row r="14" spans="1:28" s="3" customFormat="1" ht="39.950000000000003" customHeight="1" x14ac:dyDescent="0.4">
      <c r="A14" s="54"/>
      <c r="B14" s="107"/>
      <c r="C14" s="108"/>
      <c r="D14" s="108"/>
      <c r="E14" s="108"/>
      <c r="F14" s="401" t="s">
        <v>40</v>
      </c>
      <c r="G14" s="401"/>
      <c r="H14" s="401"/>
      <c r="I14" s="401"/>
      <c r="J14" s="401"/>
      <c r="K14" s="402"/>
      <c r="L14" s="403"/>
      <c r="M14" s="404"/>
      <c r="N14" s="404"/>
      <c r="O14" s="404"/>
      <c r="P14" s="404"/>
      <c r="Q14" s="404"/>
      <c r="R14" s="404"/>
      <c r="S14" s="404"/>
      <c r="T14" s="404"/>
      <c r="U14" s="404"/>
      <c r="V14" s="404"/>
      <c r="W14" s="404"/>
      <c r="X14" s="404"/>
      <c r="Y14" s="404"/>
      <c r="Z14" s="405" t="s">
        <v>4</v>
      </c>
      <c r="AA14" s="406"/>
      <c r="AB14" s="54"/>
    </row>
    <row r="15" spans="1:28" s="3" customFormat="1" ht="20.100000000000001" customHeight="1" x14ac:dyDescent="0.4">
      <c r="A15" s="54"/>
      <c r="B15" s="253" t="s">
        <v>149</v>
      </c>
      <c r="C15" s="254"/>
      <c r="D15" s="254"/>
      <c r="E15" s="254"/>
      <c r="F15" s="254"/>
      <c r="G15" s="254"/>
      <c r="H15" s="254"/>
      <c r="I15" s="254"/>
      <c r="J15" s="254"/>
      <c r="K15" s="255"/>
      <c r="L15" s="66"/>
      <c r="M15" s="120" t="s">
        <v>42</v>
      </c>
      <c r="N15" s="120"/>
      <c r="O15" s="120"/>
      <c r="P15" s="120"/>
      <c r="Q15" s="120"/>
      <c r="R15" s="120"/>
      <c r="S15" s="120"/>
      <c r="T15" s="54" t="s">
        <v>41</v>
      </c>
      <c r="U15" s="54"/>
      <c r="V15" s="407"/>
      <c r="W15" s="407"/>
      <c r="X15" s="407"/>
      <c r="Y15" s="407"/>
      <c r="Z15" s="67" t="s">
        <v>4</v>
      </c>
      <c r="AA15" s="68"/>
      <c r="AB15" s="54"/>
    </row>
    <row r="16" spans="1:28" s="3" customFormat="1" ht="20.100000000000001" customHeight="1" x14ac:dyDescent="0.4">
      <c r="A16" s="54"/>
      <c r="B16" s="397"/>
      <c r="C16" s="398"/>
      <c r="D16" s="398"/>
      <c r="E16" s="398"/>
      <c r="F16" s="398"/>
      <c r="G16" s="398"/>
      <c r="H16" s="398"/>
      <c r="I16" s="398"/>
      <c r="J16" s="398"/>
      <c r="K16" s="399"/>
      <c r="L16" s="66"/>
      <c r="M16" s="120" t="s">
        <v>42</v>
      </c>
      <c r="N16" s="120"/>
      <c r="O16" s="120"/>
      <c r="P16" s="120"/>
      <c r="Q16" s="120"/>
      <c r="R16" s="120"/>
      <c r="S16" s="120"/>
      <c r="T16" s="54" t="s">
        <v>41</v>
      </c>
      <c r="U16" s="54"/>
      <c r="V16" s="407"/>
      <c r="W16" s="407"/>
      <c r="X16" s="407"/>
      <c r="Y16" s="407"/>
      <c r="Z16" s="67" t="s">
        <v>4</v>
      </c>
      <c r="AA16" s="68"/>
      <c r="AB16" s="54"/>
    </row>
    <row r="17" spans="1:28" s="3" customFormat="1" ht="20.100000000000001" customHeight="1" x14ac:dyDescent="0.4">
      <c r="A17" s="54"/>
      <c r="B17" s="397"/>
      <c r="C17" s="398"/>
      <c r="D17" s="398"/>
      <c r="E17" s="398"/>
      <c r="F17" s="398"/>
      <c r="G17" s="398"/>
      <c r="H17" s="398"/>
      <c r="I17" s="398"/>
      <c r="J17" s="398"/>
      <c r="K17" s="399"/>
      <c r="L17" s="66"/>
      <c r="M17" s="120" t="s">
        <v>42</v>
      </c>
      <c r="N17" s="120"/>
      <c r="O17" s="120"/>
      <c r="P17" s="120"/>
      <c r="Q17" s="120"/>
      <c r="R17" s="120"/>
      <c r="S17" s="120"/>
      <c r="T17" s="54" t="s">
        <v>41</v>
      </c>
      <c r="U17" s="54"/>
      <c r="V17" s="407"/>
      <c r="W17" s="407"/>
      <c r="X17" s="407"/>
      <c r="Y17" s="407"/>
      <c r="Z17" s="67" t="s">
        <v>4</v>
      </c>
      <c r="AA17" s="68"/>
      <c r="AB17" s="54"/>
    </row>
    <row r="18" spans="1:28" s="3" customFormat="1" ht="19.5" customHeight="1" x14ac:dyDescent="0.4">
      <c r="A18" s="54"/>
      <c r="B18" s="397"/>
      <c r="C18" s="398"/>
      <c r="D18" s="398"/>
      <c r="E18" s="398"/>
      <c r="F18" s="398"/>
      <c r="G18" s="398"/>
      <c r="H18" s="398"/>
      <c r="I18" s="398"/>
      <c r="J18" s="398"/>
      <c r="K18" s="399"/>
      <c r="L18" s="66"/>
      <c r="M18" s="54"/>
      <c r="N18" s="54"/>
      <c r="O18" s="54"/>
      <c r="P18" s="54"/>
      <c r="Q18" s="54"/>
      <c r="R18" s="54"/>
      <c r="S18" s="106" t="s">
        <v>43</v>
      </c>
      <c r="T18" s="106"/>
      <c r="U18" s="106"/>
      <c r="V18" s="407">
        <v>0</v>
      </c>
      <c r="W18" s="407"/>
      <c r="X18" s="407"/>
      <c r="Y18" s="407"/>
      <c r="Z18" s="67" t="s">
        <v>4</v>
      </c>
      <c r="AA18" s="68"/>
      <c r="AB18" s="54"/>
    </row>
    <row r="19" spans="1:28" s="3" customFormat="1" ht="19.5" customHeight="1" x14ac:dyDescent="0.4">
      <c r="A19" s="54"/>
      <c r="B19" s="400"/>
      <c r="C19" s="401"/>
      <c r="D19" s="401"/>
      <c r="E19" s="401"/>
      <c r="F19" s="401"/>
      <c r="G19" s="401"/>
      <c r="H19" s="401"/>
      <c r="I19" s="401"/>
      <c r="J19" s="401"/>
      <c r="K19" s="402"/>
      <c r="L19" s="66"/>
      <c r="M19" s="54"/>
      <c r="N19" s="54"/>
      <c r="O19" s="54"/>
      <c r="P19" s="54"/>
      <c r="Q19" s="54"/>
      <c r="R19" s="54"/>
      <c r="S19" s="77"/>
      <c r="T19" s="77"/>
      <c r="U19" s="77"/>
      <c r="V19" s="69"/>
      <c r="W19" s="69"/>
      <c r="X19" s="69"/>
      <c r="Y19" s="69"/>
      <c r="Z19" s="70"/>
      <c r="AA19" s="68"/>
      <c r="AB19" s="54"/>
    </row>
    <row r="20" spans="1:28" s="3" customFormat="1" ht="39.950000000000003" customHeight="1" x14ac:dyDescent="0.4">
      <c r="A20" s="54"/>
      <c r="B20" s="107" t="s">
        <v>72</v>
      </c>
      <c r="C20" s="108"/>
      <c r="D20" s="108"/>
      <c r="E20" s="108"/>
      <c r="F20" s="108"/>
      <c r="G20" s="108"/>
      <c r="H20" s="108"/>
      <c r="I20" s="108"/>
      <c r="J20" s="108"/>
      <c r="K20" s="109"/>
      <c r="L20" s="121">
        <f>L14</f>
        <v>0</v>
      </c>
      <c r="M20" s="122"/>
      <c r="N20" s="122"/>
      <c r="O20" s="122"/>
      <c r="P20" s="122"/>
      <c r="Q20" s="122"/>
      <c r="R20" s="122"/>
      <c r="S20" s="122"/>
      <c r="T20" s="122"/>
      <c r="U20" s="122"/>
      <c r="V20" s="122"/>
      <c r="W20" s="122"/>
      <c r="X20" s="122"/>
      <c r="Y20" s="122"/>
      <c r="Z20" s="270" t="s">
        <v>4</v>
      </c>
      <c r="AA20" s="271"/>
      <c r="AB20" s="54"/>
    </row>
    <row r="21" spans="1:28" s="3" customFormat="1" ht="39.950000000000003" customHeight="1" x14ac:dyDescent="0.4">
      <c r="A21" s="54"/>
      <c r="B21" s="107" t="s">
        <v>73</v>
      </c>
      <c r="C21" s="108"/>
      <c r="D21" s="108"/>
      <c r="E21" s="108"/>
      <c r="F21" s="108"/>
      <c r="G21" s="108"/>
      <c r="H21" s="108"/>
      <c r="I21" s="108"/>
      <c r="J21" s="108"/>
      <c r="K21" s="109"/>
      <c r="L21" s="121">
        <v>0</v>
      </c>
      <c r="M21" s="122"/>
      <c r="N21" s="122"/>
      <c r="O21" s="122"/>
      <c r="P21" s="122"/>
      <c r="Q21" s="122"/>
      <c r="R21" s="122"/>
      <c r="S21" s="122"/>
      <c r="T21" s="122"/>
      <c r="U21" s="122"/>
      <c r="V21" s="122"/>
      <c r="W21" s="122"/>
      <c r="X21" s="122"/>
      <c r="Y21" s="122"/>
      <c r="Z21" s="270" t="s">
        <v>4</v>
      </c>
      <c r="AA21" s="271"/>
      <c r="AB21" s="54"/>
    </row>
    <row r="22" spans="1:28" s="3" customFormat="1" ht="39.950000000000003" customHeight="1" x14ac:dyDescent="0.4">
      <c r="A22" s="54"/>
      <c r="B22" s="107" t="s">
        <v>150</v>
      </c>
      <c r="C22" s="108"/>
      <c r="D22" s="108"/>
      <c r="E22" s="108"/>
      <c r="F22" s="108"/>
      <c r="G22" s="108"/>
      <c r="H22" s="108"/>
      <c r="I22" s="108"/>
      <c r="J22" s="108"/>
      <c r="K22" s="109"/>
      <c r="L22" s="292" t="s">
        <v>151</v>
      </c>
      <c r="M22" s="293"/>
      <c r="N22" s="293"/>
      <c r="O22" s="293"/>
      <c r="P22" s="293"/>
      <c r="Q22" s="293"/>
      <c r="R22" s="293"/>
      <c r="S22" s="293"/>
      <c r="T22" s="293"/>
      <c r="U22" s="293"/>
      <c r="V22" s="293"/>
      <c r="W22" s="293"/>
      <c r="X22" s="293"/>
      <c r="Y22" s="293"/>
      <c r="Z22" s="293"/>
      <c r="AA22" s="294"/>
      <c r="AB22" s="54"/>
    </row>
    <row r="23" spans="1:28" ht="20.100000000000001" customHeight="1" x14ac:dyDescent="0.4">
      <c r="A23" s="56"/>
      <c r="B23" s="56"/>
      <c r="C23" s="56"/>
      <c r="D23" s="63"/>
      <c r="E23" s="63"/>
      <c r="F23" s="63"/>
      <c r="G23" s="63"/>
      <c r="H23" s="63"/>
      <c r="I23" s="63"/>
      <c r="J23" s="63"/>
      <c r="K23" s="63"/>
      <c r="L23" s="63"/>
      <c r="M23" s="63"/>
      <c r="N23" s="63"/>
      <c r="O23" s="63"/>
      <c r="P23" s="63"/>
      <c r="Q23" s="63"/>
      <c r="R23" s="63"/>
      <c r="S23" s="63"/>
      <c r="T23" s="63"/>
      <c r="U23" s="63"/>
      <c r="V23" s="63"/>
      <c r="W23" s="63"/>
      <c r="X23" s="63"/>
      <c r="Y23" s="63"/>
      <c r="Z23" s="63"/>
      <c r="AA23" s="63"/>
      <c r="AB23" s="56"/>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6"/>
      <c r="B1" s="56"/>
      <c r="C1" s="56"/>
      <c r="D1" s="56"/>
      <c r="E1" s="56"/>
      <c r="F1" s="56"/>
      <c r="G1" s="56"/>
      <c r="H1" s="56"/>
      <c r="I1" s="56"/>
      <c r="J1" s="56"/>
      <c r="K1" s="56"/>
      <c r="L1" s="56"/>
      <c r="M1" s="56"/>
      <c r="N1" s="56"/>
      <c r="O1" s="56"/>
      <c r="P1" s="56"/>
      <c r="Q1" s="56"/>
      <c r="R1" s="56"/>
      <c r="S1" s="56"/>
      <c r="T1" s="56"/>
      <c r="U1" s="56"/>
      <c r="V1" s="56"/>
      <c r="W1" s="56"/>
      <c r="X1" s="56"/>
    </row>
    <row r="2" spans="1:24" ht="18.75" customHeight="1" x14ac:dyDescent="0.4">
      <c r="A2" s="54"/>
      <c r="B2" s="450" t="s">
        <v>81</v>
      </c>
      <c r="C2" s="450"/>
      <c r="D2" s="450"/>
      <c r="E2" s="450"/>
      <c r="F2" s="450"/>
      <c r="G2" s="450"/>
      <c r="H2" s="450"/>
      <c r="I2" s="450"/>
      <c r="J2" s="450"/>
      <c r="K2" s="450"/>
      <c r="L2" s="450"/>
      <c r="M2" s="450"/>
      <c r="N2" s="450"/>
      <c r="O2" s="450"/>
      <c r="P2" s="450"/>
      <c r="Q2" s="450"/>
      <c r="R2" s="450"/>
      <c r="S2" s="450"/>
      <c r="T2" s="450"/>
      <c r="U2" s="450"/>
      <c r="V2" s="450"/>
      <c r="W2" s="450"/>
      <c r="X2" s="450"/>
    </row>
    <row r="3" spans="1:24" ht="18.75" customHeight="1" x14ac:dyDescent="0.4">
      <c r="A3" s="54"/>
      <c r="B3" s="80"/>
      <c r="C3" s="80"/>
      <c r="D3" s="80"/>
      <c r="E3" s="80"/>
      <c r="F3" s="80"/>
      <c r="G3" s="80"/>
      <c r="H3" s="80"/>
      <c r="I3" s="80"/>
      <c r="J3" s="80"/>
      <c r="K3" s="80"/>
      <c r="L3" s="80"/>
      <c r="M3" s="80"/>
      <c r="N3" s="80"/>
      <c r="O3" s="80"/>
      <c r="P3" s="80"/>
      <c r="Q3" s="80"/>
      <c r="R3" s="80"/>
      <c r="S3" s="80"/>
      <c r="T3" s="80"/>
      <c r="U3" s="80"/>
      <c r="V3" s="80"/>
      <c r="W3" s="80"/>
      <c r="X3" s="80"/>
    </row>
    <row r="4" spans="1:24" ht="18.75" customHeight="1" x14ac:dyDescent="0.4">
      <c r="A4" s="451" t="s">
        <v>76</v>
      </c>
      <c r="B4" s="451"/>
      <c r="C4" s="451"/>
      <c r="D4" s="451"/>
      <c r="E4" s="451"/>
      <c r="F4" s="451"/>
      <c r="G4" s="451"/>
      <c r="H4" s="451"/>
      <c r="I4" s="451"/>
      <c r="J4" s="451"/>
      <c r="K4" s="451"/>
      <c r="L4" s="451"/>
      <c r="M4" s="451"/>
      <c r="N4" s="451"/>
      <c r="O4" s="451"/>
      <c r="P4" s="451"/>
      <c r="Q4" s="451"/>
      <c r="R4" s="451"/>
      <c r="S4" s="451"/>
      <c r="T4" s="451"/>
      <c r="U4" s="451"/>
      <c r="V4" s="451"/>
      <c r="W4" s="451"/>
      <c r="X4" s="451"/>
    </row>
    <row r="5" spans="1:24" ht="18.75" customHeight="1" x14ac:dyDescent="0.4">
      <c r="A5" s="451"/>
      <c r="B5" s="451"/>
      <c r="C5" s="451"/>
      <c r="D5" s="451"/>
      <c r="E5" s="451"/>
      <c r="F5" s="451"/>
      <c r="G5" s="451"/>
      <c r="H5" s="451"/>
      <c r="I5" s="451"/>
      <c r="J5" s="451"/>
      <c r="K5" s="451"/>
      <c r="L5" s="451"/>
      <c r="M5" s="451"/>
      <c r="N5" s="451"/>
      <c r="O5" s="451"/>
      <c r="P5" s="451"/>
      <c r="Q5" s="451"/>
      <c r="R5" s="451"/>
      <c r="S5" s="451"/>
      <c r="T5" s="451"/>
      <c r="U5" s="451"/>
      <c r="V5" s="451"/>
      <c r="W5" s="451"/>
      <c r="X5" s="451"/>
    </row>
    <row r="6" spans="1:24" ht="18.75" customHeight="1" x14ac:dyDescent="0.4">
      <c r="A6" s="87"/>
      <c r="B6" s="87"/>
      <c r="C6" s="87"/>
      <c r="D6" s="87"/>
      <c r="E6" s="87"/>
      <c r="F6" s="87"/>
      <c r="G6" s="87"/>
      <c r="H6" s="87"/>
      <c r="I6" s="87"/>
      <c r="J6" s="87"/>
      <c r="K6" s="87"/>
      <c r="L6" s="87"/>
      <c r="M6" s="87"/>
      <c r="N6" s="87"/>
      <c r="O6" s="87"/>
      <c r="P6" s="87"/>
      <c r="Q6" s="87"/>
      <c r="R6" s="87"/>
      <c r="S6" s="87"/>
      <c r="T6" s="87"/>
      <c r="U6" s="87"/>
      <c r="V6" s="87"/>
      <c r="W6" s="87"/>
      <c r="X6" s="87"/>
    </row>
    <row r="7" spans="1:24" ht="18.75" customHeight="1" x14ac:dyDescent="0.4">
      <c r="A7" s="55"/>
      <c r="B7" s="56"/>
      <c r="C7" s="56"/>
      <c r="D7" s="56"/>
      <c r="E7" s="56"/>
      <c r="F7" s="56"/>
      <c r="G7" s="56"/>
      <c r="H7" s="56"/>
      <c r="I7" s="56"/>
      <c r="J7" s="56"/>
      <c r="K7" s="56"/>
      <c r="L7" s="56"/>
      <c r="M7" s="56"/>
      <c r="N7" s="56"/>
      <c r="O7" s="56"/>
      <c r="P7" s="71"/>
      <c r="Q7" s="452">
        <f>'(様式7号)交付請求書'!$U$3</f>
        <v>0</v>
      </c>
      <c r="R7" s="452"/>
      <c r="S7" s="452"/>
      <c r="T7" s="452"/>
      <c r="U7" s="452"/>
      <c r="V7" s="452"/>
      <c r="W7" s="84"/>
      <c r="X7" s="56"/>
    </row>
    <row r="8" spans="1:24" ht="18.75" customHeight="1" x14ac:dyDescent="0.4">
      <c r="A8" s="57"/>
      <c r="B8" s="141" t="s">
        <v>8</v>
      </c>
      <c r="C8" s="141"/>
      <c r="D8" s="141"/>
      <c r="E8" s="141"/>
      <c r="F8" s="141"/>
      <c r="G8" s="141"/>
      <c r="H8" s="141"/>
      <c r="I8" s="57"/>
      <c r="J8" s="57"/>
      <c r="K8" s="56"/>
      <c r="L8" s="56"/>
      <c r="M8" s="56"/>
      <c r="N8" s="56"/>
      <c r="O8" s="56"/>
      <c r="P8" s="56"/>
      <c r="Q8" s="56"/>
      <c r="R8" s="56"/>
      <c r="S8" s="56"/>
      <c r="T8" s="56"/>
      <c r="U8" s="56"/>
      <c r="V8" s="56"/>
      <c r="W8" s="56"/>
      <c r="X8" s="56"/>
    </row>
    <row r="9" spans="1:24" s="3" customFormat="1" ht="18.75" customHeight="1" x14ac:dyDescent="0.4">
      <c r="A9" s="54"/>
      <c r="B9" s="81"/>
      <c r="C9" s="54"/>
      <c r="D9" s="54"/>
      <c r="E9" s="54"/>
      <c r="F9" s="54"/>
      <c r="G9" s="54"/>
      <c r="H9" s="54"/>
      <c r="I9" s="54"/>
      <c r="J9" s="54"/>
      <c r="K9" s="54"/>
      <c r="L9" s="54"/>
      <c r="M9" s="54"/>
      <c r="N9" s="54"/>
      <c r="O9" s="54"/>
      <c r="P9" s="54"/>
      <c r="Q9" s="54"/>
      <c r="R9" s="54"/>
      <c r="S9" s="54"/>
      <c r="T9" s="54"/>
      <c r="U9" s="54"/>
      <c r="V9" s="54"/>
      <c r="W9" s="54"/>
      <c r="X9" s="54"/>
    </row>
    <row r="10" spans="1:24" s="3" customFormat="1" ht="15" customHeight="1" thickBot="1" x14ac:dyDescent="0.45">
      <c r="A10" s="54"/>
      <c r="B10" s="54" t="s">
        <v>45</v>
      </c>
      <c r="C10" s="54"/>
      <c r="D10" s="54"/>
      <c r="E10" s="54"/>
      <c r="F10" s="54"/>
      <c r="G10" s="54"/>
      <c r="H10" s="54"/>
      <c r="I10" s="54"/>
      <c r="J10" s="54"/>
      <c r="K10" s="54"/>
      <c r="L10" s="54"/>
      <c r="M10" s="54"/>
      <c r="N10" s="54"/>
      <c r="O10" s="54"/>
      <c r="P10" s="54"/>
      <c r="Q10" s="54"/>
      <c r="R10" s="54"/>
      <c r="S10" s="54"/>
      <c r="T10" s="54"/>
      <c r="U10" s="54"/>
      <c r="V10" s="54"/>
      <c r="W10" s="54"/>
      <c r="X10" s="54"/>
    </row>
    <row r="11" spans="1:24" s="3" customFormat="1" ht="14.1" customHeight="1" x14ac:dyDescent="0.4">
      <c r="A11" s="54"/>
      <c r="B11" s="54"/>
      <c r="C11" s="453" t="s">
        <v>9</v>
      </c>
      <c r="D11" s="454"/>
      <c r="E11" s="454"/>
      <c r="F11" s="454"/>
      <c r="G11" s="457">
        <f>基本情報設定シート!$C$9</f>
        <v>0</v>
      </c>
      <c r="H11" s="457"/>
      <c r="I11" s="457"/>
      <c r="J11" s="457"/>
      <c r="K11" s="457"/>
      <c r="L11" s="457"/>
      <c r="M11" s="457"/>
      <c r="N11" s="457"/>
      <c r="O11" s="457"/>
      <c r="P11" s="457"/>
      <c r="Q11" s="457"/>
      <c r="R11" s="457"/>
      <c r="S11" s="457"/>
      <c r="T11" s="457"/>
      <c r="U11" s="457"/>
      <c r="V11" s="458"/>
      <c r="W11" s="72"/>
      <c r="X11" s="54"/>
    </row>
    <row r="12" spans="1:24" s="3" customFormat="1" ht="14.1" customHeight="1" x14ac:dyDescent="0.4">
      <c r="A12" s="54"/>
      <c r="B12" s="54"/>
      <c r="C12" s="455"/>
      <c r="D12" s="456"/>
      <c r="E12" s="456"/>
      <c r="F12" s="456"/>
      <c r="G12" s="459"/>
      <c r="H12" s="459"/>
      <c r="I12" s="459"/>
      <c r="J12" s="459"/>
      <c r="K12" s="459"/>
      <c r="L12" s="459"/>
      <c r="M12" s="459"/>
      <c r="N12" s="459"/>
      <c r="O12" s="459"/>
      <c r="P12" s="459"/>
      <c r="Q12" s="459"/>
      <c r="R12" s="459"/>
      <c r="S12" s="459"/>
      <c r="T12" s="459"/>
      <c r="U12" s="459"/>
      <c r="V12" s="460"/>
      <c r="W12" s="72"/>
      <c r="X12" s="54"/>
    </row>
    <row r="13" spans="1:24" s="3" customFormat="1" ht="14.1" customHeight="1" x14ac:dyDescent="0.4">
      <c r="A13" s="54"/>
      <c r="B13" s="54"/>
      <c r="C13" s="455"/>
      <c r="D13" s="456"/>
      <c r="E13" s="456"/>
      <c r="F13" s="456"/>
      <c r="G13" s="459"/>
      <c r="H13" s="459"/>
      <c r="I13" s="459"/>
      <c r="J13" s="459"/>
      <c r="K13" s="459"/>
      <c r="L13" s="459"/>
      <c r="M13" s="459"/>
      <c r="N13" s="459"/>
      <c r="O13" s="459"/>
      <c r="P13" s="459"/>
      <c r="Q13" s="459"/>
      <c r="R13" s="459"/>
      <c r="S13" s="459"/>
      <c r="T13" s="459"/>
      <c r="U13" s="459"/>
      <c r="V13" s="460"/>
      <c r="W13" s="72"/>
      <c r="X13" s="54"/>
    </row>
    <row r="14" spans="1:24" s="3" customFormat="1" ht="35.25" customHeight="1" x14ac:dyDescent="0.4">
      <c r="A14" s="54"/>
      <c r="B14" s="54"/>
      <c r="C14" s="455" t="s">
        <v>46</v>
      </c>
      <c r="D14" s="456"/>
      <c r="E14" s="456"/>
      <c r="F14" s="456"/>
      <c r="G14" s="469"/>
      <c r="H14" s="469"/>
      <c r="I14" s="469"/>
      <c r="J14" s="469"/>
      <c r="K14" s="469"/>
      <c r="L14" s="469"/>
      <c r="M14" s="469"/>
      <c r="N14" s="456" t="s">
        <v>48</v>
      </c>
      <c r="O14" s="456"/>
      <c r="P14" s="456"/>
      <c r="Q14" s="472"/>
      <c r="R14" s="472"/>
      <c r="S14" s="472"/>
      <c r="T14" s="472"/>
      <c r="U14" s="472"/>
      <c r="V14" s="473"/>
      <c r="W14" s="72"/>
      <c r="X14" s="54"/>
    </row>
    <row r="15" spans="1:24" s="3" customFormat="1" ht="14.1" customHeight="1" x14ac:dyDescent="0.4">
      <c r="A15" s="54"/>
      <c r="B15" s="54"/>
      <c r="C15" s="455" t="s">
        <v>47</v>
      </c>
      <c r="D15" s="456"/>
      <c r="E15" s="456"/>
      <c r="F15" s="456"/>
      <c r="G15" s="470" t="str">
        <f>基本情報設定シート!$C$3&amp;"　"&amp;基本情報設定シート!$C$4&amp;"　"&amp;基本情報設定シート!$C$5</f>
        <v>　　</v>
      </c>
      <c r="H15" s="470"/>
      <c r="I15" s="470"/>
      <c r="J15" s="470"/>
      <c r="K15" s="470"/>
      <c r="L15" s="470"/>
      <c r="M15" s="470"/>
      <c r="N15" s="456"/>
      <c r="O15" s="456"/>
      <c r="P15" s="456"/>
      <c r="Q15" s="472"/>
      <c r="R15" s="472"/>
      <c r="S15" s="472"/>
      <c r="T15" s="472"/>
      <c r="U15" s="472"/>
      <c r="V15" s="473"/>
      <c r="W15" s="72"/>
      <c r="X15" s="54"/>
    </row>
    <row r="16" spans="1:24" s="3" customFormat="1" ht="14.1" customHeight="1" x14ac:dyDescent="0.4">
      <c r="A16" s="54"/>
      <c r="B16" s="54"/>
      <c r="C16" s="455"/>
      <c r="D16" s="456"/>
      <c r="E16" s="456"/>
      <c r="F16" s="456"/>
      <c r="G16" s="470"/>
      <c r="H16" s="470"/>
      <c r="I16" s="470"/>
      <c r="J16" s="470"/>
      <c r="K16" s="470"/>
      <c r="L16" s="470"/>
      <c r="M16" s="470"/>
      <c r="N16" s="456"/>
      <c r="O16" s="456"/>
      <c r="P16" s="456"/>
      <c r="Q16" s="472"/>
      <c r="R16" s="472"/>
      <c r="S16" s="472"/>
      <c r="T16" s="472"/>
      <c r="U16" s="472"/>
      <c r="V16" s="473"/>
      <c r="W16" s="72"/>
      <c r="X16" s="54"/>
    </row>
    <row r="17" spans="1:24" s="3" customFormat="1" ht="14.1" customHeight="1" thickBot="1" x14ac:dyDescent="0.45">
      <c r="A17" s="54"/>
      <c r="B17" s="81"/>
      <c r="C17" s="461"/>
      <c r="D17" s="462"/>
      <c r="E17" s="462"/>
      <c r="F17" s="462"/>
      <c r="G17" s="471"/>
      <c r="H17" s="471"/>
      <c r="I17" s="471"/>
      <c r="J17" s="471"/>
      <c r="K17" s="471"/>
      <c r="L17" s="471"/>
      <c r="M17" s="471"/>
      <c r="N17" s="462"/>
      <c r="O17" s="462"/>
      <c r="P17" s="462"/>
      <c r="Q17" s="474"/>
      <c r="R17" s="474"/>
      <c r="S17" s="474"/>
      <c r="T17" s="474"/>
      <c r="U17" s="474"/>
      <c r="V17" s="475"/>
      <c r="W17" s="72"/>
      <c r="X17" s="54"/>
    </row>
    <row r="18" spans="1:24" s="3" customFormat="1" ht="18.75" customHeight="1" x14ac:dyDescent="0.4">
      <c r="A18" s="54"/>
      <c r="B18" s="54"/>
      <c r="C18" s="54"/>
      <c r="D18" s="54"/>
      <c r="E18" s="54"/>
      <c r="F18" s="54"/>
      <c r="G18" s="54"/>
      <c r="H18" s="54"/>
      <c r="I18" s="54"/>
      <c r="J18" s="54"/>
      <c r="K18" s="54"/>
      <c r="L18" s="54"/>
      <c r="M18" s="54"/>
      <c r="N18" s="54"/>
      <c r="O18" s="54"/>
      <c r="P18" s="54"/>
      <c r="Q18" s="54"/>
      <c r="R18" s="54"/>
      <c r="S18" s="54"/>
      <c r="T18" s="54"/>
      <c r="U18" s="54"/>
      <c r="V18" s="54"/>
      <c r="W18" s="54"/>
      <c r="X18" s="54"/>
    </row>
    <row r="19" spans="1:24" s="3" customFormat="1" ht="18.75" customHeight="1" x14ac:dyDescent="0.4">
      <c r="A19" s="54"/>
      <c r="B19" s="54"/>
      <c r="C19" s="54" t="s">
        <v>44</v>
      </c>
      <c r="D19" s="54"/>
      <c r="E19" s="54"/>
      <c r="F19" s="54"/>
      <c r="G19" s="54"/>
      <c r="H19" s="54"/>
      <c r="I19" s="54"/>
      <c r="J19" s="54"/>
      <c r="K19" s="54"/>
      <c r="L19" s="54"/>
      <c r="M19" s="54"/>
      <c r="N19" s="54"/>
      <c r="O19" s="54"/>
      <c r="P19" s="54"/>
      <c r="Q19" s="54"/>
      <c r="R19" s="54"/>
      <c r="S19" s="54"/>
      <c r="T19" s="54"/>
      <c r="U19" s="54"/>
      <c r="V19" s="54"/>
      <c r="W19" s="54"/>
      <c r="X19" s="54"/>
    </row>
    <row r="20" spans="1:24" s="3" customFormat="1" ht="15" customHeight="1" x14ac:dyDescent="0.4">
      <c r="A20" s="54"/>
      <c r="B20" s="54"/>
      <c r="C20" s="54"/>
      <c r="D20" s="54"/>
      <c r="E20" s="54"/>
      <c r="F20" s="54"/>
      <c r="G20" s="54"/>
      <c r="H20" s="54"/>
      <c r="I20" s="54"/>
      <c r="J20" s="54"/>
      <c r="K20" s="54"/>
      <c r="L20" s="54"/>
      <c r="M20" s="54"/>
      <c r="N20" s="54"/>
      <c r="O20" s="54"/>
      <c r="P20" s="54"/>
      <c r="Q20" s="54"/>
      <c r="R20" s="54"/>
      <c r="S20" s="54"/>
      <c r="T20" s="54"/>
      <c r="U20" s="54"/>
      <c r="V20" s="54"/>
      <c r="W20" s="54"/>
      <c r="X20" s="54"/>
    </row>
    <row r="21" spans="1:24" s="3" customFormat="1" ht="15" customHeight="1" x14ac:dyDescent="0.4">
      <c r="A21" s="106" t="s">
        <v>0</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row>
    <row r="22" spans="1:24" s="3" customFormat="1" ht="15" customHeight="1" thickBot="1" x14ac:dyDescent="0.45">
      <c r="A22" s="77"/>
      <c r="B22" s="77"/>
      <c r="C22" s="77"/>
      <c r="D22" s="77"/>
      <c r="E22" s="77"/>
      <c r="F22" s="77"/>
      <c r="G22" s="77"/>
      <c r="H22" s="77"/>
      <c r="I22" s="77"/>
      <c r="J22" s="77"/>
      <c r="K22" s="77"/>
      <c r="L22" s="77"/>
      <c r="M22" s="77"/>
      <c r="N22" s="77"/>
      <c r="O22" s="77"/>
      <c r="P22" s="77"/>
      <c r="Q22" s="77"/>
      <c r="R22" s="77"/>
      <c r="S22" s="77"/>
      <c r="T22" s="77"/>
      <c r="U22" s="77"/>
      <c r="V22" s="77"/>
      <c r="W22" s="77"/>
      <c r="X22" s="77"/>
    </row>
    <row r="23" spans="1:24" ht="15" customHeight="1" x14ac:dyDescent="0.4">
      <c r="A23" s="56"/>
      <c r="B23" s="56"/>
      <c r="C23" s="463" t="s">
        <v>49</v>
      </c>
      <c r="D23" s="464"/>
      <c r="E23" s="464"/>
      <c r="F23" s="464"/>
      <c r="G23" s="464"/>
      <c r="H23" s="476" t="str">
        <f>基本情報設定シート!$C$10</f>
        <v>松江市環境負荷軽減活動支援事業補助金</v>
      </c>
      <c r="I23" s="476"/>
      <c r="J23" s="476"/>
      <c r="K23" s="476"/>
      <c r="L23" s="476"/>
      <c r="M23" s="476"/>
      <c r="N23" s="476"/>
      <c r="O23" s="476"/>
      <c r="P23" s="476"/>
      <c r="Q23" s="476"/>
      <c r="R23" s="476"/>
      <c r="S23" s="476"/>
      <c r="T23" s="476"/>
      <c r="U23" s="476"/>
      <c r="V23" s="477"/>
      <c r="W23" s="73"/>
      <c r="X23" s="56"/>
    </row>
    <row r="24" spans="1:24" ht="15" customHeight="1" x14ac:dyDescent="0.4">
      <c r="A24" s="56"/>
      <c r="B24" s="56"/>
      <c r="C24" s="465"/>
      <c r="D24" s="466"/>
      <c r="E24" s="466"/>
      <c r="F24" s="466"/>
      <c r="G24" s="466"/>
      <c r="H24" s="478"/>
      <c r="I24" s="478"/>
      <c r="J24" s="478"/>
      <c r="K24" s="478"/>
      <c r="L24" s="478"/>
      <c r="M24" s="478"/>
      <c r="N24" s="478"/>
      <c r="O24" s="478"/>
      <c r="P24" s="478"/>
      <c r="Q24" s="478"/>
      <c r="R24" s="478"/>
      <c r="S24" s="478"/>
      <c r="T24" s="478"/>
      <c r="U24" s="478"/>
      <c r="V24" s="479"/>
      <c r="W24" s="73"/>
      <c r="X24" s="56"/>
    </row>
    <row r="25" spans="1:24" ht="15" customHeight="1" x14ac:dyDescent="0.4">
      <c r="A25" s="56"/>
      <c r="B25" s="56"/>
      <c r="C25" s="467"/>
      <c r="D25" s="468"/>
      <c r="E25" s="468"/>
      <c r="F25" s="468"/>
      <c r="G25" s="468"/>
      <c r="H25" s="480"/>
      <c r="I25" s="480"/>
      <c r="J25" s="480"/>
      <c r="K25" s="480"/>
      <c r="L25" s="480"/>
      <c r="M25" s="480"/>
      <c r="N25" s="480"/>
      <c r="O25" s="481"/>
      <c r="P25" s="481"/>
      <c r="Q25" s="481"/>
      <c r="R25" s="481"/>
      <c r="S25" s="481"/>
      <c r="T25" s="481"/>
      <c r="U25" s="481"/>
      <c r="V25" s="482"/>
      <c r="W25" s="73"/>
      <c r="X25" s="56"/>
    </row>
    <row r="26" spans="1:24" ht="15.95" customHeight="1" x14ac:dyDescent="0.4">
      <c r="A26" s="56"/>
      <c r="B26" s="56"/>
      <c r="C26" s="438" t="s">
        <v>50</v>
      </c>
      <c r="D26" s="439"/>
      <c r="E26" s="439"/>
      <c r="F26" s="439"/>
      <c r="G26" s="432"/>
      <c r="H26" s="417"/>
      <c r="I26" s="418"/>
      <c r="J26" s="418"/>
      <c r="K26" s="418"/>
      <c r="L26" s="418" t="s">
        <v>77</v>
      </c>
      <c r="M26" s="418"/>
      <c r="N26" s="484" t="s">
        <v>53</v>
      </c>
      <c r="O26" s="485"/>
      <c r="P26" s="486"/>
      <c r="Q26" s="418"/>
      <c r="R26" s="418"/>
      <c r="S26" s="418"/>
      <c r="T26" s="418"/>
      <c r="U26" s="418" t="s">
        <v>74</v>
      </c>
      <c r="V26" s="419"/>
      <c r="W26" s="56"/>
      <c r="X26" s="56"/>
    </row>
    <row r="27" spans="1:24" ht="15.95" customHeight="1" x14ac:dyDescent="0.4">
      <c r="A27" s="56"/>
      <c r="B27" s="56"/>
      <c r="C27" s="444"/>
      <c r="D27" s="445"/>
      <c r="E27" s="445"/>
      <c r="F27" s="445"/>
      <c r="G27" s="446"/>
      <c r="H27" s="493"/>
      <c r="I27" s="483"/>
      <c r="J27" s="483"/>
      <c r="K27" s="483"/>
      <c r="L27" s="483"/>
      <c r="M27" s="483"/>
      <c r="N27" s="487"/>
      <c r="O27" s="488"/>
      <c r="P27" s="489"/>
      <c r="Q27" s="483"/>
      <c r="R27" s="483"/>
      <c r="S27" s="483"/>
      <c r="T27" s="483"/>
      <c r="U27" s="350"/>
      <c r="V27" s="494"/>
      <c r="W27" s="56"/>
      <c r="X27" s="56"/>
    </row>
    <row r="28" spans="1:24" ht="24" customHeight="1" x14ac:dyDescent="0.4">
      <c r="A28" s="56"/>
      <c r="B28" s="56"/>
      <c r="C28" s="447"/>
      <c r="D28" s="448"/>
      <c r="E28" s="448"/>
      <c r="F28" s="448"/>
      <c r="G28" s="449"/>
      <c r="H28" s="436" t="s">
        <v>79</v>
      </c>
      <c r="I28" s="437"/>
      <c r="J28" s="437"/>
      <c r="K28" s="426"/>
      <c r="L28" s="426"/>
      <c r="M28" s="7" t="s">
        <v>78</v>
      </c>
      <c r="N28" s="490"/>
      <c r="O28" s="491"/>
      <c r="P28" s="492"/>
      <c r="Q28" s="437" t="s">
        <v>80</v>
      </c>
      <c r="R28" s="437"/>
      <c r="S28" s="437"/>
      <c r="T28" s="426"/>
      <c r="U28" s="426"/>
      <c r="V28" s="6" t="s">
        <v>78</v>
      </c>
      <c r="W28" s="56"/>
      <c r="X28" s="56"/>
    </row>
    <row r="29" spans="1:24" ht="20.100000000000001" customHeight="1" x14ac:dyDescent="0.4">
      <c r="A29" s="56"/>
      <c r="B29" s="56"/>
      <c r="C29" s="438" t="s">
        <v>51</v>
      </c>
      <c r="D29" s="439"/>
      <c r="E29" s="439"/>
      <c r="F29" s="439"/>
      <c r="G29" s="432"/>
      <c r="H29" s="417" t="s">
        <v>154</v>
      </c>
      <c r="I29" s="418"/>
      <c r="J29" s="418"/>
      <c r="K29" s="418"/>
      <c r="L29" s="423"/>
      <c r="M29" s="430" t="s">
        <v>54</v>
      </c>
      <c r="N29" s="431"/>
      <c r="O29" s="432"/>
      <c r="P29" s="415"/>
      <c r="Q29" s="415"/>
      <c r="R29" s="415"/>
      <c r="S29" s="415"/>
      <c r="T29" s="415"/>
      <c r="U29" s="415"/>
      <c r="V29" s="428"/>
      <c r="W29" s="74"/>
      <c r="X29" s="56"/>
    </row>
    <row r="30" spans="1:24" ht="20.100000000000001" customHeight="1" x14ac:dyDescent="0.4">
      <c r="A30" s="56"/>
      <c r="B30" s="56"/>
      <c r="C30" s="440"/>
      <c r="D30" s="434"/>
      <c r="E30" s="434"/>
      <c r="F30" s="434"/>
      <c r="G30" s="435"/>
      <c r="H30" s="85" t="s">
        <v>152</v>
      </c>
      <c r="I30" s="421"/>
      <c r="J30" s="421"/>
      <c r="K30" s="421"/>
      <c r="L30" s="86" t="s">
        <v>153</v>
      </c>
      <c r="M30" s="433"/>
      <c r="N30" s="434"/>
      <c r="O30" s="435"/>
      <c r="P30" s="416"/>
      <c r="Q30" s="416"/>
      <c r="R30" s="416"/>
      <c r="S30" s="416"/>
      <c r="T30" s="416"/>
      <c r="U30" s="416"/>
      <c r="V30" s="429"/>
      <c r="W30" s="74"/>
      <c r="X30" s="56"/>
    </row>
    <row r="31" spans="1:24" ht="20.100000000000001" customHeight="1" x14ac:dyDescent="0.4">
      <c r="A31" s="56"/>
      <c r="B31" s="56"/>
      <c r="C31" s="438" t="s">
        <v>46</v>
      </c>
      <c r="D31" s="439"/>
      <c r="E31" s="439"/>
      <c r="F31" s="439"/>
      <c r="G31" s="432"/>
      <c r="H31" s="417"/>
      <c r="I31" s="418"/>
      <c r="J31" s="418"/>
      <c r="K31" s="418"/>
      <c r="L31" s="418"/>
      <c r="M31" s="418"/>
      <c r="N31" s="418"/>
      <c r="O31" s="418"/>
      <c r="P31" s="418"/>
      <c r="Q31" s="418"/>
      <c r="R31" s="418"/>
      <c r="S31" s="418"/>
      <c r="T31" s="418"/>
      <c r="U31" s="418"/>
      <c r="V31" s="419"/>
      <c r="W31" s="56"/>
      <c r="X31" s="56"/>
    </row>
    <row r="32" spans="1:24" ht="20.100000000000001" customHeight="1" x14ac:dyDescent="0.4">
      <c r="A32" s="56"/>
      <c r="B32" s="56"/>
      <c r="C32" s="440"/>
      <c r="D32" s="434"/>
      <c r="E32" s="434"/>
      <c r="F32" s="434"/>
      <c r="G32" s="435"/>
      <c r="H32" s="420"/>
      <c r="I32" s="421"/>
      <c r="J32" s="421"/>
      <c r="K32" s="421"/>
      <c r="L32" s="421"/>
      <c r="M32" s="421"/>
      <c r="N32" s="421"/>
      <c r="O32" s="421"/>
      <c r="P32" s="421"/>
      <c r="Q32" s="421"/>
      <c r="R32" s="421"/>
      <c r="S32" s="421"/>
      <c r="T32" s="421"/>
      <c r="U32" s="421"/>
      <c r="V32" s="422"/>
      <c r="W32" s="56"/>
      <c r="X32" s="56"/>
    </row>
    <row r="33" spans="1:24" ht="20.100000000000001" customHeight="1" x14ac:dyDescent="0.4">
      <c r="A33" s="56"/>
      <c r="B33" s="56"/>
      <c r="C33" s="438" t="s">
        <v>52</v>
      </c>
      <c r="D33" s="439"/>
      <c r="E33" s="439"/>
      <c r="F33" s="439"/>
      <c r="G33" s="432"/>
      <c r="H33" s="409"/>
      <c r="I33" s="410"/>
      <c r="J33" s="410"/>
      <c r="K33" s="410"/>
      <c r="L33" s="410"/>
      <c r="M33" s="410"/>
      <c r="N33" s="410"/>
      <c r="O33" s="410"/>
      <c r="P33" s="410"/>
      <c r="Q33" s="410"/>
      <c r="R33" s="410"/>
      <c r="S33" s="410"/>
      <c r="T33" s="410"/>
      <c r="U33" s="410"/>
      <c r="V33" s="411"/>
      <c r="W33" s="75"/>
      <c r="X33" s="56"/>
    </row>
    <row r="34" spans="1:24" ht="20.100000000000001" customHeight="1" thickBot="1" x14ac:dyDescent="0.45">
      <c r="A34" s="56"/>
      <c r="B34" s="56"/>
      <c r="C34" s="441"/>
      <c r="D34" s="442"/>
      <c r="E34" s="442"/>
      <c r="F34" s="442"/>
      <c r="G34" s="443"/>
      <c r="H34" s="412"/>
      <c r="I34" s="413"/>
      <c r="J34" s="413"/>
      <c r="K34" s="413"/>
      <c r="L34" s="413"/>
      <c r="M34" s="413"/>
      <c r="N34" s="413"/>
      <c r="O34" s="413"/>
      <c r="P34" s="413"/>
      <c r="Q34" s="413"/>
      <c r="R34" s="413"/>
      <c r="S34" s="413"/>
      <c r="T34" s="413"/>
      <c r="U34" s="413"/>
      <c r="V34" s="414"/>
      <c r="W34" s="75"/>
      <c r="X34" s="56"/>
    </row>
    <row r="35" spans="1:24" ht="18.75" customHeight="1" thickBot="1" x14ac:dyDescent="0.45">
      <c r="A35" s="56"/>
      <c r="B35" s="56"/>
      <c r="C35" s="56"/>
      <c r="D35" s="56"/>
      <c r="E35" s="56"/>
      <c r="F35" s="56"/>
      <c r="G35" s="56"/>
      <c r="H35" s="56"/>
      <c r="I35" s="56"/>
      <c r="J35" s="56"/>
      <c r="K35" s="56"/>
      <c r="L35" s="56"/>
      <c r="M35" s="56"/>
      <c r="N35" s="56"/>
      <c r="O35" s="56"/>
      <c r="P35" s="56"/>
      <c r="Q35" s="56"/>
      <c r="R35" s="56"/>
      <c r="S35" s="56"/>
      <c r="T35" s="56"/>
      <c r="U35" s="56"/>
      <c r="V35" s="56"/>
      <c r="W35" s="56"/>
      <c r="X35" s="56"/>
    </row>
    <row r="36" spans="1:24" ht="9" customHeight="1" x14ac:dyDescent="0.4">
      <c r="A36" s="56"/>
      <c r="B36" s="76"/>
      <c r="C36" s="76"/>
      <c r="D36" s="76"/>
      <c r="E36" s="76"/>
      <c r="F36" s="76"/>
      <c r="G36" s="76"/>
      <c r="H36" s="76"/>
      <c r="I36" s="76"/>
      <c r="J36" s="76"/>
      <c r="K36" s="76"/>
      <c r="L36" s="76"/>
      <c r="M36" s="76"/>
      <c r="N36" s="76"/>
      <c r="O36" s="76"/>
      <c r="P36" s="76"/>
      <c r="Q36" s="76"/>
      <c r="R36" s="76"/>
      <c r="S36" s="76"/>
      <c r="T36" s="76"/>
      <c r="U36" s="76"/>
      <c r="V36" s="76"/>
      <c r="W36" s="76"/>
      <c r="X36" s="56"/>
    </row>
    <row r="37" spans="1:24" ht="18.75" customHeight="1" x14ac:dyDescent="0.4">
      <c r="A37" s="56"/>
      <c r="B37" s="56" t="s">
        <v>55</v>
      </c>
      <c r="C37" s="54"/>
      <c r="D37" s="54"/>
      <c r="E37" s="54"/>
      <c r="F37" s="56"/>
      <c r="G37" s="56"/>
      <c r="H37" s="56"/>
      <c r="I37" s="56"/>
      <c r="J37" s="56"/>
      <c r="K37" s="56"/>
      <c r="L37" s="56"/>
      <c r="M37" s="56"/>
      <c r="N37" s="56"/>
      <c r="O37" s="56"/>
      <c r="P37" s="56"/>
      <c r="Q37" s="56"/>
      <c r="R37" s="56"/>
      <c r="S37" s="56"/>
      <c r="T37" s="56"/>
      <c r="U37" s="56"/>
      <c r="V37" s="56"/>
      <c r="W37" s="56"/>
      <c r="X37" s="56"/>
    </row>
    <row r="38" spans="1:24" ht="17.100000000000001" customHeight="1" x14ac:dyDescent="0.4">
      <c r="A38" s="56"/>
      <c r="B38" s="56"/>
      <c r="C38" s="427"/>
      <c r="D38" s="427"/>
      <c r="E38" s="54" t="s">
        <v>56</v>
      </c>
      <c r="F38" s="56"/>
      <c r="G38" s="56"/>
      <c r="H38" s="56"/>
      <c r="I38" s="56"/>
      <c r="J38" s="56"/>
      <c r="K38" s="56"/>
      <c r="L38" s="56"/>
      <c r="M38" s="56"/>
      <c r="N38" s="56"/>
      <c r="O38" s="56"/>
      <c r="P38" s="56"/>
      <c r="Q38" s="56"/>
      <c r="R38" s="56"/>
      <c r="S38" s="56"/>
      <c r="T38" s="56"/>
      <c r="U38" s="56"/>
      <c r="V38" s="56"/>
      <c r="W38" s="56"/>
      <c r="X38" s="56"/>
    </row>
    <row r="39" spans="1:24" ht="17.100000000000001" customHeight="1" x14ac:dyDescent="0.4">
      <c r="A39" s="56"/>
      <c r="B39" s="56"/>
      <c r="C39" s="427"/>
      <c r="D39" s="427"/>
      <c r="E39" s="54" t="s">
        <v>57</v>
      </c>
      <c r="F39" s="56"/>
      <c r="G39" s="56"/>
      <c r="H39" s="56"/>
      <c r="I39" s="56"/>
      <c r="J39" s="56"/>
      <c r="K39" s="56"/>
      <c r="L39" s="56"/>
      <c r="M39" s="56"/>
      <c r="N39" s="56"/>
      <c r="O39" s="56"/>
      <c r="P39" s="56"/>
      <c r="Q39" s="56"/>
      <c r="R39" s="56"/>
      <c r="S39" s="56"/>
      <c r="T39" s="56"/>
      <c r="U39" s="56"/>
      <c r="V39" s="56"/>
      <c r="W39" s="56"/>
      <c r="X39" s="56"/>
    </row>
    <row r="40" spans="1:24" ht="18.75" customHeight="1" x14ac:dyDescent="0.4">
      <c r="A40" s="56"/>
      <c r="B40" s="56"/>
      <c r="C40" s="56"/>
      <c r="D40" s="56"/>
      <c r="E40" s="56"/>
      <c r="F40" s="56"/>
      <c r="G40" s="56"/>
      <c r="H40" s="56"/>
      <c r="I40" s="56"/>
      <c r="J40" s="56"/>
      <c r="K40" s="56"/>
      <c r="L40" s="56"/>
      <c r="M40" s="56"/>
      <c r="N40" s="56"/>
      <c r="O40" s="56"/>
      <c r="P40" s="56"/>
      <c r="Q40" s="56"/>
      <c r="R40" s="56"/>
      <c r="S40" s="56"/>
      <c r="T40" s="56"/>
      <c r="U40" s="56"/>
      <c r="V40" s="56"/>
      <c r="W40" s="56"/>
      <c r="X40" s="56"/>
    </row>
    <row r="41" spans="1:24" ht="20.100000000000001" customHeight="1" x14ac:dyDescent="0.4">
      <c r="A41" s="56"/>
      <c r="B41" s="56"/>
      <c r="C41" s="56"/>
      <c r="D41" s="56"/>
      <c r="E41" s="56"/>
      <c r="F41" s="56"/>
      <c r="G41" s="56"/>
      <c r="H41" s="56"/>
      <c r="I41" s="56"/>
      <c r="J41" s="56"/>
      <c r="K41" s="424" t="s">
        <v>58</v>
      </c>
      <c r="L41" s="424"/>
      <c r="M41" s="424"/>
      <c r="N41" s="424"/>
      <c r="O41" s="424"/>
      <c r="P41" s="424"/>
      <c r="Q41" s="424"/>
      <c r="R41" s="424"/>
      <c r="S41" s="424"/>
      <c r="T41" s="424"/>
      <c r="U41" s="424"/>
      <c r="V41" s="424"/>
      <c r="W41" s="424"/>
      <c r="X41" s="56"/>
    </row>
    <row r="42" spans="1:24" ht="20.100000000000001" customHeight="1" x14ac:dyDescent="0.4">
      <c r="A42" s="56"/>
      <c r="B42" s="56"/>
      <c r="C42" s="56"/>
      <c r="D42" s="56"/>
      <c r="E42" s="56"/>
      <c r="F42" s="56"/>
      <c r="G42" s="56"/>
      <c r="H42" s="56"/>
      <c r="I42" s="56"/>
      <c r="J42" s="56"/>
      <c r="K42" s="424" t="s">
        <v>59</v>
      </c>
      <c r="L42" s="424"/>
      <c r="M42" s="424"/>
      <c r="N42" s="424"/>
      <c r="O42" s="425"/>
      <c r="P42" s="425"/>
      <c r="Q42" s="425"/>
      <c r="R42" s="425"/>
      <c r="S42" s="425"/>
      <c r="T42" s="425"/>
      <c r="U42" s="425"/>
      <c r="V42" s="425"/>
      <c r="W42" s="425"/>
      <c r="X42" s="56"/>
    </row>
    <row r="43" spans="1:24" ht="20.100000000000001" customHeight="1" x14ac:dyDescent="0.4">
      <c r="A43" s="56"/>
      <c r="B43" s="56"/>
      <c r="C43" s="56"/>
      <c r="D43" s="56"/>
      <c r="E43" s="56"/>
      <c r="F43" s="56"/>
      <c r="G43" s="56"/>
      <c r="H43" s="56"/>
      <c r="I43" s="56"/>
      <c r="J43" s="56"/>
      <c r="K43" s="424"/>
      <c r="L43" s="424"/>
      <c r="M43" s="424"/>
      <c r="N43" s="424"/>
      <c r="O43" s="425"/>
      <c r="P43" s="425"/>
      <c r="Q43" s="425"/>
      <c r="R43" s="425"/>
      <c r="S43" s="425"/>
      <c r="T43" s="425"/>
      <c r="U43" s="425"/>
      <c r="V43" s="425"/>
      <c r="W43" s="425"/>
      <c r="X43" s="56"/>
    </row>
    <row r="44" spans="1:24" ht="18.75" customHeight="1" x14ac:dyDescent="0.4">
      <c r="A44" s="56"/>
      <c r="B44" s="56"/>
      <c r="C44" s="56"/>
      <c r="D44" s="56"/>
      <c r="E44" s="56"/>
      <c r="F44" s="56"/>
      <c r="G44" s="56"/>
      <c r="H44" s="56"/>
      <c r="I44" s="56"/>
      <c r="J44" s="56"/>
      <c r="K44" s="56"/>
      <c r="L44" s="56"/>
      <c r="M44" s="56"/>
      <c r="N44" s="56"/>
      <c r="O44" s="56"/>
      <c r="P44" s="56"/>
      <c r="Q44" s="56"/>
      <c r="R44" s="56"/>
      <c r="S44" s="56"/>
      <c r="T44" s="56"/>
      <c r="U44" s="56"/>
      <c r="V44" s="56"/>
      <c r="W44" s="56"/>
      <c r="X44" s="56"/>
    </row>
    <row r="45" spans="1:24" ht="18.75" customHeight="1" x14ac:dyDescent="0.4">
      <c r="A45" s="56"/>
      <c r="B45" s="56"/>
      <c r="C45" s="56"/>
      <c r="D45" s="56"/>
      <c r="E45" s="56"/>
      <c r="F45" s="56"/>
      <c r="G45" s="56"/>
      <c r="H45" s="56"/>
      <c r="I45" s="56"/>
      <c r="J45" s="56"/>
      <c r="K45" s="56"/>
      <c r="L45" s="56"/>
      <c r="M45" s="56"/>
      <c r="N45" s="56"/>
      <c r="O45" s="56"/>
      <c r="P45" s="56"/>
      <c r="Q45" s="56"/>
      <c r="R45" s="56"/>
      <c r="S45" s="56"/>
      <c r="T45" s="56"/>
      <c r="U45" s="56"/>
      <c r="V45" s="56"/>
      <c r="W45" s="56"/>
      <c r="X45" s="56"/>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pageSetup paperSize="9" scale="93" orientation="portrait" blackAndWhite="1" r:id="rI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scale="93"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G10" sqref="G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112</v>
      </c>
    </row>
    <row r="2" spans="1:9" x14ac:dyDescent="0.4">
      <c r="A2" t="s">
        <v>114</v>
      </c>
    </row>
    <row r="3" spans="1:9" x14ac:dyDescent="0.4">
      <c r="A3" t="s">
        <v>115</v>
      </c>
    </row>
    <row r="4" spans="1:9" x14ac:dyDescent="0.4">
      <c r="A4" t="s">
        <v>117</v>
      </c>
    </row>
    <row r="5" spans="1:9" x14ac:dyDescent="0.4">
      <c r="A5" t="s">
        <v>116</v>
      </c>
    </row>
    <row r="8" spans="1:9" x14ac:dyDescent="0.4">
      <c r="A8" t="s">
        <v>113</v>
      </c>
    </row>
    <row r="9" spans="1:9" x14ac:dyDescent="0.4">
      <c r="A9" s="12" t="s">
        <v>87</v>
      </c>
      <c r="B9" s="12" t="s">
        <v>90</v>
      </c>
      <c r="C9" s="12" t="s">
        <v>91</v>
      </c>
      <c r="D9" s="12" t="s">
        <v>93</v>
      </c>
      <c r="E9" s="12" t="s">
        <v>94</v>
      </c>
      <c r="F9" s="12" t="s">
        <v>92</v>
      </c>
      <c r="G9" s="12" t="s">
        <v>95</v>
      </c>
      <c r="H9" s="12" t="s">
        <v>96</v>
      </c>
      <c r="I9" s="12" t="s">
        <v>97</v>
      </c>
    </row>
    <row r="10" spans="1:9" x14ac:dyDescent="0.4">
      <c r="A10" s="11" t="s">
        <v>88</v>
      </c>
      <c r="B10" s="11" t="s">
        <v>98</v>
      </c>
      <c r="C10" s="11" t="s">
        <v>100</v>
      </c>
      <c r="D10" s="11" t="s">
        <v>101</v>
      </c>
      <c r="E10" s="10" t="s">
        <v>103</v>
      </c>
      <c r="F10" s="10" t="s">
        <v>104</v>
      </c>
      <c r="G10" s="11" t="s">
        <v>105</v>
      </c>
      <c r="H10" s="11" t="s">
        <v>108</v>
      </c>
      <c r="I10" s="10" t="s">
        <v>111</v>
      </c>
    </row>
    <row r="11" spans="1:9" x14ac:dyDescent="0.4">
      <c r="A11" s="10" t="s">
        <v>89</v>
      </c>
      <c r="B11" s="10" t="s">
        <v>99</v>
      </c>
      <c r="C11" s="11" t="s">
        <v>119</v>
      </c>
      <c r="D11" s="11" t="s">
        <v>102</v>
      </c>
      <c r="G11" s="11" t="s">
        <v>106</v>
      </c>
      <c r="H11" s="11" t="s">
        <v>109</v>
      </c>
    </row>
    <row r="12" spans="1:9"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F7" sqref="F7"/>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187</v>
      </c>
      <c r="B1" s="23" t="s">
        <v>188</v>
      </c>
      <c r="D1" s="8" t="s">
        <v>88</v>
      </c>
      <c r="E1" t="s">
        <v>270</v>
      </c>
      <c r="F1" t="s">
        <v>271</v>
      </c>
    </row>
    <row r="2" spans="1:12" x14ac:dyDescent="0.4">
      <c r="A2" t="s">
        <v>189</v>
      </c>
      <c r="B2" t="s">
        <v>213</v>
      </c>
      <c r="D2" s="47" t="s">
        <v>89</v>
      </c>
      <c r="E2" s="47" t="s">
        <v>270</v>
      </c>
      <c r="F2" s="47" t="s">
        <v>271</v>
      </c>
      <c r="G2" s="47"/>
      <c r="H2" s="47"/>
      <c r="I2" s="47"/>
      <c r="J2" s="47"/>
    </row>
    <row r="3" spans="1:12" x14ac:dyDescent="0.4">
      <c r="A3" t="s">
        <v>190</v>
      </c>
      <c r="B3" t="s">
        <v>214</v>
      </c>
      <c r="D3" t="s">
        <v>98</v>
      </c>
      <c r="E3" t="s">
        <v>275</v>
      </c>
      <c r="F3" t="s">
        <v>276</v>
      </c>
    </row>
    <row r="4" spans="1:12" x14ac:dyDescent="0.4">
      <c r="A4" t="s">
        <v>191</v>
      </c>
      <c r="B4" t="s">
        <v>215</v>
      </c>
      <c r="D4" t="s">
        <v>99</v>
      </c>
      <c r="E4" t="s">
        <v>277</v>
      </c>
    </row>
    <row r="5" spans="1:12" x14ac:dyDescent="0.4">
      <c r="A5" t="s">
        <v>192</v>
      </c>
      <c r="B5" t="s">
        <v>216</v>
      </c>
      <c r="D5" t="s">
        <v>100</v>
      </c>
      <c r="E5" t="s">
        <v>264</v>
      </c>
      <c r="F5" t="s">
        <v>220</v>
      </c>
      <c r="G5" t="s">
        <v>265</v>
      </c>
      <c r="H5" t="s">
        <v>266</v>
      </c>
      <c r="I5" t="s">
        <v>267</v>
      </c>
    </row>
    <row r="6" spans="1:12" x14ac:dyDescent="0.4">
      <c r="A6" t="s">
        <v>193</v>
      </c>
      <c r="B6" t="s">
        <v>217</v>
      </c>
      <c r="D6" t="s">
        <v>119</v>
      </c>
      <c r="E6" t="s">
        <v>268</v>
      </c>
      <c r="F6" t="s">
        <v>302</v>
      </c>
      <c r="G6" t="s">
        <v>233</v>
      </c>
      <c r="H6" t="s">
        <v>274</v>
      </c>
      <c r="I6" t="s">
        <v>269</v>
      </c>
    </row>
    <row r="7" spans="1:12" x14ac:dyDescent="0.4">
      <c r="A7" t="s">
        <v>194</v>
      </c>
      <c r="D7" t="s">
        <v>101</v>
      </c>
      <c r="E7" t="s">
        <v>220</v>
      </c>
      <c r="F7" t="s">
        <v>272</v>
      </c>
      <c r="G7" t="s">
        <v>273</v>
      </c>
      <c r="H7" t="s">
        <v>186</v>
      </c>
      <c r="I7" t="s">
        <v>267</v>
      </c>
    </row>
    <row r="8" spans="1:12" x14ac:dyDescent="0.4">
      <c r="A8" t="s">
        <v>195</v>
      </c>
      <c r="D8" t="s">
        <v>102</v>
      </c>
      <c r="E8" t="s">
        <v>186</v>
      </c>
      <c r="F8" t="s">
        <v>274</v>
      </c>
      <c r="G8" t="s">
        <v>274</v>
      </c>
      <c r="H8" t="s">
        <v>274</v>
      </c>
      <c r="I8" t="s">
        <v>274</v>
      </c>
    </row>
    <row r="9" spans="1:12" x14ac:dyDescent="0.4">
      <c r="A9" t="s">
        <v>196</v>
      </c>
      <c r="D9" t="s">
        <v>103</v>
      </c>
      <c r="E9" s="8" t="s">
        <v>230</v>
      </c>
      <c r="F9" s="8" t="s">
        <v>220</v>
      </c>
      <c r="G9" s="8" t="s">
        <v>231</v>
      </c>
      <c r="H9" s="8" t="s">
        <v>232</v>
      </c>
      <c r="I9" s="8" t="s">
        <v>186</v>
      </c>
      <c r="J9" s="48" t="s">
        <v>233</v>
      </c>
    </row>
    <row r="10" spans="1:12" x14ac:dyDescent="0.4">
      <c r="A10" t="s">
        <v>197</v>
      </c>
      <c r="D10" t="s">
        <v>104</v>
      </c>
      <c r="E10" t="s">
        <v>278</v>
      </c>
      <c r="F10" t="s">
        <v>279</v>
      </c>
      <c r="G10" t="s">
        <v>280</v>
      </c>
      <c r="H10" t="s">
        <v>221</v>
      </c>
    </row>
    <row r="11" spans="1:12" x14ac:dyDescent="0.4">
      <c r="A11" t="s">
        <v>198</v>
      </c>
      <c r="D11" t="s">
        <v>105</v>
      </c>
    </row>
    <row r="12" spans="1:12" x14ac:dyDescent="0.4">
      <c r="A12" t="s">
        <v>199</v>
      </c>
      <c r="D12" t="s">
        <v>106</v>
      </c>
    </row>
    <row r="13" spans="1:12" x14ac:dyDescent="0.4">
      <c r="A13" t="s">
        <v>200</v>
      </c>
      <c r="D13" t="s">
        <v>107</v>
      </c>
    </row>
    <row r="14" spans="1:12" x14ac:dyDescent="0.4">
      <c r="A14" t="s">
        <v>201</v>
      </c>
      <c r="D14" t="s">
        <v>108</v>
      </c>
      <c r="E14" t="s">
        <v>283</v>
      </c>
      <c r="F14" t="s">
        <v>284</v>
      </c>
      <c r="G14" t="s">
        <v>285</v>
      </c>
      <c r="H14" t="s">
        <v>286</v>
      </c>
      <c r="I14" t="s">
        <v>287</v>
      </c>
      <c r="J14" t="s">
        <v>288</v>
      </c>
    </row>
    <row r="15" spans="1:12" x14ac:dyDescent="0.4">
      <c r="A15" t="s">
        <v>202</v>
      </c>
      <c r="D15" t="s">
        <v>109</v>
      </c>
      <c r="E15" t="s">
        <v>283</v>
      </c>
      <c r="F15" t="s">
        <v>284</v>
      </c>
      <c r="G15" t="s">
        <v>285</v>
      </c>
      <c r="H15" t="s">
        <v>289</v>
      </c>
      <c r="I15" t="s">
        <v>286</v>
      </c>
      <c r="J15" t="s">
        <v>287</v>
      </c>
      <c r="K15" t="s">
        <v>288</v>
      </c>
    </row>
    <row r="16" spans="1:12" x14ac:dyDescent="0.4">
      <c r="A16" t="s">
        <v>203</v>
      </c>
      <c r="D16" t="s">
        <v>110</v>
      </c>
      <c r="E16" t="s">
        <v>283</v>
      </c>
      <c r="F16" t="s">
        <v>284</v>
      </c>
      <c r="G16" t="s">
        <v>285</v>
      </c>
      <c r="H16" t="s">
        <v>289</v>
      </c>
      <c r="I16" t="s">
        <v>286</v>
      </c>
      <c r="J16" t="s">
        <v>287</v>
      </c>
      <c r="K16" t="s">
        <v>290</v>
      </c>
      <c r="L16" t="s">
        <v>288</v>
      </c>
    </row>
    <row r="17" spans="1:6" x14ac:dyDescent="0.4">
      <c r="A17" t="s">
        <v>204</v>
      </c>
      <c r="D17" t="s">
        <v>111</v>
      </c>
      <c r="E17" t="s">
        <v>281</v>
      </c>
      <c r="F17" t="s">
        <v>282</v>
      </c>
    </row>
    <row r="18" spans="1:6" x14ac:dyDescent="0.4">
      <c r="A18" t="s">
        <v>205</v>
      </c>
    </row>
    <row r="19" spans="1:6" x14ac:dyDescent="0.4">
      <c r="A19" t="s">
        <v>206</v>
      </c>
    </row>
    <row r="20" spans="1:6" x14ac:dyDescent="0.4">
      <c r="A20" t="s">
        <v>207</v>
      </c>
    </row>
    <row r="21" spans="1:6" x14ac:dyDescent="0.4">
      <c r="A21" t="s">
        <v>208</v>
      </c>
    </row>
    <row r="22" spans="1:6" x14ac:dyDescent="0.4">
      <c r="A22" t="s">
        <v>209</v>
      </c>
    </row>
    <row r="23" spans="1:6" x14ac:dyDescent="0.4">
      <c r="A23" t="s">
        <v>210</v>
      </c>
    </row>
    <row r="24" spans="1:6" x14ac:dyDescent="0.4">
      <c r="A24" t="s">
        <v>211</v>
      </c>
    </row>
    <row r="25" spans="1:6" x14ac:dyDescent="0.4">
      <c r="A25" t="s">
        <v>212</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11" sqref="C11"/>
    </sheetView>
  </sheetViews>
  <sheetFormatPr defaultRowHeight="18.75" x14ac:dyDescent="0.4"/>
  <cols>
    <col min="2" max="2" width="21.75" customWidth="1"/>
    <col min="3" max="3" width="60.625" style="13" customWidth="1"/>
    <col min="4" max="4" width="38.25" style="13" customWidth="1"/>
  </cols>
  <sheetData>
    <row r="1" spans="1:4" x14ac:dyDescent="0.4">
      <c r="A1" s="95" t="s">
        <v>255</v>
      </c>
      <c r="B1" s="95"/>
      <c r="C1" s="95"/>
      <c r="D1" s="95"/>
    </row>
    <row r="2" spans="1:4" ht="19.5" thickBot="1" x14ac:dyDescent="0.45">
      <c r="A2" s="17"/>
      <c r="B2" s="17"/>
      <c r="C2" s="18" t="s">
        <v>130</v>
      </c>
      <c r="D2" s="18" t="s">
        <v>126</v>
      </c>
    </row>
    <row r="3" spans="1:4" ht="24.95" customHeight="1" thickTop="1" x14ac:dyDescent="0.4">
      <c r="A3" s="92" t="s">
        <v>120</v>
      </c>
      <c r="B3" s="16" t="s">
        <v>121</v>
      </c>
      <c r="C3" s="51"/>
      <c r="D3" s="16" t="s">
        <v>127</v>
      </c>
    </row>
    <row r="4" spans="1:4" ht="24.95" customHeight="1" x14ac:dyDescent="0.4">
      <c r="A4" s="93"/>
      <c r="B4" s="14" t="s">
        <v>122</v>
      </c>
      <c r="C4" s="52"/>
      <c r="D4" s="14" t="s">
        <v>115</v>
      </c>
    </row>
    <row r="5" spans="1:4" ht="24.95" customHeight="1" x14ac:dyDescent="0.4">
      <c r="A5" s="93"/>
      <c r="B5" s="14" t="s">
        <v>123</v>
      </c>
      <c r="C5" s="52"/>
      <c r="D5" s="14" t="s">
        <v>261</v>
      </c>
    </row>
    <row r="6" spans="1:4" ht="24.95" customHeight="1" x14ac:dyDescent="0.4">
      <c r="A6" s="93"/>
      <c r="B6" s="14" t="s">
        <v>128</v>
      </c>
      <c r="C6" s="52"/>
      <c r="D6" s="14" t="s">
        <v>262</v>
      </c>
    </row>
    <row r="7" spans="1:4" ht="24.95" customHeight="1" x14ac:dyDescent="0.4">
      <c r="A7" s="93"/>
      <c r="B7" s="14" t="s">
        <v>124</v>
      </c>
      <c r="C7" s="53"/>
      <c r="D7" s="15">
        <v>26639</v>
      </c>
    </row>
    <row r="8" spans="1:4" ht="24.95" customHeight="1" x14ac:dyDescent="0.4">
      <c r="A8" s="93"/>
      <c r="B8" s="14" t="s">
        <v>260</v>
      </c>
      <c r="C8" s="91"/>
      <c r="D8" s="90">
        <v>6908540</v>
      </c>
    </row>
    <row r="9" spans="1:4" ht="24.95" customHeight="1" x14ac:dyDescent="0.4">
      <c r="A9" s="93"/>
      <c r="B9" s="14" t="s">
        <v>9</v>
      </c>
      <c r="C9" s="52"/>
      <c r="D9" s="14" t="s">
        <v>129</v>
      </c>
    </row>
    <row r="10" spans="1:4" ht="24.95" customHeight="1" x14ac:dyDescent="0.4">
      <c r="A10" s="94" t="s">
        <v>132</v>
      </c>
      <c r="B10" s="14" t="s">
        <v>83</v>
      </c>
      <c r="C10" s="14" t="s">
        <v>291</v>
      </c>
      <c r="D10" s="14" t="s">
        <v>91</v>
      </c>
    </row>
    <row r="11" spans="1:4" ht="24.95" customHeight="1" x14ac:dyDescent="0.4">
      <c r="A11" s="93"/>
      <c r="B11" s="14" t="s">
        <v>125</v>
      </c>
      <c r="C11" s="52" t="s">
        <v>119</v>
      </c>
      <c r="D11" s="14" t="s">
        <v>100</v>
      </c>
    </row>
    <row r="12" spans="1:4" ht="76.5" customHeight="1" x14ac:dyDescent="0.4">
      <c r="A12" s="96" t="s">
        <v>131</v>
      </c>
      <c r="B12" s="96"/>
      <c r="C12" s="97" t="s">
        <v>256</v>
      </c>
      <c r="D12" s="97"/>
    </row>
  </sheetData>
  <sheetProtection algorithmName="SHA-512" hashValue="yuXpOCr++tiJZdsug9kjRifT7MaQnKWkeZ3Isvldi/8RZ71D5Yd5V+Rx4MKTGRDZtFj3zlqLExwFjCMruOuRAA==" saltValue="r4pCy8i62KTfGoACIKtznQ=="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9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54"/>
      <c r="B1" s="99" t="s">
        <v>6</v>
      </c>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49" ht="39.950000000000003" customHeight="1" x14ac:dyDescent="0.4">
      <c r="A2" s="106" t="s">
        <v>7</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38"/>
      <c r="AD2" s="138"/>
      <c r="AE2" s="138"/>
      <c r="AF2" s="138"/>
      <c r="AG2" s="138"/>
      <c r="AH2" s="138"/>
      <c r="AI2" s="138"/>
      <c r="AJ2" s="138"/>
      <c r="AK2" s="138"/>
      <c r="AL2" s="138"/>
      <c r="AM2" s="138"/>
      <c r="AN2" s="138"/>
      <c r="AO2" s="138"/>
      <c r="AP2" s="138"/>
      <c r="AQ2" s="138"/>
      <c r="AR2" s="138"/>
      <c r="AS2" s="138"/>
      <c r="AT2" s="138"/>
      <c r="AU2" s="138"/>
      <c r="AV2" s="138"/>
      <c r="AW2" s="138"/>
    </row>
    <row r="3" spans="1:49" ht="20.100000000000001" customHeight="1" x14ac:dyDescent="0.4">
      <c r="A3" s="55"/>
      <c r="B3" s="56"/>
      <c r="C3" s="56"/>
      <c r="D3" s="56"/>
      <c r="E3" s="56"/>
      <c r="F3" s="56"/>
      <c r="G3" s="56"/>
      <c r="H3" s="56"/>
      <c r="I3" s="56"/>
      <c r="J3" s="56"/>
      <c r="K3" s="56"/>
      <c r="L3" s="56"/>
      <c r="M3" s="56"/>
      <c r="N3" s="56"/>
      <c r="O3" s="56"/>
      <c r="P3" s="56"/>
      <c r="Q3" s="56"/>
      <c r="R3" s="56"/>
      <c r="S3" s="56"/>
      <c r="T3" s="56"/>
      <c r="U3" s="119"/>
      <c r="V3" s="119"/>
      <c r="W3" s="119"/>
      <c r="X3" s="119"/>
      <c r="Y3" s="119"/>
      <c r="Z3" s="119"/>
      <c r="AA3" s="119"/>
      <c r="AB3" s="56"/>
    </row>
    <row r="4" spans="1:49" ht="20.100000000000001" customHeight="1" x14ac:dyDescent="0.4">
      <c r="A4" s="57"/>
      <c r="B4" s="141" t="s">
        <v>8</v>
      </c>
      <c r="C4" s="141"/>
      <c r="D4" s="141"/>
      <c r="E4" s="141"/>
      <c r="F4" s="141"/>
      <c r="G4" s="141"/>
      <c r="H4" s="141"/>
      <c r="I4" s="57"/>
      <c r="J4" s="57"/>
      <c r="K4" s="57"/>
      <c r="L4" s="57"/>
      <c r="M4" s="56"/>
      <c r="N4" s="56"/>
      <c r="O4" s="56"/>
      <c r="P4" s="56"/>
      <c r="Q4" s="56"/>
      <c r="R4" s="56"/>
      <c r="S4" s="56"/>
      <c r="T4" s="56"/>
      <c r="U4" s="56"/>
      <c r="V4" s="56"/>
      <c r="W4" s="56"/>
      <c r="X4" s="56"/>
      <c r="Y4" s="56"/>
      <c r="Z4" s="56"/>
      <c r="AA4" s="56"/>
      <c r="AB4" s="56"/>
    </row>
    <row r="5" spans="1:49" ht="20.100000000000001" customHeight="1" x14ac:dyDescent="0.4">
      <c r="A5" s="55"/>
      <c r="B5" s="56"/>
      <c r="C5" s="56"/>
      <c r="D5" s="56"/>
      <c r="E5" s="56"/>
      <c r="F5" s="56"/>
      <c r="G5" s="56"/>
      <c r="H5" s="56"/>
      <c r="I5" s="56"/>
      <c r="J5" s="106" t="s">
        <v>133</v>
      </c>
      <c r="K5" s="106"/>
      <c r="L5" s="106"/>
      <c r="M5" s="120" t="s">
        <v>9</v>
      </c>
      <c r="N5" s="120"/>
      <c r="O5" s="120"/>
      <c r="P5" s="120"/>
      <c r="Q5" s="120"/>
      <c r="R5" s="140">
        <f>基本情報設定シート!$C$9</f>
        <v>0</v>
      </c>
      <c r="S5" s="140"/>
      <c r="T5" s="140"/>
      <c r="U5" s="140"/>
      <c r="V5" s="140"/>
      <c r="W5" s="140"/>
      <c r="X5" s="140"/>
      <c r="Y5" s="140"/>
      <c r="Z5" s="140"/>
      <c r="AA5" s="140"/>
      <c r="AB5" s="140"/>
    </row>
    <row r="6" spans="1:49" ht="20.100000000000001" customHeight="1" x14ac:dyDescent="0.4">
      <c r="A6" s="55"/>
      <c r="B6" s="56"/>
      <c r="C6" s="56"/>
      <c r="D6" s="56"/>
      <c r="E6" s="56"/>
      <c r="F6" s="56"/>
      <c r="G6" s="56"/>
      <c r="H6" s="56"/>
      <c r="I6" s="56"/>
      <c r="J6" s="106"/>
      <c r="K6" s="106"/>
      <c r="L6" s="106"/>
      <c r="M6" s="139" t="s">
        <v>10</v>
      </c>
      <c r="N6" s="139"/>
      <c r="O6" s="139"/>
      <c r="P6" s="139"/>
      <c r="Q6" s="139"/>
      <c r="R6" s="140">
        <f>基本情報設定シート!$C$3</f>
        <v>0</v>
      </c>
      <c r="S6" s="140"/>
      <c r="T6" s="140"/>
      <c r="U6" s="140"/>
      <c r="V6" s="140"/>
      <c r="W6" s="140"/>
      <c r="X6" s="140"/>
      <c r="Y6" s="140"/>
      <c r="Z6" s="140"/>
      <c r="AA6" s="140"/>
      <c r="AB6" s="140"/>
    </row>
    <row r="7" spans="1:49" ht="20.100000000000001" customHeight="1" x14ac:dyDescent="0.4">
      <c r="A7" s="55"/>
      <c r="B7" s="56"/>
      <c r="C7" s="56"/>
      <c r="D7" s="56"/>
      <c r="E7" s="56"/>
      <c r="F7" s="56"/>
      <c r="G7" s="56"/>
      <c r="H7" s="56"/>
      <c r="I7" s="56"/>
      <c r="J7" s="106"/>
      <c r="K7" s="106"/>
      <c r="L7" s="106"/>
      <c r="M7" s="139"/>
      <c r="N7" s="139"/>
      <c r="O7" s="139"/>
      <c r="P7" s="139"/>
      <c r="Q7" s="139"/>
      <c r="R7" s="140" t="str">
        <f>基本情報設定シート!$C$4&amp;"　"&amp;基本情報設定シート!$C$5</f>
        <v>　</v>
      </c>
      <c r="S7" s="140"/>
      <c r="T7" s="140"/>
      <c r="U7" s="140"/>
      <c r="V7" s="140"/>
      <c r="W7" s="140"/>
      <c r="X7" s="140"/>
      <c r="Y7" s="140"/>
      <c r="Z7" s="140"/>
      <c r="AA7" s="140"/>
      <c r="AB7" s="140"/>
    </row>
    <row r="8" spans="1:49" s="3" customFormat="1" ht="60" customHeight="1" x14ac:dyDescent="0.4">
      <c r="A8" s="54"/>
      <c r="B8" s="98" t="s">
        <v>134</v>
      </c>
      <c r="C8" s="98"/>
      <c r="D8" s="98"/>
      <c r="E8" s="98"/>
      <c r="F8" s="98"/>
      <c r="G8" s="98"/>
      <c r="H8" s="98"/>
      <c r="I8" s="98"/>
      <c r="J8" s="98"/>
      <c r="K8" s="98"/>
      <c r="L8" s="98"/>
      <c r="M8" s="98"/>
      <c r="N8" s="98"/>
      <c r="O8" s="98"/>
      <c r="P8" s="98"/>
      <c r="Q8" s="98"/>
      <c r="R8" s="98"/>
      <c r="S8" s="98"/>
      <c r="T8" s="98"/>
      <c r="U8" s="98"/>
      <c r="V8" s="98"/>
      <c r="W8" s="98"/>
      <c r="X8" s="98"/>
      <c r="Y8" s="98"/>
      <c r="Z8" s="98"/>
      <c r="AA8" s="98"/>
      <c r="AB8" s="54"/>
    </row>
    <row r="9" spans="1:49" s="3" customFormat="1" ht="30" customHeight="1" x14ac:dyDescent="0.4">
      <c r="A9" s="106" t="s">
        <v>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row>
    <row r="10" spans="1:49" s="3" customFormat="1" ht="20.100000000000001" customHeight="1" x14ac:dyDescent="0.4">
      <c r="A10" s="54"/>
      <c r="B10" s="107" t="s">
        <v>1</v>
      </c>
      <c r="C10" s="108"/>
      <c r="D10" s="108"/>
      <c r="E10" s="109"/>
      <c r="F10" s="110" t="e">
        <f>EDATE(U3,-3)</f>
        <v>#NUM!</v>
      </c>
      <c r="G10" s="111"/>
      <c r="H10" s="111"/>
      <c r="I10" s="111"/>
      <c r="J10" s="112"/>
      <c r="K10" s="113" t="s">
        <v>2</v>
      </c>
      <c r="L10" s="114"/>
      <c r="M10" s="114"/>
      <c r="N10" s="114"/>
      <c r="O10" s="115"/>
      <c r="P10" s="116" t="str">
        <f>基本情報設定シート!$C$10</f>
        <v>松江市環境負荷軽減活動支援事業補助金</v>
      </c>
      <c r="Q10" s="117"/>
      <c r="R10" s="117"/>
      <c r="S10" s="117"/>
      <c r="T10" s="117"/>
      <c r="U10" s="117"/>
      <c r="V10" s="117"/>
      <c r="W10" s="117"/>
      <c r="X10" s="117"/>
      <c r="Y10" s="117"/>
      <c r="Z10" s="117"/>
      <c r="AA10" s="118"/>
      <c r="AB10" s="54"/>
    </row>
    <row r="11" spans="1:49" s="3" customFormat="1" ht="20.100000000000001" customHeight="1" x14ac:dyDescent="0.4">
      <c r="A11" s="54"/>
      <c r="B11" s="100" t="s">
        <v>3</v>
      </c>
      <c r="C11" s="101"/>
      <c r="D11" s="101"/>
      <c r="E11" s="101"/>
      <c r="F11" s="101"/>
      <c r="G11" s="101"/>
      <c r="H11" s="101"/>
      <c r="I11" s="101"/>
      <c r="J11" s="102"/>
      <c r="K11" s="116" t="str">
        <f>基本情報設定シート!$C$11</f>
        <v>エネルギー効率改善事業</v>
      </c>
      <c r="L11" s="117"/>
      <c r="M11" s="117"/>
      <c r="N11" s="117"/>
      <c r="O11" s="117"/>
      <c r="P11" s="117"/>
      <c r="Q11" s="117"/>
      <c r="R11" s="117"/>
      <c r="S11" s="117"/>
      <c r="T11" s="117"/>
      <c r="U11" s="117"/>
      <c r="V11" s="117"/>
      <c r="W11" s="117"/>
      <c r="X11" s="117"/>
      <c r="Y11" s="117"/>
      <c r="Z11" s="117"/>
      <c r="AA11" s="118"/>
      <c r="AB11" s="54"/>
    </row>
    <row r="12" spans="1:49" s="3" customFormat="1" ht="99.95" customHeight="1" x14ac:dyDescent="0.4">
      <c r="A12" s="54"/>
      <c r="B12" s="100" t="s">
        <v>11</v>
      </c>
      <c r="C12" s="101"/>
      <c r="D12" s="101"/>
      <c r="E12" s="101"/>
      <c r="F12" s="101"/>
      <c r="G12" s="101"/>
      <c r="H12" s="101"/>
      <c r="I12" s="101"/>
      <c r="J12" s="102"/>
      <c r="K12" s="103"/>
      <c r="L12" s="104"/>
      <c r="M12" s="104"/>
      <c r="N12" s="104"/>
      <c r="O12" s="104"/>
      <c r="P12" s="104"/>
      <c r="Q12" s="104"/>
      <c r="R12" s="104"/>
      <c r="S12" s="104"/>
      <c r="T12" s="104"/>
      <c r="U12" s="104"/>
      <c r="V12" s="104"/>
      <c r="W12" s="104"/>
      <c r="X12" s="104"/>
      <c r="Y12" s="104"/>
      <c r="Z12" s="104"/>
      <c r="AA12" s="105"/>
      <c r="AB12" s="54"/>
    </row>
    <row r="13" spans="1:49" s="3" customFormat="1" ht="99.95" customHeight="1" x14ac:dyDescent="0.4">
      <c r="A13" s="54"/>
      <c r="B13" s="100" t="s">
        <v>12</v>
      </c>
      <c r="C13" s="101"/>
      <c r="D13" s="101"/>
      <c r="E13" s="101"/>
      <c r="F13" s="101"/>
      <c r="G13" s="101"/>
      <c r="H13" s="101"/>
      <c r="I13" s="101"/>
      <c r="J13" s="102"/>
      <c r="K13" s="103"/>
      <c r="L13" s="104"/>
      <c r="M13" s="104"/>
      <c r="N13" s="104"/>
      <c r="O13" s="104"/>
      <c r="P13" s="104"/>
      <c r="Q13" s="104"/>
      <c r="R13" s="104"/>
      <c r="S13" s="104"/>
      <c r="T13" s="104"/>
      <c r="U13" s="104"/>
      <c r="V13" s="104"/>
      <c r="W13" s="104"/>
      <c r="X13" s="104"/>
      <c r="Y13" s="104"/>
      <c r="Z13" s="104"/>
      <c r="AA13" s="105"/>
      <c r="AB13" s="54"/>
    </row>
    <row r="14" spans="1:49" s="3" customFormat="1" ht="39.950000000000003" customHeight="1" x14ac:dyDescent="0.4">
      <c r="A14" s="54"/>
      <c r="B14" s="100" t="s">
        <v>118</v>
      </c>
      <c r="C14" s="101"/>
      <c r="D14" s="101"/>
      <c r="E14" s="101"/>
      <c r="F14" s="101"/>
      <c r="G14" s="101"/>
      <c r="H14" s="101"/>
      <c r="I14" s="101"/>
      <c r="J14" s="102"/>
      <c r="K14" s="121">
        <f>'(別紙1)事業計画書'!$K$36</f>
        <v>0</v>
      </c>
      <c r="L14" s="122"/>
      <c r="M14" s="122"/>
      <c r="N14" s="122"/>
      <c r="O14" s="122"/>
      <c r="P14" s="122"/>
      <c r="Q14" s="122"/>
      <c r="R14" s="122"/>
      <c r="S14" s="122"/>
      <c r="T14" s="122"/>
      <c r="U14" s="122"/>
      <c r="V14" s="122"/>
      <c r="W14" s="122"/>
      <c r="X14" s="122"/>
      <c r="Y14" s="122"/>
      <c r="Z14" s="117" t="s">
        <v>5</v>
      </c>
      <c r="AA14" s="118"/>
      <c r="AB14" s="54"/>
      <c r="AC14" s="4"/>
      <c r="AD14" s="4"/>
      <c r="AE14" s="4"/>
      <c r="AF14" s="4"/>
      <c r="AG14" s="4"/>
    </row>
    <row r="15" spans="1:49" s="3" customFormat="1" ht="39.950000000000003" customHeight="1" x14ac:dyDescent="0.4">
      <c r="A15" s="54"/>
      <c r="B15" s="100" t="s">
        <v>13</v>
      </c>
      <c r="C15" s="101"/>
      <c r="D15" s="101"/>
      <c r="E15" s="101"/>
      <c r="F15" s="101"/>
      <c r="G15" s="101"/>
      <c r="H15" s="101"/>
      <c r="I15" s="101"/>
      <c r="J15" s="102"/>
      <c r="K15" s="121">
        <f>'(別紙1)事業計画書'!$K$37</f>
        <v>0</v>
      </c>
      <c r="L15" s="122"/>
      <c r="M15" s="122"/>
      <c r="N15" s="122"/>
      <c r="O15" s="122"/>
      <c r="P15" s="122"/>
      <c r="Q15" s="122"/>
      <c r="R15" s="122"/>
      <c r="S15" s="122"/>
      <c r="T15" s="122"/>
      <c r="U15" s="122"/>
      <c r="V15" s="122"/>
      <c r="W15" s="122"/>
      <c r="X15" s="122"/>
      <c r="Y15" s="122"/>
      <c r="Z15" s="117" t="s">
        <v>5</v>
      </c>
      <c r="AA15" s="118"/>
      <c r="AB15" s="54"/>
      <c r="AC15" s="4"/>
      <c r="AD15" s="4"/>
      <c r="AE15" s="4"/>
      <c r="AF15" s="4"/>
      <c r="AG15" s="4"/>
    </row>
    <row r="16" spans="1:49" s="3" customFormat="1" ht="39.950000000000003" customHeight="1" x14ac:dyDescent="0.4">
      <c r="A16" s="54"/>
      <c r="B16" s="100" t="s">
        <v>14</v>
      </c>
      <c r="C16" s="101"/>
      <c r="D16" s="101"/>
      <c r="E16" s="101"/>
      <c r="F16" s="101"/>
      <c r="G16" s="101"/>
      <c r="H16" s="101"/>
      <c r="I16" s="101"/>
      <c r="J16" s="102"/>
      <c r="K16" s="126">
        <f>'(別紙1)事業計画書'!$E$13</f>
        <v>0</v>
      </c>
      <c r="L16" s="127"/>
      <c r="M16" s="127"/>
      <c r="N16" s="127"/>
      <c r="O16" s="127"/>
      <c r="P16" s="127"/>
      <c r="Q16" s="127"/>
      <c r="R16" s="127"/>
      <c r="S16" s="127"/>
      <c r="T16" s="127"/>
      <c r="U16" s="127"/>
      <c r="V16" s="127"/>
      <c r="W16" s="127"/>
      <c r="X16" s="127"/>
      <c r="Y16" s="127"/>
      <c r="Z16" s="127"/>
      <c r="AA16" s="128"/>
      <c r="AB16" s="54"/>
      <c r="AC16" s="4"/>
      <c r="AD16" s="4"/>
      <c r="AE16" s="4"/>
      <c r="AF16" s="4"/>
      <c r="AG16" s="4"/>
    </row>
    <row r="17" spans="1:33" s="3" customFormat="1" ht="20.100000000000001" customHeight="1" x14ac:dyDescent="0.4">
      <c r="A17" s="54"/>
      <c r="B17" s="100" t="s">
        <v>15</v>
      </c>
      <c r="C17" s="101"/>
      <c r="D17" s="101"/>
      <c r="E17" s="101"/>
      <c r="F17" s="101"/>
      <c r="G17" s="101"/>
      <c r="H17" s="101"/>
      <c r="I17" s="101"/>
      <c r="J17" s="102"/>
      <c r="K17" s="129" t="s">
        <v>16</v>
      </c>
      <c r="L17" s="130"/>
      <c r="M17" s="130"/>
      <c r="N17" s="134"/>
      <c r="O17" s="134"/>
      <c r="P17" s="134"/>
      <c r="Q17" s="134"/>
      <c r="R17" s="134"/>
      <c r="S17" s="134"/>
      <c r="T17" s="134"/>
      <c r="U17" s="134"/>
      <c r="V17" s="134"/>
      <c r="W17" s="134"/>
      <c r="X17" s="134"/>
      <c r="Y17" s="134"/>
      <c r="Z17" s="58"/>
      <c r="AA17" s="59"/>
      <c r="AB17" s="54"/>
      <c r="AC17" s="4"/>
      <c r="AD17" s="4"/>
      <c r="AE17" s="4"/>
      <c r="AF17" s="4"/>
      <c r="AG17" s="4"/>
    </row>
    <row r="18" spans="1:33" s="3" customFormat="1" ht="20.100000000000001" customHeight="1" x14ac:dyDescent="0.4">
      <c r="A18" s="54"/>
      <c r="B18" s="123"/>
      <c r="C18" s="124"/>
      <c r="D18" s="124"/>
      <c r="E18" s="124"/>
      <c r="F18" s="124"/>
      <c r="G18" s="124"/>
      <c r="H18" s="124"/>
      <c r="I18" s="124"/>
      <c r="J18" s="125"/>
      <c r="K18" s="131" t="s">
        <v>17</v>
      </c>
      <c r="L18" s="132"/>
      <c r="M18" s="132"/>
      <c r="N18" s="133"/>
      <c r="O18" s="133"/>
      <c r="P18" s="133"/>
      <c r="Q18" s="133"/>
      <c r="R18" s="133"/>
      <c r="S18" s="133"/>
      <c r="T18" s="133"/>
      <c r="U18" s="133"/>
      <c r="V18" s="133"/>
      <c r="W18" s="133"/>
      <c r="X18" s="133"/>
      <c r="Y18" s="133"/>
      <c r="Z18" s="60"/>
      <c r="AA18" s="61"/>
      <c r="AB18" s="54"/>
      <c r="AC18" s="4"/>
      <c r="AD18" s="4"/>
      <c r="AE18" s="4"/>
      <c r="AF18" s="4"/>
      <c r="AG18" s="4"/>
    </row>
    <row r="19" spans="1:33" s="3" customFormat="1" ht="99.95" customHeight="1" x14ac:dyDescent="0.4">
      <c r="A19" s="54"/>
      <c r="B19" s="107" t="s">
        <v>18</v>
      </c>
      <c r="C19" s="108"/>
      <c r="D19" s="108"/>
      <c r="E19" s="108"/>
      <c r="F19" s="108"/>
      <c r="G19" s="108"/>
      <c r="H19" s="108"/>
      <c r="I19" s="108"/>
      <c r="J19" s="109"/>
      <c r="K19" s="135" t="str">
        <f>VLOOKUP($K$11,管理者用!$C$2:$E$18,2,0)</f>
        <v>１．事業計画書
２．補助事業の概要補足資料
３．直近2期分の決算書の写し</v>
      </c>
      <c r="L19" s="136"/>
      <c r="M19" s="136"/>
      <c r="N19" s="136"/>
      <c r="O19" s="136"/>
      <c r="P19" s="136"/>
      <c r="Q19" s="136"/>
      <c r="R19" s="136"/>
      <c r="S19" s="136"/>
      <c r="T19" s="136"/>
      <c r="U19" s="136"/>
      <c r="V19" s="136"/>
      <c r="W19" s="136"/>
      <c r="X19" s="136"/>
      <c r="Y19" s="136"/>
      <c r="Z19" s="136"/>
      <c r="AA19" s="137"/>
      <c r="AB19" s="54"/>
    </row>
    <row r="20" spans="1:33" s="3" customFormat="1" ht="18.75" customHeight="1" x14ac:dyDescent="0.4">
      <c r="A20" s="54"/>
      <c r="B20" s="54"/>
      <c r="C20" s="54"/>
      <c r="D20" s="54"/>
      <c r="E20" s="62"/>
      <c r="F20" s="62"/>
      <c r="G20" s="62"/>
      <c r="H20" s="62"/>
      <c r="I20" s="62"/>
      <c r="J20" s="62"/>
      <c r="K20" s="62"/>
      <c r="L20" s="62"/>
      <c r="M20" s="62"/>
      <c r="N20" s="62"/>
      <c r="O20" s="62"/>
      <c r="P20" s="62"/>
      <c r="Q20" s="62"/>
      <c r="R20" s="62"/>
      <c r="S20" s="62"/>
      <c r="T20" s="62"/>
      <c r="U20" s="62"/>
      <c r="V20" s="62"/>
      <c r="W20" s="62"/>
      <c r="X20" s="62"/>
      <c r="Y20" s="62"/>
      <c r="Z20" s="62"/>
      <c r="AA20" s="62"/>
      <c r="AB20" s="54"/>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NTgcWmYh7KqTxK5PN1gIyH7sJuJ/jVrg08tHwR0i3Obej1lu6fJ8h5gML//AoOa2bx7Iy0RhuqXyEfKYzWxxtQ==" saltValue="0Omdf8VWWH/kpXUI1fQXtA=="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2" orientation="portrait" blackAndWhite="1"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topLeftCell="A27" zoomScaleNormal="100" zoomScaleSheetLayoutView="100" workbookViewId="0">
      <selection activeCell="I7" sqref="I7:M7"/>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155</v>
      </c>
      <c r="B1" s="21"/>
      <c r="C1" s="22"/>
      <c r="D1" s="22"/>
      <c r="E1" s="21"/>
      <c r="F1" s="21"/>
      <c r="G1" s="21"/>
      <c r="H1" s="21"/>
      <c r="I1" s="21"/>
      <c r="J1" s="21"/>
      <c r="K1" s="21"/>
      <c r="L1" s="21"/>
      <c r="M1" s="21"/>
    </row>
    <row r="2" spans="1:21" ht="30" customHeight="1" thickBot="1" x14ac:dyDescent="0.45">
      <c r="A2" s="202" t="str">
        <f>基本情報設定シート!$C$10&amp;"　事業計画書"</f>
        <v>松江市環境負荷軽減活動支援事業補助金　事業計画書</v>
      </c>
      <c r="B2" s="202"/>
      <c r="C2" s="202"/>
      <c r="D2" s="202"/>
      <c r="E2" s="202"/>
      <c r="F2" s="202"/>
      <c r="G2" s="202"/>
      <c r="H2" s="202"/>
      <c r="I2" s="202"/>
      <c r="J2" s="202"/>
      <c r="K2" s="202"/>
      <c r="L2" s="202"/>
      <c r="M2" s="202"/>
    </row>
    <row r="3" spans="1:21" s="24" customFormat="1" ht="18.75" customHeight="1" x14ac:dyDescent="0.4">
      <c r="A3" s="203" t="s">
        <v>156</v>
      </c>
      <c r="B3" s="206" t="s">
        <v>157</v>
      </c>
      <c r="C3" s="206"/>
      <c r="D3" s="206"/>
      <c r="E3" s="207">
        <f>基本情報設定シート!$C$3</f>
        <v>0</v>
      </c>
      <c r="F3" s="207"/>
      <c r="G3" s="207"/>
      <c r="H3" s="207"/>
      <c r="I3" s="207"/>
      <c r="J3" s="207"/>
      <c r="K3" s="207"/>
      <c r="L3" s="207"/>
      <c r="M3" s="208"/>
      <c r="N3" s="23"/>
      <c r="O3" s="23"/>
      <c r="P3" s="23"/>
      <c r="Q3" s="23"/>
      <c r="R3" s="23"/>
      <c r="S3" s="23"/>
      <c r="T3" s="23"/>
      <c r="U3" s="23"/>
    </row>
    <row r="4" spans="1:21" s="24" customFormat="1" ht="18.75" customHeight="1" x14ac:dyDescent="0.4">
      <c r="A4" s="204"/>
      <c r="B4" s="168" t="s">
        <v>158</v>
      </c>
      <c r="C4" s="168"/>
      <c r="D4" s="168"/>
      <c r="E4" s="209" t="str">
        <f>基本情報設定シート!$C$4&amp;"　"&amp;基本情報設定シート!$C$5</f>
        <v>　</v>
      </c>
      <c r="F4" s="209"/>
      <c r="G4" s="209"/>
      <c r="H4" s="209"/>
      <c r="I4" s="209"/>
      <c r="J4" s="209"/>
      <c r="K4" s="209"/>
      <c r="L4" s="209"/>
      <c r="M4" s="210"/>
      <c r="N4" s="23"/>
      <c r="O4" s="23"/>
      <c r="P4" s="23"/>
      <c r="Q4" s="23"/>
      <c r="R4" s="23"/>
      <c r="S4" s="23"/>
      <c r="T4" s="23"/>
      <c r="U4" s="23"/>
    </row>
    <row r="5" spans="1:21" s="24" customFormat="1" ht="18.75" customHeight="1" x14ac:dyDescent="0.4">
      <c r="A5" s="204"/>
      <c r="B5" s="211" t="s">
        <v>159</v>
      </c>
      <c r="C5" s="212"/>
      <c r="D5" s="213"/>
      <c r="E5" s="230" t="str">
        <f>CONCATENATE("〒",LEFT(基本情報設定シート!$C$8,3),"-",RIGHT(基本情報設定シート!$C$8,4))</f>
        <v>〒-</v>
      </c>
      <c r="F5" s="231"/>
      <c r="G5" s="231"/>
      <c r="H5" s="231"/>
      <c r="I5" s="231"/>
      <c r="J5" s="231"/>
      <c r="K5" s="231"/>
      <c r="L5" s="231"/>
      <c r="M5" s="232"/>
      <c r="N5" s="23"/>
      <c r="O5" s="23"/>
      <c r="P5" s="23"/>
      <c r="Q5" s="23"/>
      <c r="R5" s="23"/>
      <c r="S5" s="23"/>
      <c r="T5" s="23"/>
      <c r="U5" s="23"/>
    </row>
    <row r="6" spans="1:21" s="24" customFormat="1" x14ac:dyDescent="0.4">
      <c r="A6" s="204"/>
      <c r="B6" s="214"/>
      <c r="C6" s="215"/>
      <c r="D6" s="216"/>
      <c r="E6" s="217">
        <f>基本情報設定シート!$C$9</f>
        <v>0</v>
      </c>
      <c r="F6" s="218"/>
      <c r="G6" s="218"/>
      <c r="H6" s="218"/>
      <c r="I6" s="218"/>
      <c r="J6" s="218"/>
      <c r="K6" s="218"/>
      <c r="L6" s="218"/>
      <c r="M6" s="219"/>
      <c r="N6" s="23"/>
      <c r="O6" s="23"/>
      <c r="P6" s="23"/>
      <c r="Q6" s="23"/>
      <c r="R6" s="23"/>
      <c r="S6" s="23"/>
      <c r="T6" s="23"/>
      <c r="U6" s="23"/>
    </row>
    <row r="7" spans="1:21" s="24" customFormat="1" ht="18.75" customHeight="1" x14ac:dyDescent="0.4">
      <c r="A7" s="204"/>
      <c r="B7" s="168" t="s">
        <v>160</v>
      </c>
      <c r="C7" s="168"/>
      <c r="D7" s="168"/>
      <c r="E7" s="25" t="s">
        <v>161</v>
      </c>
      <c r="F7" s="221" t="s">
        <v>301</v>
      </c>
      <c r="G7" s="221"/>
      <c r="H7" s="26" t="s">
        <v>162</v>
      </c>
      <c r="I7" s="222"/>
      <c r="J7" s="222"/>
      <c r="K7" s="222"/>
      <c r="L7" s="222"/>
      <c r="M7" s="223"/>
      <c r="N7" s="23"/>
      <c r="O7" s="23"/>
      <c r="P7" s="23"/>
      <c r="Q7" s="23"/>
      <c r="R7" s="23"/>
      <c r="S7" s="23"/>
      <c r="T7" s="23"/>
      <c r="U7" s="23"/>
    </row>
    <row r="8" spans="1:21" s="24" customFormat="1" ht="24.95" customHeight="1" x14ac:dyDescent="0.4">
      <c r="A8" s="204"/>
      <c r="B8" s="168"/>
      <c r="C8" s="168"/>
      <c r="D8" s="168"/>
      <c r="E8" s="227" t="s">
        <v>163</v>
      </c>
      <c r="F8" s="228"/>
      <c r="G8" s="228"/>
      <c r="H8" s="228"/>
      <c r="I8" s="228"/>
      <c r="J8" s="228"/>
      <c r="K8" s="228"/>
      <c r="L8" s="228"/>
      <c r="M8" s="229"/>
      <c r="N8" s="23"/>
      <c r="O8" s="23"/>
      <c r="P8" s="23"/>
      <c r="Q8" s="23"/>
      <c r="R8" s="23"/>
      <c r="S8" s="23"/>
      <c r="T8" s="23"/>
      <c r="U8" s="23"/>
    </row>
    <row r="9" spans="1:21" s="24" customFormat="1" ht="60" customHeight="1" x14ac:dyDescent="0.4">
      <c r="A9" s="204"/>
      <c r="B9" s="168" t="s">
        <v>164</v>
      </c>
      <c r="C9" s="168"/>
      <c r="D9" s="168"/>
      <c r="E9" s="181"/>
      <c r="F9" s="182"/>
      <c r="G9" s="182"/>
      <c r="H9" s="182"/>
      <c r="I9" s="182"/>
      <c r="J9" s="182"/>
      <c r="K9" s="182"/>
      <c r="L9" s="182"/>
      <c r="M9" s="183"/>
      <c r="N9" s="23"/>
      <c r="O9" s="23"/>
      <c r="P9" s="23"/>
      <c r="Q9" s="23"/>
      <c r="R9" s="23"/>
      <c r="S9" s="23"/>
      <c r="T9" s="23"/>
      <c r="U9" s="23"/>
    </row>
    <row r="10" spans="1:21" s="24" customFormat="1" ht="18.75" customHeight="1" x14ac:dyDescent="0.4">
      <c r="A10" s="204"/>
      <c r="B10" s="168" t="s">
        <v>165</v>
      </c>
      <c r="C10" s="168"/>
      <c r="D10" s="168"/>
      <c r="E10" s="185"/>
      <c r="F10" s="186"/>
      <c r="G10" s="186"/>
      <c r="H10" s="27" t="s">
        <v>166</v>
      </c>
      <c r="I10" s="28" t="s">
        <v>167</v>
      </c>
      <c r="J10" s="28"/>
      <c r="K10" s="184"/>
      <c r="L10" s="184"/>
      <c r="M10" s="45" t="s">
        <v>168</v>
      </c>
      <c r="N10" s="23"/>
      <c r="O10" s="23"/>
      <c r="P10" s="23"/>
      <c r="Q10" s="23"/>
      <c r="R10" s="23"/>
      <c r="S10" s="23"/>
      <c r="T10" s="23"/>
      <c r="U10" s="23"/>
    </row>
    <row r="11" spans="1:21" s="24" customFormat="1" ht="19.5" thickBot="1" x14ac:dyDescent="0.45">
      <c r="A11" s="205"/>
      <c r="B11" s="224" t="s">
        <v>169</v>
      </c>
      <c r="C11" s="224"/>
      <c r="D11" s="224"/>
      <c r="E11" s="225"/>
      <c r="F11" s="226"/>
      <c r="G11" s="226"/>
      <c r="H11" s="226"/>
      <c r="I11" s="29" t="s">
        <v>170</v>
      </c>
      <c r="J11" s="220"/>
      <c r="K11" s="220"/>
      <c r="L11" s="220"/>
      <c r="M11" s="30" t="s">
        <v>171</v>
      </c>
      <c r="N11" s="23"/>
      <c r="O11" s="23"/>
      <c r="P11" s="23"/>
      <c r="Q11" s="23"/>
      <c r="R11" s="23"/>
      <c r="S11" s="23"/>
      <c r="T11" s="23"/>
      <c r="U11" s="23"/>
    </row>
    <row r="12" spans="1:21" s="24" customFormat="1" ht="18.75" customHeight="1" x14ac:dyDescent="0.4">
      <c r="A12" s="142" t="s">
        <v>292</v>
      </c>
      <c r="B12" s="145" t="s">
        <v>293</v>
      </c>
      <c r="C12" s="145"/>
      <c r="D12" s="145"/>
      <c r="E12" s="146" t="str">
        <f>基本情報設定シート!$C$11</f>
        <v>エネルギー効率改善事業</v>
      </c>
      <c r="F12" s="147"/>
      <c r="G12" s="147"/>
      <c r="H12" s="147"/>
      <c r="I12" s="147"/>
      <c r="J12" s="147"/>
      <c r="K12" s="147"/>
      <c r="L12" s="147"/>
      <c r="M12" s="148"/>
      <c r="N12" s="23"/>
      <c r="O12" s="23"/>
      <c r="P12" s="23"/>
      <c r="Q12" s="23"/>
      <c r="R12" s="23"/>
      <c r="S12" s="23"/>
      <c r="T12" s="23"/>
      <c r="U12" s="23"/>
    </row>
    <row r="13" spans="1:21" s="24" customFormat="1" ht="20.100000000000001" customHeight="1" x14ac:dyDescent="0.4">
      <c r="A13" s="143"/>
      <c r="B13" s="149" t="s">
        <v>294</v>
      </c>
      <c r="C13" s="149"/>
      <c r="D13" s="149"/>
      <c r="E13" s="150"/>
      <c r="F13" s="151"/>
      <c r="G13" s="151"/>
      <c r="H13" s="151"/>
      <c r="I13" s="151"/>
      <c r="J13" s="151"/>
      <c r="K13" s="151"/>
      <c r="L13" s="151"/>
      <c r="M13" s="152"/>
      <c r="N13" s="23"/>
      <c r="O13" s="23"/>
      <c r="P13" s="23"/>
      <c r="Q13" s="23"/>
      <c r="R13" s="23"/>
      <c r="S13" s="23"/>
      <c r="T13" s="23"/>
      <c r="U13" s="23"/>
    </row>
    <row r="14" spans="1:21" s="24" customFormat="1" ht="120" customHeight="1" x14ac:dyDescent="0.4">
      <c r="A14" s="143"/>
      <c r="B14" s="149" t="s">
        <v>295</v>
      </c>
      <c r="C14" s="149"/>
      <c r="D14" s="149"/>
      <c r="E14" s="153"/>
      <c r="F14" s="154"/>
      <c r="G14" s="154"/>
      <c r="H14" s="154"/>
      <c r="I14" s="154"/>
      <c r="J14" s="154"/>
      <c r="K14" s="154"/>
      <c r="L14" s="154"/>
      <c r="M14" s="155"/>
      <c r="N14" s="23"/>
      <c r="O14" s="23"/>
      <c r="P14" s="23"/>
      <c r="Q14" s="23"/>
      <c r="R14" s="23"/>
      <c r="S14" s="23"/>
      <c r="T14" s="23"/>
      <c r="U14" s="23"/>
    </row>
    <row r="15" spans="1:21" s="24" customFormat="1" ht="120" customHeight="1" x14ac:dyDescent="0.4">
      <c r="A15" s="143"/>
      <c r="B15" s="149" t="s">
        <v>296</v>
      </c>
      <c r="C15" s="149"/>
      <c r="D15" s="149"/>
      <c r="E15" s="156"/>
      <c r="F15" s="157"/>
      <c r="G15" s="157"/>
      <c r="H15" s="157"/>
      <c r="I15" s="157"/>
      <c r="J15" s="157"/>
      <c r="K15" s="157"/>
      <c r="L15" s="157"/>
      <c r="M15" s="158"/>
      <c r="N15" s="23"/>
      <c r="O15" s="23"/>
      <c r="P15" s="23"/>
      <c r="Q15" s="23"/>
      <c r="R15" s="23"/>
      <c r="S15" s="23"/>
      <c r="T15" s="23"/>
      <c r="U15" s="23"/>
    </row>
    <row r="16" spans="1:21" s="24" customFormat="1" ht="39.950000000000003" customHeight="1" x14ac:dyDescent="0.4">
      <c r="A16" s="143"/>
      <c r="B16" s="149" t="s">
        <v>227</v>
      </c>
      <c r="C16" s="149"/>
      <c r="D16" s="149"/>
      <c r="E16" s="160" t="s">
        <v>297</v>
      </c>
      <c r="F16" s="161"/>
      <c r="G16" s="161"/>
      <c r="H16" s="161"/>
      <c r="I16" s="161"/>
      <c r="J16" s="161"/>
      <c r="K16" s="161"/>
      <c r="L16" s="161"/>
      <c r="M16" s="162"/>
      <c r="N16" s="23"/>
      <c r="O16" s="23"/>
      <c r="P16" s="23"/>
      <c r="Q16" s="23"/>
      <c r="R16" s="23"/>
      <c r="S16" s="23"/>
      <c r="T16" s="23"/>
      <c r="U16" s="23"/>
    </row>
    <row r="17" spans="1:21" s="24" customFormat="1" ht="120" customHeight="1" thickBot="1" x14ac:dyDescent="0.45">
      <c r="A17" s="144"/>
      <c r="B17" s="159"/>
      <c r="C17" s="159"/>
      <c r="D17" s="159"/>
      <c r="E17" s="163"/>
      <c r="F17" s="164"/>
      <c r="G17" s="164"/>
      <c r="H17" s="164"/>
      <c r="I17" s="164"/>
      <c r="J17" s="164"/>
      <c r="K17" s="164"/>
      <c r="L17" s="164"/>
      <c r="M17" s="165"/>
      <c r="N17" s="23"/>
      <c r="O17" s="23"/>
      <c r="P17" s="23"/>
      <c r="Q17" s="23"/>
      <c r="R17" s="23"/>
      <c r="S17" s="23"/>
      <c r="T17" s="23"/>
      <c r="U17" s="23"/>
    </row>
    <row r="18" spans="1:21" s="24" customFormat="1" x14ac:dyDescent="0.4">
      <c r="A18" s="187" t="s">
        <v>172</v>
      </c>
      <c r="B18" s="31"/>
      <c r="C18" s="83" t="s">
        <v>173</v>
      </c>
      <c r="D18" s="32"/>
      <c r="E18" s="33"/>
      <c r="F18" s="33"/>
      <c r="G18" s="33"/>
      <c r="H18" s="33"/>
      <c r="I18" s="33"/>
      <c r="J18" s="33"/>
      <c r="K18" s="33"/>
      <c r="L18" s="34" t="s">
        <v>174</v>
      </c>
      <c r="M18" s="35"/>
      <c r="N18" s="23"/>
      <c r="O18" s="23"/>
      <c r="P18" s="23"/>
      <c r="Q18" s="23"/>
      <c r="R18" s="23"/>
      <c r="S18" s="23"/>
      <c r="T18" s="23"/>
      <c r="U18" s="23"/>
    </row>
    <row r="19" spans="1:21" s="24" customFormat="1" x14ac:dyDescent="0.4">
      <c r="A19" s="188"/>
      <c r="B19" s="36"/>
      <c r="C19" s="82" t="s">
        <v>175</v>
      </c>
      <c r="D19" s="168" t="s">
        <v>176</v>
      </c>
      <c r="E19" s="168"/>
      <c r="F19" s="169" t="s">
        <v>177</v>
      </c>
      <c r="G19" s="169"/>
      <c r="H19" s="169"/>
      <c r="I19" s="169"/>
      <c r="J19" s="169"/>
      <c r="K19" s="169"/>
      <c r="L19" s="169"/>
      <c r="M19" s="37"/>
      <c r="N19" s="23"/>
      <c r="O19" s="23"/>
      <c r="P19" s="23"/>
      <c r="Q19" s="23"/>
      <c r="R19" s="23"/>
      <c r="S19" s="23"/>
      <c r="T19" s="23"/>
      <c r="U19" s="23"/>
    </row>
    <row r="20" spans="1:21" s="24" customFormat="1" x14ac:dyDescent="0.4">
      <c r="A20" s="188"/>
      <c r="B20" s="36"/>
      <c r="C20" s="38" t="s">
        <v>178</v>
      </c>
      <c r="D20" s="166">
        <f>D23-SUM(D21:E22)</f>
        <v>0</v>
      </c>
      <c r="E20" s="166"/>
      <c r="F20" s="167"/>
      <c r="G20" s="167"/>
      <c r="H20" s="167"/>
      <c r="I20" s="167"/>
      <c r="J20" s="167"/>
      <c r="K20" s="167"/>
      <c r="L20" s="167"/>
      <c r="M20" s="37"/>
      <c r="N20" s="23">
        <v>1</v>
      </c>
      <c r="O20" s="23"/>
      <c r="P20" s="23"/>
      <c r="Q20" s="23"/>
      <c r="R20" s="23"/>
      <c r="S20" s="23"/>
      <c r="T20" s="23"/>
      <c r="U20" s="23"/>
    </row>
    <row r="21" spans="1:21" s="24" customFormat="1" x14ac:dyDescent="0.4">
      <c r="A21" s="188"/>
      <c r="B21" s="36"/>
      <c r="C21" s="82" t="s">
        <v>179</v>
      </c>
      <c r="D21" s="166">
        <f>$K$37</f>
        <v>0</v>
      </c>
      <c r="E21" s="166"/>
      <c r="F21" s="167" t="str">
        <f>基本情報設定シート!$C$10</f>
        <v>松江市環境負荷軽減活動支援事業補助金</v>
      </c>
      <c r="G21" s="167"/>
      <c r="H21" s="167"/>
      <c r="I21" s="167"/>
      <c r="J21" s="167"/>
      <c r="K21" s="167"/>
      <c r="L21" s="167"/>
      <c r="M21" s="37"/>
      <c r="N21" s="23">
        <v>2</v>
      </c>
      <c r="O21" s="23"/>
      <c r="P21" s="23"/>
      <c r="Q21" s="23"/>
      <c r="R21" s="23"/>
      <c r="S21" s="23"/>
      <c r="T21" s="23"/>
      <c r="U21" s="23"/>
    </row>
    <row r="22" spans="1:21" s="24" customFormat="1" x14ac:dyDescent="0.4">
      <c r="A22" s="188"/>
      <c r="B22" s="36"/>
      <c r="C22" s="82" t="s">
        <v>180</v>
      </c>
      <c r="D22" s="200"/>
      <c r="E22" s="200"/>
      <c r="F22" s="201"/>
      <c r="G22" s="201"/>
      <c r="H22" s="201"/>
      <c r="I22" s="201"/>
      <c r="J22" s="201"/>
      <c r="K22" s="201"/>
      <c r="L22" s="201"/>
      <c r="M22" s="37"/>
      <c r="N22" s="23">
        <v>3</v>
      </c>
      <c r="O22" s="23"/>
      <c r="P22" s="23"/>
      <c r="Q22" s="23"/>
      <c r="R22" s="23"/>
      <c r="S22" s="23"/>
      <c r="T22" s="23"/>
      <c r="U22" s="23"/>
    </row>
    <row r="23" spans="1:21" s="24" customFormat="1" x14ac:dyDescent="0.4">
      <c r="A23" s="188"/>
      <c r="B23" s="36"/>
      <c r="C23" s="82" t="s">
        <v>181</v>
      </c>
      <c r="D23" s="166">
        <f>E36</f>
        <v>0</v>
      </c>
      <c r="E23" s="166"/>
      <c r="F23" s="167"/>
      <c r="G23" s="167"/>
      <c r="H23" s="167"/>
      <c r="I23" s="167"/>
      <c r="J23" s="167"/>
      <c r="K23" s="167"/>
      <c r="L23" s="167"/>
      <c r="M23" s="37"/>
      <c r="N23" s="23">
        <v>4</v>
      </c>
      <c r="O23" s="23"/>
      <c r="P23" s="23"/>
      <c r="Q23" s="23"/>
      <c r="R23" s="23"/>
      <c r="S23" s="23"/>
      <c r="T23" s="23"/>
      <c r="U23" s="23"/>
    </row>
    <row r="24" spans="1:21" s="24" customFormat="1" x14ac:dyDescent="0.4">
      <c r="A24" s="188"/>
      <c r="B24" s="36"/>
      <c r="C24" s="39"/>
      <c r="D24" s="39"/>
      <c r="E24" s="40"/>
      <c r="F24" s="40"/>
      <c r="G24" s="40"/>
      <c r="H24" s="40"/>
      <c r="I24" s="40"/>
      <c r="J24" s="40"/>
      <c r="K24" s="40"/>
      <c r="L24" s="40"/>
      <c r="M24" s="37"/>
      <c r="N24" s="23"/>
      <c r="O24" s="23"/>
      <c r="P24" s="23"/>
      <c r="Q24" s="23"/>
      <c r="R24" s="23"/>
      <c r="S24" s="23"/>
      <c r="T24" s="23"/>
      <c r="U24" s="23"/>
    </row>
    <row r="25" spans="1:21" s="24" customFormat="1" x14ac:dyDescent="0.4">
      <c r="A25" s="188"/>
      <c r="B25" s="36"/>
      <c r="C25" s="41" t="s">
        <v>182</v>
      </c>
      <c r="D25" s="39"/>
      <c r="E25" s="40"/>
      <c r="F25" s="40"/>
      <c r="G25" s="40"/>
      <c r="H25" s="40"/>
      <c r="I25" s="40"/>
      <c r="J25" s="40"/>
      <c r="K25" s="40"/>
      <c r="L25" s="42" t="s">
        <v>174</v>
      </c>
      <c r="M25" s="37"/>
      <c r="N25" s="23"/>
      <c r="O25" s="23"/>
      <c r="P25" s="23"/>
      <c r="Q25" s="23"/>
      <c r="R25" s="23"/>
      <c r="S25" s="23"/>
      <c r="T25" s="23"/>
      <c r="U25" s="23"/>
    </row>
    <row r="26" spans="1:21" s="24" customFormat="1" ht="30" customHeight="1" x14ac:dyDescent="0.4">
      <c r="A26" s="188"/>
      <c r="B26" s="36"/>
      <c r="C26" s="211" t="s">
        <v>183</v>
      </c>
      <c r="D26" s="213"/>
      <c r="E26" s="248" t="s">
        <v>184</v>
      </c>
      <c r="F26" s="249"/>
      <c r="G26" s="199" t="s">
        <v>218</v>
      </c>
      <c r="H26" s="199"/>
      <c r="I26" s="199"/>
      <c r="J26" s="199"/>
      <c r="K26" s="248" t="s">
        <v>185</v>
      </c>
      <c r="L26" s="249"/>
      <c r="M26" s="37"/>
      <c r="N26" s="23"/>
      <c r="O26" s="23"/>
      <c r="P26" s="23"/>
      <c r="Q26" s="23"/>
      <c r="R26" s="23"/>
      <c r="S26" s="23"/>
      <c r="T26" s="23"/>
      <c r="U26" s="23"/>
    </row>
    <row r="27" spans="1:21" s="24" customFormat="1" ht="30" customHeight="1" x14ac:dyDescent="0.4">
      <c r="A27" s="188"/>
      <c r="B27" s="36"/>
      <c r="C27" s="214"/>
      <c r="D27" s="216"/>
      <c r="E27" s="250"/>
      <c r="F27" s="251"/>
      <c r="G27" s="199" t="s">
        <v>219</v>
      </c>
      <c r="H27" s="199"/>
      <c r="I27" s="252" t="s">
        <v>221</v>
      </c>
      <c r="J27" s="252"/>
      <c r="K27" s="250"/>
      <c r="L27" s="251"/>
      <c r="M27" s="37"/>
      <c r="N27" s="23"/>
      <c r="O27" s="23"/>
      <c r="P27" s="23"/>
      <c r="Q27" s="23"/>
      <c r="R27" s="23"/>
      <c r="S27" s="23"/>
      <c r="T27" s="23"/>
      <c r="U27" s="23"/>
    </row>
    <row r="28" spans="1:21" s="24" customFormat="1" x14ac:dyDescent="0.4">
      <c r="A28" s="188"/>
      <c r="B28" s="36"/>
      <c r="C28" s="173" t="str">
        <f>VLOOKUP(基本情報設定シート!$C$11,'プルダウン（事業計画書）'!$D$1:$L$17,$N28+1,0)</f>
        <v>設備等導入費</v>
      </c>
      <c r="D28" s="173"/>
      <c r="E28" s="172"/>
      <c r="F28" s="172"/>
      <c r="G28" s="172"/>
      <c r="H28" s="172"/>
      <c r="I28" s="172"/>
      <c r="J28" s="172"/>
      <c r="K28" s="191">
        <f>IFERROR(SUM($E28,-$G28,-$I28),"")</f>
        <v>0</v>
      </c>
      <c r="L28" s="192"/>
      <c r="M28" s="37"/>
      <c r="N28" s="23">
        <v>1</v>
      </c>
      <c r="O28" s="23"/>
      <c r="P28" s="23"/>
      <c r="Q28" s="23"/>
      <c r="R28" s="23"/>
      <c r="S28" s="23"/>
      <c r="T28" s="23"/>
      <c r="U28" s="23"/>
    </row>
    <row r="29" spans="1:21" s="24" customFormat="1" x14ac:dyDescent="0.4">
      <c r="A29" s="188"/>
      <c r="B29" s="36"/>
      <c r="C29" s="173" t="str">
        <f>VLOOKUP(基本情報設定シート!$C$11,'プルダウン（事業計画書）'!$D$1:$L$17,$N29+1,0)</f>
        <v>工事請負費</v>
      </c>
      <c r="D29" s="173"/>
      <c r="E29" s="172"/>
      <c r="F29" s="172"/>
      <c r="G29" s="172"/>
      <c r="H29" s="172"/>
      <c r="I29" s="172"/>
      <c r="J29" s="172"/>
      <c r="K29" s="191">
        <f t="shared" ref="K29:K32" si="0">IFERROR(SUM($E29,-$G29,-$I29),"")</f>
        <v>0</v>
      </c>
      <c r="L29" s="192"/>
      <c r="M29" s="37"/>
      <c r="N29" s="23">
        <v>2</v>
      </c>
      <c r="O29" s="23"/>
      <c r="P29" s="23"/>
      <c r="Q29" s="23"/>
      <c r="R29" s="23"/>
      <c r="S29" s="23"/>
      <c r="T29" s="23"/>
      <c r="U29" s="23"/>
    </row>
    <row r="30" spans="1:21" s="24" customFormat="1" x14ac:dyDescent="0.4">
      <c r="A30" s="188"/>
      <c r="B30" s="36"/>
      <c r="C30" s="173" t="str">
        <f>VLOOKUP(基本情報設定シート!$C$11,'プルダウン（事業計画書）'!$D$1:$L$17,$N30+1,0)</f>
        <v>その他経費</v>
      </c>
      <c r="D30" s="173"/>
      <c r="E30" s="172"/>
      <c r="F30" s="172"/>
      <c r="G30" s="172"/>
      <c r="H30" s="172"/>
      <c r="I30" s="172"/>
      <c r="J30" s="172"/>
      <c r="K30" s="191">
        <f t="shared" si="0"/>
        <v>0</v>
      </c>
      <c r="L30" s="192"/>
      <c r="M30" s="37"/>
      <c r="N30" s="23">
        <v>3</v>
      </c>
      <c r="O30" s="23"/>
      <c r="P30" s="23"/>
      <c r="Q30" s="23"/>
      <c r="R30" s="23"/>
      <c r="S30" s="23"/>
      <c r="T30" s="23"/>
      <c r="U30" s="23"/>
    </row>
    <row r="31" spans="1:21" s="24" customFormat="1" x14ac:dyDescent="0.4">
      <c r="A31" s="188"/>
      <c r="B31" s="36"/>
      <c r="C31" s="173" t="str">
        <f>VLOOKUP(基本情報設定シート!$C$11,'プルダウン（事業計画書）'!$D$1:$L$17,$N31+1,0)</f>
        <v>-</v>
      </c>
      <c r="D31" s="173"/>
      <c r="E31" s="172"/>
      <c r="F31" s="172"/>
      <c r="G31" s="172"/>
      <c r="H31" s="172"/>
      <c r="I31" s="172"/>
      <c r="J31" s="172"/>
      <c r="K31" s="191">
        <f t="shared" si="0"/>
        <v>0</v>
      </c>
      <c r="L31" s="192"/>
      <c r="M31" s="37"/>
      <c r="N31" s="23">
        <v>4</v>
      </c>
      <c r="O31" s="23"/>
      <c r="P31" s="23"/>
      <c r="Q31" s="23"/>
      <c r="R31" s="23"/>
      <c r="S31" s="23"/>
      <c r="T31" s="23"/>
      <c r="U31" s="23"/>
    </row>
    <row r="32" spans="1:21" s="24" customFormat="1" x14ac:dyDescent="0.4">
      <c r="A32" s="188"/>
      <c r="B32" s="36"/>
      <c r="C32" s="173" t="str">
        <f>VLOOKUP(基本情報設定シート!$C$11,'プルダウン（事業計画書）'!$D$1:$L$17,$N32+1,0)</f>
        <v>-</v>
      </c>
      <c r="D32" s="173"/>
      <c r="E32" s="193"/>
      <c r="F32" s="194"/>
      <c r="G32" s="172"/>
      <c r="H32" s="172"/>
      <c r="I32" s="172"/>
      <c r="J32" s="172"/>
      <c r="K32" s="191">
        <f t="shared" si="0"/>
        <v>0</v>
      </c>
      <c r="L32" s="192"/>
      <c r="M32" s="37"/>
      <c r="N32" s="23">
        <v>5</v>
      </c>
      <c r="O32" s="23"/>
      <c r="P32" s="23"/>
      <c r="Q32" s="23"/>
      <c r="R32" s="23"/>
      <c r="S32" s="23"/>
      <c r="T32" s="23"/>
      <c r="U32" s="23"/>
    </row>
    <row r="33" spans="1:21" s="24" customFormat="1" hidden="1" x14ac:dyDescent="0.4">
      <c r="A33" s="188"/>
      <c r="B33" s="36"/>
      <c r="C33" s="168">
        <f>VLOOKUP(基本情報設定シート!$C$11,'プルダウン（事業計画書）'!$D$1:$L$17,$N33+1,0)</f>
        <v>0</v>
      </c>
      <c r="D33" s="168"/>
      <c r="E33" s="174"/>
      <c r="F33" s="175"/>
      <c r="G33" s="246"/>
      <c r="H33" s="246"/>
      <c r="I33" s="247"/>
      <c r="J33" s="247"/>
      <c r="K33" s="191">
        <f>IFERROR(SUM($E33,-$G33,-$I33),"")</f>
        <v>0</v>
      </c>
      <c r="L33" s="192"/>
      <c r="M33" s="37"/>
      <c r="N33" s="23">
        <v>6</v>
      </c>
      <c r="O33" s="23"/>
      <c r="P33" s="23"/>
      <c r="Q33" s="23"/>
      <c r="R33" s="23"/>
      <c r="S33" s="23"/>
      <c r="T33" s="23"/>
      <c r="U33" s="23"/>
    </row>
    <row r="34" spans="1:21" s="24" customFormat="1" hidden="1" x14ac:dyDescent="0.4">
      <c r="A34" s="188"/>
      <c r="B34" s="36"/>
      <c r="C34" s="168">
        <f>VLOOKUP(基本情報設定シート!$C$11,'プルダウン（事業計画書）'!$D$1:$L$17,$N34+1,0)</f>
        <v>0</v>
      </c>
      <c r="D34" s="168"/>
      <c r="E34" s="174"/>
      <c r="F34" s="175"/>
      <c r="G34" s="176"/>
      <c r="H34" s="177"/>
      <c r="I34" s="178"/>
      <c r="J34" s="179"/>
      <c r="K34" s="191">
        <f t="shared" ref="K34:K35" si="1">IFERROR(SUM($E34,-$G34,-$I34),"")</f>
        <v>0</v>
      </c>
      <c r="L34" s="192"/>
      <c r="M34" s="37"/>
      <c r="N34" s="23">
        <v>7</v>
      </c>
      <c r="O34" s="23"/>
      <c r="P34" s="23"/>
      <c r="Q34" s="23"/>
      <c r="R34" s="23"/>
      <c r="S34" s="23"/>
      <c r="T34" s="23"/>
      <c r="U34" s="23"/>
    </row>
    <row r="35" spans="1:21" s="24" customFormat="1" hidden="1" x14ac:dyDescent="0.4">
      <c r="A35" s="188"/>
      <c r="B35" s="36"/>
      <c r="C35" s="168">
        <f>VLOOKUP(基本情報設定シート!$C$11,'プルダウン（事業計画書）'!$D$1:$L$17,$N35+1,0)</f>
        <v>0</v>
      </c>
      <c r="D35" s="168"/>
      <c r="E35" s="174"/>
      <c r="F35" s="175"/>
      <c r="G35" s="176"/>
      <c r="H35" s="177"/>
      <c r="I35" s="178"/>
      <c r="J35" s="179"/>
      <c r="K35" s="191">
        <f t="shared" si="1"/>
        <v>0</v>
      </c>
      <c r="L35" s="192"/>
      <c r="M35" s="37"/>
      <c r="N35" s="23">
        <v>8</v>
      </c>
      <c r="O35" s="23"/>
      <c r="P35" s="23"/>
      <c r="Q35" s="23"/>
      <c r="R35" s="23"/>
      <c r="S35" s="23"/>
      <c r="T35" s="23"/>
      <c r="U35" s="23"/>
    </row>
    <row r="36" spans="1:21" s="24" customFormat="1" ht="19.5" thickBot="1" x14ac:dyDescent="0.45">
      <c r="A36" s="188"/>
      <c r="B36" s="36"/>
      <c r="C36" s="168" t="s">
        <v>181</v>
      </c>
      <c r="D36" s="168"/>
      <c r="E36" s="180">
        <f>SUM($E$28:$F$35)</f>
        <v>0</v>
      </c>
      <c r="F36" s="180"/>
      <c r="G36" s="180">
        <f>SUM($G$28:$H$35)</f>
        <v>0</v>
      </c>
      <c r="H36" s="180"/>
      <c r="I36" s="180">
        <f>SUM($I$28:$J$35)</f>
        <v>0</v>
      </c>
      <c r="J36" s="180"/>
      <c r="K36" s="191">
        <f>IFERROR(SUM($E36,-$G36,-$I36),"")</f>
        <v>0</v>
      </c>
      <c r="L36" s="192"/>
      <c r="M36" s="37"/>
      <c r="N36" s="23">
        <v>9</v>
      </c>
      <c r="O36" s="23"/>
      <c r="P36" s="23"/>
      <c r="Q36" s="23"/>
      <c r="R36" s="23"/>
      <c r="S36" s="23"/>
      <c r="T36" s="23"/>
      <c r="U36" s="23"/>
    </row>
    <row r="37" spans="1:21" s="24" customFormat="1" ht="20.25" thickTop="1" thickBot="1" x14ac:dyDescent="0.45">
      <c r="A37" s="189"/>
      <c r="B37" s="36"/>
      <c r="C37" s="170" t="s">
        <v>222</v>
      </c>
      <c r="D37" s="170"/>
      <c r="E37" s="170"/>
      <c r="F37" s="170"/>
      <c r="G37" s="170"/>
      <c r="H37" s="170"/>
      <c r="I37" s="170"/>
      <c r="J37" s="171"/>
      <c r="K37" s="195">
        <f>IF(ROUNDDOWN($K$36/2,-3)&gt;=500000-$J$39,500000-$J$39,ROUNDDOWN($K$36/2,-3))</f>
        <v>0</v>
      </c>
      <c r="L37" s="196"/>
      <c r="M37" s="37"/>
      <c r="N37" s="23"/>
      <c r="O37" s="23"/>
      <c r="P37" s="23"/>
      <c r="Q37" s="23"/>
      <c r="R37" s="23"/>
      <c r="S37" s="23"/>
      <c r="T37" s="23"/>
      <c r="U37" s="23"/>
    </row>
    <row r="38" spans="1:21" s="24" customFormat="1" ht="39.6" customHeight="1" thickTop="1" thickBot="1" x14ac:dyDescent="0.45">
      <c r="A38" s="190"/>
      <c r="B38" s="197" t="s">
        <v>234</v>
      </c>
      <c r="C38" s="198"/>
      <c r="D38" s="198"/>
      <c r="E38" s="198"/>
      <c r="F38" s="198"/>
      <c r="G38" s="198"/>
      <c r="H38" s="198"/>
      <c r="I38" s="198"/>
      <c r="J38" s="198"/>
      <c r="K38" s="198"/>
      <c r="L38" s="198"/>
      <c r="M38" s="30"/>
      <c r="N38" s="23"/>
      <c r="O38" s="23"/>
      <c r="P38" s="23"/>
      <c r="Q38" s="23"/>
      <c r="R38" s="23"/>
      <c r="S38" s="23"/>
      <c r="T38" s="23"/>
      <c r="U38" s="23"/>
    </row>
    <row r="39" spans="1:21" s="24" customFormat="1" x14ac:dyDescent="0.4">
      <c r="A39" s="233" t="s">
        <v>251</v>
      </c>
      <c r="B39" s="235" t="s">
        <v>252</v>
      </c>
      <c r="C39" s="236"/>
      <c r="D39" s="239" t="s">
        <v>253</v>
      </c>
      <c r="E39" s="240"/>
      <c r="F39" s="240"/>
      <c r="G39" s="240"/>
      <c r="H39" s="240"/>
      <c r="I39" s="240"/>
      <c r="J39" s="241"/>
      <c r="K39" s="242"/>
      <c r="L39" s="240" t="s">
        <v>4</v>
      </c>
      <c r="M39" s="243"/>
      <c r="N39" s="23"/>
      <c r="O39" s="23"/>
      <c r="P39" s="23"/>
      <c r="Q39" s="23"/>
      <c r="R39" s="23"/>
      <c r="S39" s="23"/>
      <c r="T39" s="23"/>
      <c r="U39" s="23"/>
    </row>
    <row r="40" spans="1:21" s="24" customFormat="1" ht="40.5" customHeight="1" thickBot="1" x14ac:dyDescent="0.45">
      <c r="A40" s="234"/>
      <c r="B40" s="237"/>
      <c r="C40" s="238"/>
      <c r="D40" s="244"/>
      <c r="E40" s="244"/>
      <c r="F40" s="244"/>
      <c r="G40" s="244"/>
      <c r="H40" s="244"/>
      <c r="I40" s="244"/>
      <c r="J40" s="244"/>
      <c r="K40" s="244"/>
      <c r="L40" s="244"/>
      <c r="M40" s="245"/>
      <c r="N40" s="23"/>
      <c r="O40" s="23"/>
      <c r="P40" s="23"/>
      <c r="Q40" s="23"/>
      <c r="R40" s="23"/>
      <c r="S40" s="23"/>
      <c r="T40" s="23"/>
      <c r="U40" s="23"/>
    </row>
    <row r="41" spans="1:21" s="24" customFormat="1" x14ac:dyDescent="0.4">
      <c r="A41" s="21"/>
      <c r="B41" s="21"/>
      <c r="C41" s="22"/>
      <c r="D41" s="22"/>
      <c r="E41" s="21"/>
      <c r="F41" s="21"/>
      <c r="G41" s="21"/>
      <c r="H41" s="21"/>
      <c r="I41" s="21"/>
      <c r="J41" s="21"/>
      <c r="K41" s="21"/>
      <c r="L41" s="21"/>
      <c r="M41" s="21"/>
      <c r="N41" s="23"/>
      <c r="O41" s="23"/>
      <c r="P41" s="23"/>
      <c r="Q41" s="23"/>
      <c r="R41" s="23"/>
      <c r="S41" s="23"/>
      <c r="T41" s="23"/>
      <c r="U41" s="23"/>
    </row>
    <row r="42" spans="1:21" s="24" customFormat="1" x14ac:dyDescent="0.4">
      <c r="A42" s="21"/>
      <c r="B42" s="21"/>
      <c r="C42" s="22"/>
      <c r="D42" s="22"/>
      <c r="E42" s="21"/>
      <c r="F42" s="21"/>
      <c r="G42" s="21"/>
      <c r="H42" s="21"/>
      <c r="I42" s="21"/>
      <c r="J42" s="21"/>
      <c r="K42" s="21"/>
      <c r="L42" s="21"/>
      <c r="M42" s="21"/>
      <c r="N42" s="23"/>
      <c r="O42" s="23"/>
      <c r="P42" s="23"/>
      <c r="Q42" s="23"/>
      <c r="R42" s="23"/>
      <c r="S42" s="23"/>
      <c r="T42" s="23"/>
      <c r="U42" s="23"/>
    </row>
    <row r="43" spans="1:21" s="24" customFormat="1" x14ac:dyDescent="0.4">
      <c r="A43" s="21"/>
      <c r="B43" s="21"/>
      <c r="C43" s="22"/>
      <c r="D43" s="22"/>
      <c r="E43" s="21"/>
      <c r="F43" s="21"/>
      <c r="G43" s="21"/>
      <c r="H43" s="21"/>
      <c r="I43" s="21"/>
      <c r="J43" s="21"/>
      <c r="K43" s="21"/>
      <c r="L43" s="21"/>
      <c r="M43" s="21"/>
      <c r="N43" s="23"/>
      <c r="O43" s="23"/>
      <c r="P43" s="23"/>
      <c r="Q43" s="23"/>
      <c r="R43" s="23"/>
      <c r="S43" s="23"/>
      <c r="T43" s="23"/>
      <c r="U43" s="23"/>
    </row>
    <row r="44" spans="1:21" s="24" customFormat="1" x14ac:dyDescent="0.4">
      <c r="A44" s="21"/>
      <c r="B44" s="21"/>
      <c r="C44" s="22"/>
      <c r="D44" s="22"/>
      <c r="E44" s="21"/>
      <c r="F44" s="21"/>
      <c r="G44" s="21"/>
      <c r="H44" s="21"/>
      <c r="I44" s="21"/>
      <c r="J44" s="21"/>
      <c r="K44" s="21"/>
      <c r="L44" s="21"/>
      <c r="M44" s="21"/>
      <c r="N44" s="23"/>
      <c r="O44" s="23"/>
      <c r="P44" s="23"/>
      <c r="Q44" s="23"/>
      <c r="R44" s="23"/>
      <c r="S44" s="23"/>
      <c r="T44" s="23"/>
      <c r="U44" s="23"/>
    </row>
  </sheetData>
  <sheetProtection algorithmName="SHA-512" hashValue="+UWvPrh/Y+ml2jtio2UryyFupznmuPkB8r1XJ9cJTV0eFj0UO83CK/zO9thx98Wc0NHM6tL6Uz9KVUGcAv7YBg==" saltValue="144cl5uXnOK9nzbxkUBVog==" spinCount="100000" sheet="1" objects="1" scenarios="1" formatColumns="0" formatRows="0"/>
  <mergeCells count="104">
    <mergeCell ref="K35:L35"/>
    <mergeCell ref="E5:M5"/>
    <mergeCell ref="A39:A40"/>
    <mergeCell ref="B39:C40"/>
    <mergeCell ref="D39:I39"/>
    <mergeCell ref="J39:K39"/>
    <mergeCell ref="L39:M39"/>
    <mergeCell ref="D40:M40"/>
    <mergeCell ref="I31:J31"/>
    <mergeCell ref="I32:J32"/>
    <mergeCell ref="I36:J36"/>
    <mergeCell ref="C33:D33"/>
    <mergeCell ref="E33:F33"/>
    <mergeCell ref="G33:H33"/>
    <mergeCell ref="I33:J33"/>
    <mergeCell ref="F20:L20"/>
    <mergeCell ref="D20:E20"/>
    <mergeCell ref="F21:L21"/>
    <mergeCell ref="C26:D27"/>
    <mergeCell ref="E26:F27"/>
    <mergeCell ref="K34:L34"/>
    <mergeCell ref="K26:L27"/>
    <mergeCell ref="G27:H27"/>
    <mergeCell ref="I27:J27"/>
    <mergeCell ref="G30:H30"/>
    <mergeCell ref="I28:J28"/>
    <mergeCell ref="C28:D28"/>
    <mergeCell ref="E30:F30"/>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9:M9"/>
    <mergeCell ref="K10:L10"/>
    <mergeCell ref="B10:D10"/>
    <mergeCell ref="E10:G10"/>
    <mergeCell ref="A18:A38"/>
    <mergeCell ref="K30:L30"/>
    <mergeCell ref="C31:D31"/>
    <mergeCell ref="E31:F31"/>
    <mergeCell ref="K31:L31"/>
    <mergeCell ref="K36:L36"/>
    <mergeCell ref="C32:D32"/>
    <mergeCell ref="E32:F32"/>
    <mergeCell ref="K32:L32"/>
    <mergeCell ref="K33:L33"/>
    <mergeCell ref="G32:H32"/>
    <mergeCell ref="G36:H36"/>
    <mergeCell ref="K37:L37"/>
    <mergeCell ref="B38:L38"/>
    <mergeCell ref="E28:F28"/>
    <mergeCell ref="K28:L28"/>
    <mergeCell ref="G26:J26"/>
    <mergeCell ref="D21:E21"/>
    <mergeCell ref="D22:E22"/>
    <mergeCell ref="F22:L22"/>
    <mergeCell ref="D23:E23"/>
    <mergeCell ref="F23:L23"/>
    <mergeCell ref="D19:E19"/>
    <mergeCell ref="F19:L19"/>
    <mergeCell ref="C37:J37"/>
    <mergeCell ref="I29:J29"/>
    <mergeCell ref="I30:J30"/>
    <mergeCell ref="C29:D29"/>
    <mergeCell ref="E29:F29"/>
    <mergeCell ref="G31:H31"/>
    <mergeCell ref="C34:D34"/>
    <mergeCell ref="C35:D35"/>
    <mergeCell ref="E34:F34"/>
    <mergeCell ref="E35:F35"/>
    <mergeCell ref="G34:H34"/>
    <mergeCell ref="G35:H35"/>
    <mergeCell ref="I34:J34"/>
    <mergeCell ref="I35:J35"/>
    <mergeCell ref="C36:D36"/>
    <mergeCell ref="E36:F36"/>
    <mergeCell ref="K29:L29"/>
    <mergeCell ref="C30:D30"/>
    <mergeCell ref="G28:H28"/>
    <mergeCell ref="G29:H29"/>
    <mergeCell ref="A12:A17"/>
    <mergeCell ref="B12:D12"/>
    <mergeCell ref="E12:M12"/>
    <mergeCell ref="B13:D13"/>
    <mergeCell ref="E13:M13"/>
    <mergeCell ref="B14:D14"/>
    <mergeCell ref="E14:M14"/>
    <mergeCell ref="B15:D15"/>
    <mergeCell ref="E15:M15"/>
    <mergeCell ref="B16:D17"/>
    <mergeCell ref="E16:M16"/>
    <mergeCell ref="E17:M17"/>
  </mergeCells>
  <phoneticPr fontId="1"/>
  <dataValidations count="2">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18:F25 B41:M1048576 E22:E26 D18:E20 D22:D25 C18:C26 L38 B1:D11 I8:M11 F8:G11 B18:B39 G18:G36 F36 H18:L25 K26 E1:E11 C38:J38 F6:G6 D40 M18:M38 K37:K38 I6:M6 F1:M4 C28:C37 D28:E36 K28:L36 F28:F33 H36:J36 E12:E14 E16"/>
  </dataValidations>
  <printOptions horizontalCentered="1"/>
  <pageMargins left="0.31496062992125984" right="0.31496062992125984" top="0.74803149606299213" bottom="0.74803149606299213" header="0.31496062992125984" footer="0.31496062992125984"/>
  <pageSetup paperSize="9" scale="94" orientation="portrait" r:id="rId1"/>
  <rowBreaks count="1" manualBreakCount="1">
    <brk id="1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54"/>
      <c r="B1" s="99" t="s">
        <v>75</v>
      </c>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ht="39.950000000000003" customHeight="1" x14ac:dyDescent="0.4">
      <c r="A2" s="106" t="s">
        <v>139</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row>
    <row r="3" spans="1:28" ht="20.100000000000001" customHeight="1" x14ac:dyDescent="0.4">
      <c r="A3" s="55"/>
      <c r="B3" s="56"/>
      <c r="C3" s="56"/>
      <c r="D3" s="56"/>
      <c r="E3" s="56"/>
      <c r="F3" s="56"/>
      <c r="G3" s="56"/>
      <c r="H3" s="56"/>
      <c r="I3" s="56"/>
      <c r="J3" s="56"/>
      <c r="K3" s="56"/>
      <c r="L3" s="56"/>
      <c r="M3" s="56"/>
      <c r="N3" s="56"/>
      <c r="O3" s="56"/>
      <c r="P3" s="56"/>
      <c r="Q3" s="56"/>
      <c r="R3" s="56"/>
      <c r="S3" s="56"/>
      <c r="T3" s="56"/>
      <c r="U3" s="276">
        <f>$H$15</f>
        <v>0</v>
      </c>
      <c r="V3" s="276"/>
      <c r="W3" s="276"/>
      <c r="X3" s="276"/>
      <c r="Y3" s="276"/>
      <c r="Z3" s="276"/>
      <c r="AA3" s="276"/>
      <c r="AB3" s="56"/>
    </row>
    <row r="4" spans="1:28" ht="20.100000000000001" customHeight="1" x14ac:dyDescent="0.4">
      <c r="A4" s="57"/>
      <c r="B4" s="141" t="s">
        <v>8</v>
      </c>
      <c r="C4" s="141"/>
      <c r="D4" s="141"/>
      <c r="E4" s="141"/>
      <c r="F4" s="141"/>
      <c r="G4" s="141"/>
      <c r="H4" s="141"/>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06" t="s">
        <v>19</v>
      </c>
      <c r="I5" s="106"/>
      <c r="J5" s="106"/>
      <c r="K5" s="106"/>
      <c r="L5" s="106"/>
      <c r="M5" s="120" t="s">
        <v>9</v>
      </c>
      <c r="N5" s="120"/>
      <c r="O5" s="120"/>
      <c r="P5" s="120"/>
      <c r="Q5" s="120"/>
      <c r="R5" s="141">
        <f>基本情報設定シート!$C$9</f>
        <v>0</v>
      </c>
      <c r="S5" s="141"/>
      <c r="T5" s="141"/>
      <c r="U5" s="141"/>
      <c r="V5" s="141"/>
      <c r="W5" s="141"/>
      <c r="X5" s="141"/>
      <c r="Y5" s="141"/>
      <c r="Z5" s="141"/>
      <c r="AA5" s="141"/>
      <c r="AB5" s="141"/>
    </row>
    <row r="6" spans="1:28" ht="20.100000000000001" customHeight="1" x14ac:dyDescent="0.4">
      <c r="A6" s="55"/>
      <c r="B6" s="56"/>
      <c r="C6" s="56"/>
      <c r="D6" s="56"/>
      <c r="E6" s="56"/>
      <c r="F6" s="56"/>
      <c r="G6" s="56"/>
      <c r="H6" s="106"/>
      <c r="I6" s="106"/>
      <c r="J6" s="106"/>
      <c r="K6" s="106"/>
      <c r="L6" s="106"/>
      <c r="M6" s="139" t="s">
        <v>10</v>
      </c>
      <c r="N6" s="120"/>
      <c r="O6" s="120"/>
      <c r="P6" s="120"/>
      <c r="Q6" s="120"/>
      <c r="R6" s="140">
        <f>基本情報設定シート!$C$3</f>
        <v>0</v>
      </c>
      <c r="S6" s="140"/>
      <c r="T6" s="140"/>
      <c r="U6" s="140"/>
      <c r="V6" s="140"/>
      <c r="W6" s="140"/>
      <c r="X6" s="140"/>
      <c r="Y6" s="140"/>
      <c r="Z6" s="140"/>
      <c r="AA6" s="140"/>
      <c r="AB6" s="140"/>
    </row>
    <row r="7" spans="1:28" ht="20.100000000000001" customHeight="1" x14ac:dyDescent="0.4">
      <c r="A7" s="55"/>
      <c r="B7" s="56"/>
      <c r="C7" s="56"/>
      <c r="D7" s="56"/>
      <c r="E7" s="56"/>
      <c r="F7" s="56"/>
      <c r="G7" s="56"/>
      <c r="H7" s="106"/>
      <c r="I7" s="106"/>
      <c r="J7" s="106"/>
      <c r="K7" s="106"/>
      <c r="L7" s="106"/>
      <c r="M7" s="120"/>
      <c r="N7" s="120"/>
      <c r="O7" s="120"/>
      <c r="P7" s="120"/>
      <c r="Q7" s="120"/>
      <c r="R7" s="140" t="str">
        <f>基本情報設定シート!$C$4&amp;"　"&amp;基本情報設定シート!$C$5</f>
        <v>　</v>
      </c>
      <c r="S7" s="140"/>
      <c r="T7" s="140"/>
      <c r="U7" s="140"/>
      <c r="V7" s="140"/>
      <c r="W7" s="140"/>
      <c r="X7" s="140"/>
      <c r="Y7" s="140"/>
      <c r="Z7" s="140"/>
      <c r="AA7" s="140"/>
      <c r="AB7" s="140"/>
    </row>
    <row r="8" spans="1:28" s="20" customFormat="1" ht="60" customHeight="1" x14ac:dyDescent="0.4">
      <c r="A8" s="62"/>
      <c r="B8" s="98" t="s">
        <v>141</v>
      </c>
      <c r="C8" s="98"/>
      <c r="D8" s="98"/>
      <c r="E8" s="98"/>
      <c r="F8" s="98"/>
      <c r="G8" s="98"/>
      <c r="H8" s="98"/>
      <c r="I8" s="98"/>
      <c r="J8" s="98"/>
      <c r="K8" s="98"/>
      <c r="L8" s="98"/>
      <c r="M8" s="98"/>
      <c r="N8" s="98"/>
      <c r="O8" s="98"/>
      <c r="P8" s="98"/>
      <c r="Q8" s="98"/>
      <c r="R8" s="98"/>
      <c r="S8" s="98"/>
      <c r="T8" s="98"/>
      <c r="U8" s="98"/>
      <c r="V8" s="98"/>
      <c r="W8" s="98"/>
      <c r="X8" s="98"/>
      <c r="Y8" s="98"/>
      <c r="Z8" s="98"/>
      <c r="AA8" s="98"/>
      <c r="AB8" s="62"/>
    </row>
    <row r="9" spans="1:28" s="3" customFormat="1" ht="30" customHeight="1" x14ac:dyDescent="0.4">
      <c r="A9" s="106" t="s">
        <v>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row>
    <row r="10" spans="1:28" s="3" customFormat="1" ht="20.100000000000001" customHeight="1" x14ac:dyDescent="0.4">
      <c r="A10" s="77"/>
      <c r="B10" s="256" t="s">
        <v>20</v>
      </c>
      <c r="C10" s="256"/>
      <c r="D10" s="256"/>
      <c r="E10" s="256"/>
      <c r="F10" s="256"/>
      <c r="G10" s="256"/>
      <c r="H10" s="264"/>
      <c r="I10" s="265"/>
      <c r="J10" s="265"/>
      <c r="K10" s="265"/>
      <c r="L10" s="266"/>
      <c r="M10" s="267" t="s">
        <v>21</v>
      </c>
      <c r="N10" s="268"/>
      <c r="O10" s="268"/>
      <c r="P10" s="268"/>
      <c r="Q10" s="269"/>
      <c r="R10" s="262" t="s">
        <v>136</v>
      </c>
      <c r="S10" s="260"/>
      <c r="T10" s="260"/>
      <c r="U10" s="260"/>
      <c r="V10" s="260"/>
      <c r="W10" s="263"/>
      <c r="X10" s="263"/>
      <c r="Y10" s="263"/>
      <c r="Z10" s="260" t="s">
        <v>140</v>
      </c>
      <c r="AA10" s="261"/>
      <c r="AB10" s="77"/>
    </row>
    <row r="11" spans="1:28" s="3" customFormat="1" ht="20.100000000000001" customHeight="1" x14ac:dyDescent="0.4">
      <c r="A11" s="54"/>
      <c r="B11" s="256" t="s">
        <v>1</v>
      </c>
      <c r="C11" s="256"/>
      <c r="D11" s="256"/>
      <c r="E11" s="256"/>
      <c r="F11" s="256"/>
      <c r="G11" s="256"/>
      <c r="H11" s="110" t="e">
        <f>'(様式1号)交付申請書'!$F$10</f>
        <v>#NUM!</v>
      </c>
      <c r="I11" s="111"/>
      <c r="J11" s="111"/>
      <c r="K11" s="111"/>
      <c r="L11" s="112"/>
      <c r="M11" s="267" t="s">
        <v>22</v>
      </c>
      <c r="N11" s="268"/>
      <c r="O11" s="268"/>
      <c r="P11" s="268"/>
      <c r="Q11" s="269"/>
      <c r="R11" s="257" t="str">
        <f>基本情報設定シート!$C$10</f>
        <v>松江市環境負荷軽減活動支援事業補助金</v>
      </c>
      <c r="S11" s="258"/>
      <c r="T11" s="258"/>
      <c r="U11" s="258"/>
      <c r="V11" s="258"/>
      <c r="W11" s="258"/>
      <c r="X11" s="258"/>
      <c r="Y11" s="258"/>
      <c r="Z11" s="258"/>
      <c r="AA11" s="259"/>
      <c r="AB11" s="54"/>
    </row>
    <row r="12" spans="1:28" s="3" customFormat="1" ht="20.100000000000001" customHeight="1" x14ac:dyDescent="0.4">
      <c r="A12" s="54"/>
      <c r="B12" s="253" t="s">
        <v>3</v>
      </c>
      <c r="C12" s="254"/>
      <c r="D12" s="254"/>
      <c r="E12" s="254"/>
      <c r="F12" s="254"/>
      <c r="G12" s="255"/>
      <c r="H12" s="116" t="str">
        <f>基本情報設定シート!$C$11</f>
        <v>エネルギー効率改善事業</v>
      </c>
      <c r="I12" s="117"/>
      <c r="J12" s="117"/>
      <c r="K12" s="117"/>
      <c r="L12" s="117"/>
      <c r="M12" s="117"/>
      <c r="N12" s="117"/>
      <c r="O12" s="117"/>
      <c r="P12" s="117"/>
      <c r="Q12" s="117"/>
      <c r="R12" s="117"/>
      <c r="S12" s="117"/>
      <c r="T12" s="117"/>
      <c r="U12" s="117"/>
      <c r="V12" s="117"/>
      <c r="W12" s="117"/>
      <c r="X12" s="117"/>
      <c r="Y12" s="117"/>
      <c r="Z12" s="117"/>
      <c r="AA12" s="118"/>
      <c r="AB12" s="54"/>
    </row>
    <row r="13" spans="1:28" s="3" customFormat="1" ht="99.95" customHeight="1" x14ac:dyDescent="0.4">
      <c r="A13" s="54"/>
      <c r="B13" s="253" t="s">
        <v>23</v>
      </c>
      <c r="C13" s="254"/>
      <c r="D13" s="254"/>
      <c r="E13" s="254"/>
      <c r="F13" s="254"/>
      <c r="G13" s="255"/>
      <c r="H13" s="126">
        <f>'(様式1号)交付申請書'!$K$12</f>
        <v>0</v>
      </c>
      <c r="I13" s="127"/>
      <c r="J13" s="127"/>
      <c r="K13" s="127"/>
      <c r="L13" s="127"/>
      <c r="M13" s="127"/>
      <c r="N13" s="127"/>
      <c r="O13" s="127"/>
      <c r="P13" s="127"/>
      <c r="Q13" s="127"/>
      <c r="R13" s="127"/>
      <c r="S13" s="127"/>
      <c r="T13" s="127"/>
      <c r="U13" s="127"/>
      <c r="V13" s="127"/>
      <c r="W13" s="127"/>
      <c r="X13" s="127"/>
      <c r="Y13" s="127"/>
      <c r="Z13" s="127"/>
      <c r="AA13" s="128"/>
      <c r="AB13" s="54"/>
    </row>
    <row r="14" spans="1:28" s="3" customFormat="1" ht="39.950000000000003" customHeight="1" x14ac:dyDescent="0.4">
      <c r="A14" s="54"/>
      <c r="B14" s="253" t="s">
        <v>24</v>
      </c>
      <c r="C14" s="254"/>
      <c r="D14" s="254"/>
      <c r="E14" s="254"/>
      <c r="F14" s="254"/>
      <c r="G14" s="254"/>
      <c r="H14" s="126">
        <f>'(様式1号)交付申請書'!$K$16</f>
        <v>0</v>
      </c>
      <c r="I14" s="270"/>
      <c r="J14" s="270"/>
      <c r="K14" s="270"/>
      <c r="L14" s="270"/>
      <c r="M14" s="270"/>
      <c r="N14" s="270"/>
      <c r="O14" s="270"/>
      <c r="P14" s="270"/>
      <c r="Q14" s="270"/>
      <c r="R14" s="270"/>
      <c r="S14" s="270"/>
      <c r="T14" s="270"/>
      <c r="U14" s="270"/>
      <c r="V14" s="270"/>
      <c r="W14" s="270"/>
      <c r="X14" s="270"/>
      <c r="Y14" s="270"/>
      <c r="Z14" s="270"/>
      <c r="AA14" s="271"/>
      <c r="AB14" s="54"/>
    </row>
    <row r="15" spans="1:28" s="3" customFormat="1" ht="20.100000000000001" customHeight="1" x14ac:dyDescent="0.4">
      <c r="A15" s="54"/>
      <c r="B15" s="107" t="s">
        <v>25</v>
      </c>
      <c r="C15" s="108"/>
      <c r="D15" s="108"/>
      <c r="E15" s="108"/>
      <c r="F15" s="108"/>
      <c r="G15" s="109"/>
      <c r="H15" s="272">
        <f>'(様式1号)交付申請書'!$N$17</f>
        <v>0</v>
      </c>
      <c r="I15" s="273"/>
      <c r="J15" s="273"/>
      <c r="K15" s="273"/>
      <c r="L15" s="273"/>
      <c r="M15" s="273"/>
      <c r="N15" s="274"/>
      <c r="O15" s="109" t="s">
        <v>26</v>
      </c>
      <c r="P15" s="275"/>
      <c r="Q15" s="275"/>
      <c r="R15" s="275"/>
      <c r="S15" s="275"/>
      <c r="T15" s="275"/>
      <c r="U15" s="272">
        <f>'(様式1号)交付申請書'!$N$18</f>
        <v>0</v>
      </c>
      <c r="V15" s="273"/>
      <c r="W15" s="273"/>
      <c r="X15" s="273"/>
      <c r="Y15" s="273"/>
      <c r="Z15" s="273"/>
      <c r="AA15" s="274"/>
      <c r="AB15" s="54"/>
    </row>
    <row r="16" spans="1:28" ht="20.100000000000001"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row>
  </sheetData>
  <sheetProtection algorithmName="SHA-512" hashValue="yCNlyyYlb2v6ApfiUry4JXnlPehzcaiGBzcHBwCl8BUfbMHqbTL97rUdehS+ffEJMnUNsyNlmOftu4LzSGbniw==" saltValue="gNb+jQl4HB+//WZ6jay5BA=="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54"/>
      <c r="B1" s="99" t="s">
        <v>60</v>
      </c>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32" ht="39.950000000000003" customHeight="1" x14ac:dyDescent="0.4">
      <c r="A2" s="106" t="s">
        <v>70</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5"/>
      <c r="AD2" s="5"/>
    </row>
    <row r="3" spans="1:32" ht="20.100000000000001" customHeight="1" x14ac:dyDescent="0.4">
      <c r="A3" s="55"/>
      <c r="B3" s="56"/>
      <c r="C3" s="56"/>
      <c r="D3" s="56"/>
      <c r="E3" s="56"/>
      <c r="F3" s="56"/>
      <c r="G3" s="56"/>
      <c r="H3" s="56"/>
      <c r="I3" s="56"/>
      <c r="J3" s="56"/>
      <c r="K3" s="56"/>
      <c r="L3" s="56"/>
      <c r="M3" s="56"/>
      <c r="N3" s="56"/>
      <c r="O3" s="56"/>
      <c r="P3" s="56"/>
      <c r="Q3" s="56"/>
      <c r="R3" s="56"/>
      <c r="S3" s="56"/>
      <c r="T3" s="56"/>
      <c r="U3" s="119"/>
      <c r="V3" s="119"/>
      <c r="W3" s="119"/>
      <c r="X3" s="119"/>
      <c r="Y3" s="119"/>
      <c r="Z3" s="119"/>
      <c r="AA3" s="119"/>
      <c r="AB3" s="56"/>
    </row>
    <row r="4" spans="1:32" ht="20.100000000000001" customHeight="1" x14ac:dyDescent="0.4">
      <c r="A4" s="57"/>
      <c r="B4" s="141" t="s">
        <v>8</v>
      </c>
      <c r="C4" s="141"/>
      <c r="D4" s="141"/>
      <c r="E4" s="141"/>
      <c r="F4" s="141"/>
      <c r="G4" s="141"/>
      <c r="H4" s="141"/>
      <c r="I4" s="141"/>
      <c r="J4" s="78"/>
      <c r="K4" s="57"/>
      <c r="L4" s="57"/>
      <c r="M4" s="57"/>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56"/>
      <c r="H5" s="106" t="s">
        <v>19</v>
      </c>
      <c r="I5" s="106"/>
      <c r="J5" s="106"/>
      <c r="K5" s="106"/>
      <c r="L5" s="106"/>
      <c r="M5" s="120" t="s">
        <v>9</v>
      </c>
      <c r="N5" s="120"/>
      <c r="O5" s="120"/>
      <c r="P5" s="120"/>
      <c r="Q5" s="120"/>
      <c r="R5" s="140">
        <f>基本情報設定シート!$C$9</f>
        <v>0</v>
      </c>
      <c r="S5" s="140"/>
      <c r="T5" s="140"/>
      <c r="U5" s="140"/>
      <c r="V5" s="140"/>
      <c r="W5" s="140"/>
      <c r="X5" s="140"/>
      <c r="Y5" s="140"/>
      <c r="Z5" s="140"/>
      <c r="AA5" s="140"/>
      <c r="AB5" s="140"/>
    </row>
    <row r="6" spans="1:32" ht="20.100000000000001" customHeight="1" x14ac:dyDescent="0.4">
      <c r="A6" s="55"/>
      <c r="B6" s="56"/>
      <c r="C6" s="56"/>
      <c r="D6" s="56"/>
      <c r="E6" s="56"/>
      <c r="F6" s="56"/>
      <c r="G6" s="56"/>
      <c r="H6" s="106"/>
      <c r="I6" s="106"/>
      <c r="J6" s="106"/>
      <c r="K6" s="106"/>
      <c r="L6" s="106"/>
      <c r="M6" s="139" t="s">
        <v>10</v>
      </c>
      <c r="N6" s="120"/>
      <c r="O6" s="120"/>
      <c r="P6" s="120"/>
      <c r="Q6" s="120"/>
      <c r="R6" s="140">
        <f>基本情報設定シート!$C$3</f>
        <v>0</v>
      </c>
      <c r="S6" s="140"/>
      <c r="T6" s="140"/>
      <c r="U6" s="140"/>
      <c r="V6" s="140"/>
      <c r="W6" s="140"/>
      <c r="X6" s="140"/>
      <c r="Y6" s="140"/>
      <c r="Z6" s="140"/>
      <c r="AA6" s="140"/>
      <c r="AB6" s="140"/>
    </row>
    <row r="7" spans="1:32" ht="20.100000000000001" customHeight="1" thickBot="1" x14ac:dyDescent="0.45">
      <c r="A7" s="55"/>
      <c r="B7" s="56"/>
      <c r="C7" s="56"/>
      <c r="D7" s="56"/>
      <c r="E7" s="56"/>
      <c r="F7" s="56"/>
      <c r="G7" s="56"/>
      <c r="H7" s="106"/>
      <c r="I7" s="106"/>
      <c r="J7" s="106"/>
      <c r="K7" s="106"/>
      <c r="L7" s="106"/>
      <c r="M7" s="120"/>
      <c r="N7" s="120"/>
      <c r="O7" s="120"/>
      <c r="P7" s="120"/>
      <c r="Q7" s="120"/>
      <c r="R7" s="140" t="str">
        <f>基本情報設定シート!$C$4&amp;"　"&amp;基本情報設定シート!$C$5</f>
        <v>　</v>
      </c>
      <c r="S7" s="140"/>
      <c r="T7" s="140"/>
      <c r="U7" s="140"/>
      <c r="V7" s="140"/>
      <c r="W7" s="140"/>
      <c r="X7" s="140"/>
      <c r="Y7" s="140"/>
      <c r="Z7" s="140"/>
      <c r="AA7" s="140"/>
      <c r="AB7" s="140"/>
    </row>
    <row r="8" spans="1:32" s="19" customFormat="1" ht="60" customHeight="1" thickTop="1" thickBot="1" x14ac:dyDescent="0.45">
      <c r="A8" s="79"/>
      <c r="B8" s="98" t="s">
        <v>137</v>
      </c>
      <c r="C8" s="98"/>
      <c r="D8" s="98"/>
      <c r="E8" s="98"/>
      <c r="F8" s="98"/>
      <c r="G8" s="98"/>
      <c r="H8" s="98"/>
      <c r="I8" s="98"/>
      <c r="J8" s="98"/>
      <c r="K8" s="98"/>
      <c r="L8" s="98"/>
      <c r="M8" s="98"/>
      <c r="N8" s="98"/>
      <c r="O8" s="98"/>
      <c r="P8" s="98"/>
      <c r="Q8" s="98"/>
      <c r="R8" s="98"/>
      <c r="S8" s="98"/>
      <c r="T8" s="98"/>
      <c r="U8" s="98"/>
      <c r="V8" s="98"/>
      <c r="W8" s="98"/>
      <c r="X8" s="98"/>
      <c r="Y8" s="98"/>
      <c r="Z8" s="98"/>
      <c r="AA8" s="98"/>
      <c r="AB8" s="79"/>
      <c r="AD8" s="20"/>
      <c r="AE8" s="295" t="s">
        <v>146</v>
      </c>
      <c r="AF8" s="296"/>
    </row>
    <row r="9" spans="1:32" s="3" customFormat="1" ht="30" customHeight="1" thickTop="1" x14ac:dyDescent="0.4">
      <c r="A9" s="106" t="s">
        <v>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D9" s="88" t="s">
        <v>257</v>
      </c>
      <c r="AE9" s="89" t="s">
        <v>144</v>
      </c>
      <c r="AF9" s="89" t="s">
        <v>145</v>
      </c>
    </row>
    <row r="10" spans="1:32" s="3" customFormat="1" ht="39.950000000000003" customHeight="1" x14ac:dyDescent="0.4">
      <c r="A10" s="54"/>
      <c r="B10" s="256" t="s">
        <v>20</v>
      </c>
      <c r="C10" s="256"/>
      <c r="D10" s="256"/>
      <c r="E10" s="256"/>
      <c r="F10" s="256"/>
      <c r="G10" s="256"/>
      <c r="H10" s="280" t="str">
        <f>IF($AE$10&lt;&gt;"",TEXT('(様式4号)着手届'!$H$10,"ggge年m月d日")&amp;CHAR(10)&amp;TEXT($AE$10,"ggge年m月d日"),TEXT('(様式4号)着手届'!$H$10,"ggge年m月d日"))</f>
        <v>明治33年1月0日</v>
      </c>
      <c r="I10" s="281"/>
      <c r="J10" s="281"/>
      <c r="K10" s="281"/>
      <c r="L10" s="282"/>
      <c r="M10" s="267" t="s">
        <v>21</v>
      </c>
      <c r="N10" s="268"/>
      <c r="O10" s="268"/>
      <c r="P10" s="268"/>
      <c r="Q10" s="269"/>
      <c r="R10" s="267" t="str">
        <f>IF($AF$10&lt;&gt;"",CONCATENATE('(様式4号)着手届'!R10,'(様式4号)着手届'!W10,'(様式4号)着手届'!Z10)&amp;CHAR(10)&amp;CONCATENATE("指令も産第",$AF$10,"号の2"),CONCATENATE('(様式4号)着手届'!R10,'(様式4号)着手届'!W10,'(様式4号)着手届'!Z10))</f>
        <v>指令も産第号</v>
      </c>
      <c r="S10" s="268"/>
      <c r="T10" s="268"/>
      <c r="U10" s="268"/>
      <c r="V10" s="268"/>
      <c r="W10" s="268"/>
      <c r="X10" s="268"/>
      <c r="Y10" s="268"/>
      <c r="Z10" s="268"/>
      <c r="AA10" s="269"/>
      <c r="AB10" s="54"/>
      <c r="AD10" s="88" t="s">
        <v>258</v>
      </c>
      <c r="AE10" s="64"/>
      <c r="AF10" s="65"/>
    </row>
    <row r="11" spans="1:32" s="3" customFormat="1" ht="20.100000000000001" customHeight="1" x14ac:dyDescent="0.4">
      <c r="A11" s="54"/>
      <c r="B11" s="256" t="s">
        <v>1</v>
      </c>
      <c r="C11" s="256"/>
      <c r="D11" s="256"/>
      <c r="E11" s="256"/>
      <c r="F11" s="256"/>
      <c r="G11" s="277" t="e">
        <f>'(様式1号)交付申請書'!$F$10</f>
        <v>#NUM!</v>
      </c>
      <c r="H11" s="278"/>
      <c r="I11" s="278"/>
      <c r="J11" s="278"/>
      <c r="K11" s="278"/>
      <c r="L11" s="279"/>
      <c r="M11" s="267" t="s">
        <v>22</v>
      </c>
      <c r="N11" s="268"/>
      <c r="O11" s="268"/>
      <c r="P11" s="268"/>
      <c r="Q11" s="269"/>
      <c r="R11" s="258" t="str">
        <f>基本情報設定シート!$C$10</f>
        <v>松江市環境負荷軽減活動支援事業補助金</v>
      </c>
      <c r="S11" s="258"/>
      <c r="T11" s="258"/>
      <c r="U11" s="258"/>
      <c r="V11" s="258"/>
      <c r="W11" s="258"/>
      <c r="X11" s="258"/>
      <c r="Y11" s="258"/>
      <c r="Z11" s="258"/>
      <c r="AA11" s="259"/>
      <c r="AB11" s="54"/>
    </row>
    <row r="12" spans="1:32" s="3" customFormat="1" ht="20.100000000000001" customHeight="1" x14ac:dyDescent="0.4">
      <c r="A12" s="54"/>
      <c r="B12" s="100" t="s">
        <v>61</v>
      </c>
      <c r="C12" s="101"/>
      <c r="D12" s="101"/>
      <c r="E12" s="101"/>
      <c r="F12" s="101"/>
      <c r="G12" s="101"/>
      <c r="H12" s="101"/>
      <c r="I12" s="101"/>
      <c r="J12" s="101"/>
      <c r="K12" s="101"/>
      <c r="L12" s="102"/>
      <c r="M12" s="116" t="str">
        <f>基本情報設定シート!$C$11</f>
        <v>エネルギー効率改善事業</v>
      </c>
      <c r="N12" s="117"/>
      <c r="O12" s="117"/>
      <c r="P12" s="117"/>
      <c r="Q12" s="117"/>
      <c r="R12" s="117"/>
      <c r="S12" s="117"/>
      <c r="T12" s="117"/>
      <c r="U12" s="117"/>
      <c r="V12" s="117"/>
      <c r="W12" s="117"/>
      <c r="X12" s="117"/>
      <c r="Y12" s="117"/>
      <c r="Z12" s="117"/>
      <c r="AA12" s="118"/>
      <c r="AB12" s="54"/>
    </row>
    <row r="13" spans="1:32" s="3" customFormat="1" ht="39.950000000000003" customHeight="1" x14ac:dyDescent="0.4">
      <c r="A13" s="54"/>
      <c r="B13" s="100" t="s">
        <v>62</v>
      </c>
      <c r="C13" s="101"/>
      <c r="D13" s="101"/>
      <c r="E13" s="101"/>
      <c r="F13" s="101"/>
      <c r="G13" s="101"/>
      <c r="H13" s="101"/>
      <c r="I13" s="101"/>
      <c r="J13" s="101"/>
      <c r="K13" s="101"/>
      <c r="L13" s="102"/>
      <c r="M13" s="121">
        <f>'(様式1号)交付申請書'!$K$15</f>
        <v>0</v>
      </c>
      <c r="N13" s="122"/>
      <c r="O13" s="122"/>
      <c r="P13" s="122"/>
      <c r="Q13" s="122"/>
      <c r="R13" s="122"/>
      <c r="S13" s="122"/>
      <c r="T13" s="122"/>
      <c r="U13" s="122"/>
      <c r="V13" s="122"/>
      <c r="W13" s="122"/>
      <c r="X13" s="122"/>
      <c r="Y13" s="122"/>
      <c r="Z13" s="270" t="s">
        <v>5</v>
      </c>
      <c r="AA13" s="271"/>
      <c r="AB13" s="54"/>
    </row>
    <row r="14" spans="1:32" s="3" customFormat="1" ht="39.950000000000003" customHeight="1" x14ac:dyDescent="0.4">
      <c r="A14" s="54"/>
      <c r="B14" s="100" t="s">
        <v>63</v>
      </c>
      <c r="C14" s="101"/>
      <c r="D14" s="101"/>
      <c r="E14" s="101"/>
      <c r="F14" s="101"/>
      <c r="G14" s="101"/>
      <c r="H14" s="101"/>
      <c r="I14" s="101"/>
      <c r="J14" s="101"/>
      <c r="K14" s="101"/>
      <c r="L14" s="102"/>
      <c r="M14" s="286" t="str">
        <f>IFERROR(IF($R$14&gt;0,"（増額）","（減額）"),"")</f>
        <v>（増額）</v>
      </c>
      <c r="N14" s="287"/>
      <c r="O14" s="287"/>
      <c r="P14" s="287"/>
      <c r="Q14" s="287"/>
      <c r="R14" s="288" t="str">
        <f>IFERROR($M$15-$M$13,"")</f>
        <v/>
      </c>
      <c r="S14" s="288"/>
      <c r="T14" s="288"/>
      <c r="U14" s="288"/>
      <c r="V14" s="288"/>
      <c r="W14" s="288"/>
      <c r="X14" s="288"/>
      <c r="Y14" s="288"/>
      <c r="Z14" s="270" t="s">
        <v>5</v>
      </c>
      <c r="AA14" s="271"/>
      <c r="AB14" s="54"/>
    </row>
    <row r="15" spans="1:32" s="3" customFormat="1" ht="39.950000000000003" customHeight="1" x14ac:dyDescent="0.4">
      <c r="A15" s="54"/>
      <c r="B15" s="283" t="s">
        <v>64</v>
      </c>
      <c r="C15" s="284"/>
      <c r="D15" s="284"/>
      <c r="E15" s="284"/>
      <c r="F15" s="284"/>
      <c r="G15" s="284"/>
      <c r="H15" s="284"/>
      <c r="I15" s="284"/>
      <c r="J15" s="284"/>
      <c r="K15" s="284"/>
      <c r="L15" s="285"/>
      <c r="M15" s="121" t="str">
        <f>'(別紙2)変更事業計画書'!$K$50</f>
        <v/>
      </c>
      <c r="N15" s="122"/>
      <c r="O15" s="122"/>
      <c r="P15" s="122"/>
      <c r="Q15" s="122"/>
      <c r="R15" s="122"/>
      <c r="S15" s="122"/>
      <c r="T15" s="122"/>
      <c r="U15" s="122"/>
      <c r="V15" s="122"/>
      <c r="W15" s="122"/>
      <c r="X15" s="122"/>
      <c r="Y15" s="122"/>
      <c r="Z15" s="270" t="s">
        <v>5</v>
      </c>
      <c r="AA15" s="271"/>
      <c r="AB15" s="54"/>
    </row>
    <row r="16" spans="1:32" s="3" customFormat="1" ht="99.95" customHeight="1" x14ac:dyDescent="0.4">
      <c r="A16" s="54"/>
      <c r="B16" s="253" t="s">
        <v>65</v>
      </c>
      <c r="C16" s="254"/>
      <c r="D16" s="254"/>
      <c r="E16" s="254"/>
      <c r="F16" s="254"/>
      <c r="G16" s="254"/>
      <c r="H16" s="254"/>
      <c r="I16" s="254"/>
      <c r="J16" s="254"/>
      <c r="K16" s="254"/>
      <c r="L16" s="255"/>
      <c r="M16" s="289"/>
      <c r="N16" s="290"/>
      <c r="O16" s="290"/>
      <c r="P16" s="290"/>
      <c r="Q16" s="290"/>
      <c r="R16" s="290"/>
      <c r="S16" s="290"/>
      <c r="T16" s="290"/>
      <c r="U16" s="290"/>
      <c r="V16" s="290"/>
      <c r="W16" s="290"/>
      <c r="X16" s="290"/>
      <c r="Y16" s="290"/>
      <c r="Z16" s="290"/>
      <c r="AA16" s="291"/>
      <c r="AB16" s="54"/>
    </row>
    <row r="17" spans="1:31" s="3" customFormat="1" ht="99.95" customHeight="1" x14ac:dyDescent="0.4">
      <c r="A17" s="54"/>
      <c r="B17" s="253" t="s">
        <v>66</v>
      </c>
      <c r="C17" s="254"/>
      <c r="D17" s="254"/>
      <c r="E17" s="254"/>
      <c r="F17" s="254"/>
      <c r="G17" s="254"/>
      <c r="H17" s="254"/>
      <c r="I17" s="254"/>
      <c r="J17" s="254"/>
      <c r="K17" s="254"/>
      <c r="L17" s="255"/>
      <c r="M17" s="289"/>
      <c r="N17" s="290"/>
      <c r="O17" s="290"/>
      <c r="P17" s="290"/>
      <c r="Q17" s="290"/>
      <c r="R17" s="290"/>
      <c r="S17" s="290"/>
      <c r="T17" s="290"/>
      <c r="U17" s="290"/>
      <c r="V17" s="290"/>
      <c r="W17" s="290"/>
      <c r="X17" s="290"/>
      <c r="Y17" s="290"/>
      <c r="Z17" s="290"/>
      <c r="AA17" s="291"/>
      <c r="AB17" s="54"/>
    </row>
    <row r="18" spans="1:31" s="3" customFormat="1" ht="39.950000000000003" customHeight="1" x14ac:dyDescent="0.4">
      <c r="A18" s="54"/>
      <c r="B18" s="100" t="s">
        <v>67</v>
      </c>
      <c r="C18" s="284"/>
      <c r="D18" s="284"/>
      <c r="E18" s="284"/>
      <c r="F18" s="284"/>
      <c r="G18" s="284"/>
      <c r="H18" s="284"/>
      <c r="I18" s="284"/>
      <c r="J18" s="284"/>
      <c r="K18" s="284"/>
      <c r="L18" s="285"/>
      <c r="M18" s="121" t="str">
        <f>'(別紙2)変更事業計画書'!$K$48</f>
        <v/>
      </c>
      <c r="N18" s="122"/>
      <c r="O18" s="122"/>
      <c r="P18" s="122"/>
      <c r="Q18" s="122"/>
      <c r="R18" s="122"/>
      <c r="S18" s="122"/>
      <c r="T18" s="122"/>
      <c r="U18" s="122"/>
      <c r="V18" s="122"/>
      <c r="W18" s="122"/>
      <c r="X18" s="122"/>
      <c r="Y18" s="122"/>
      <c r="Z18" s="270" t="s">
        <v>5</v>
      </c>
      <c r="AA18" s="271"/>
      <c r="AB18" s="54"/>
    </row>
    <row r="19" spans="1:31" s="3" customFormat="1" ht="20.100000000000001" customHeight="1" x14ac:dyDescent="0.4">
      <c r="A19" s="54"/>
      <c r="B19" s="107" t="s">
        <v>18</v>
      </c>
      <c r="C19" s="108"/>
      <c r="D19" s="108"/>
      <c r="E19" s="108"/>
      <c r="F19" s="108"/>
      <c r="G19" s="108"/>
      <c r="H19" s="108"/>
      <c r="I19" s="108"/>
      <c r="J19" s="108"/>
      <c r="K19" s="108"/>
      <c r="L19" s="109"/>
      <c r="M19" s="292" t="s">
        <v>135</v>
      </c>
      <c r="N19" s="293"/>
      <c r="O19" s="293"/>
      <c r="P19" s="293"/>
      <c r="Q19" s="293"/>
      <c r="R19" s="293"/>
      <c r="S19" s="293"/>
      <c r="T19" s="293"/>
      <c r="U19" s="293"/>
      <c r="V19" s="293"/>
      <c r="W19" s="293"/>
      <c r="X19" s="293"/>
      <c r="Y19" s="293"/>
      <c r="Z19" s="293"/>
      <c r="AA19" s="294"/>
      <c r="AB19" s="54"/>
    </row>
    <row r="20" spans="1:31" ht="20.100000000000001" customHeight="1" x14ac:dyDescent="0.4">
      <c r="A20" s="56"/>
      <c r="B20" s="56"/>
      <c r="C20" s="56"/>
      <c r="D20" s="63"/>
      <c r="E20" s="63"/>
      <c r="F20" s="63"/>
      <c r="G20" s="63"/>
      <c r="H20" s="63"/>
      <c r="I20" s="63"/>
      <c r="J20" s="63"/>
      <c r="K20" s="63"/>
      <c r="L20" s="63"/>
      <c r="M20" s="63"/>
      <c r="N20" s="63"/>
      <c r="O20" s="63"/>
      <c r="P20" s="63"/>
      <c r="Q20" s="63"/>
      <c r="R20" s="63"/>
      <c r="S20" s="63"/>
      <c r="T20" s="63"/>
      <c r="U20" s="63"/>
      <c r="V20" s="63"/>
      <c r="W20" s="63"/>
      <c r="X20" s="63"/>
      <c r="Y20" s="63"/>
      <c r="Z20" s="63"/>
      <c r="AA20" s="63"/>
      <c r="AB20" s="56"/>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lZrvi2eNW2WHUhiIOXDSxMscSzMtDTT0eA/q+Mrl95BpTN+cE2e1xAEudKb5xnxhiW49Z9zwt3b7YxGnvfnroA==" saltValue="7kSaNN4RliflXC7cAn1gaA=="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view="pageBreakPreview" topLeftCell="A35" zoomScaleNormal="100" zoomScaleSheetLayoutView="100" workbookViewId="0">
      <selection activeCell="E12" sqref="E12:M12"/>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224</v>
      </c>
      <c r="B1" s="21"/>
      <c r="C1" s="22"/>
      <c r="D1" s="22"/>
      <c r="E1" s="21"/>
      <c r="F1" s="21"/>
      <c r="G1" s="21"/>
      <c r="H1" s="21"/>
      <c r="I1" s="21"/>
      <c r="J1" s="21"/>
      <c r="K1" s="21"/>
      <c r="L1" s="21"/>
      <c r="M1" s="21"/>
    </row>
    <row r="2" spans="1:21" ht="30" customHeight="1" thickBot="1" x14ac:dyDescent="0.45">
      <c r="A2" s="202" t="str">
        <f>基本情報設定シート!$C$10&amp;"　変更事業計画書"</f>
        <v>松江市環境負荷軽減活動支援事業補助金　変更事業計画書</v>
      </c>
      <c r="B2" s="202"/>
      <c r="C2" s="202"/>
      <c r="D2" s="202"/>
      <c r="E2" s="202"/>
      <c r="F2" s="202"/>
      <c r="G2" s="202"/>
      <c r="H2" s="202"/>
      <c r="I2" s="202"/>
      <c r="J2" s="202"/>
      <c r="K2" s="202"/>
      <c r="L2" s="202"/>
      <c r="M2" s="202"/>
    </row>
    <row r="3" spans="1:21" s="24" customFormat="1" ht="18.75" customHeight="1" x14ac:dyDescent="0.4">
      <c r="A3" s="203" t="s">
        <v>156</v>
      </c>
      <c r="B3" s="206" t="s">
        <v>157</v>
      </c>
      <c r="C3" s="206"/>
      <c r="D3" s="206"/>
      <c r="E3" s="207">
        <f>基本情報設定シート!$C$3</f>
        <v>0</v>
      </c>
      <c r="F3" s="207"/>
      <c r="G3" s="207"/>
      <c r="H3" s="207"/>
      <c r="I3" s="207"/>
      <c r="J3" s="207"/>
      <c r="K3" s="207"/>
      <c r="L3" s="207"/>
      <c r="M3" s="208"/>
      <c r="N3" s="23"/>
      <c r="O3" s="23"/>
      <c r="P3" s="23"/>
      <c r="Q3" s="23"/>
      <c r="R3" s="23"/>
      <c r="S3" s="23"/>
      <c r="T3" s="23"/>
      <c r="U3" s="23"/>
    </row>
    <row r="4" spans="1:21" s="24" customFormat="1" ht="18.75" customHeight="1" x14ac:dyDescent="0.4">
      <c r="A4" s="204"/>
      <c r="B4" s="168" t="s">
        <v>158</v>
      </c>
      <c r="C4" s="168"/>
      <c r="D4" s="168"/>
      <c r="E4" s="209" t="str">
        <f>基本情報設定シート!$C$4&amp;"　"&amp;基本情報設定シート!$C$5</f>
        <v>　</v>
      </c>
      <c r="F4" s="209"/>
      <c r="G4" s="209"/>
      <c r="H4" s="209"/>
      <c r="I4" s="209"/>
      <c r="J4" s="209"/>
      <c r="K4" s="209"/>
      <c r="L4" s="209"/>
      <c r="M4" s="210"/>
      <c r="N4" s="23"/>
      <c r="O4" s="23"/>
      <c r="P4" s="23"/>
      <c r="Q4" s="23"/>
      <c r="R4" s="23"/>
      <c r="S4" s="23"/>
      <c r="T4" s="23"/>
      <c r="U4" s="23"/>
    </row>
    <row r="5" spans="1:21" s="24" customFormat="1" ht="18.75" customHeight="1" x14ac:dyDescent="0.4">
      <c r="A5" s="204"/>
      <c r="B5" s="211" t="s">
        <v>159</v>
      </c>
      <c r="C5" s="212"/>
      <c r="D5" s="213"/>
      <c r="E5" s="230" t="str">
        <f>'(別紙1)事業計画書'!$E$5</f>
        <v>〒-</v>
      </c>
      <c r="F5" s="231"/>
      <c r="G5" s="231"/>
      <c r="H5" s="231"/>
      <c r="I5" s="231"/>
      <c r="J5" s="231"/>
      <c r="K5" s="231"/>
      <c r="L5" s="231"/>
      <c r="M5" s="232"/>
      <c r="N5" s="23"/>
      <c r="O5" s="23"/>
      <c r="P5" s="23"/>
      <c r="Q5" s="23"/>
      <c r="R5" s="23"/>
      <c r="S5" s="23"/>
      <c r="T5" s="23"/>
      <c r="U5" s="23"/>
    </row>
    <row r="6" spans="1:21" s="24" customFormat="1" x14ac:dyDescent="0.4">
      <c r="A6" s="204"/>
      <c r="B6" s="214"/>
      <c r="C6" s="215"/>
      <c r="D6" s="216"/>
      <c r="E6" s="217">
        <f>基本情報設定シート!$C$9</f>
        <v>0</v>
      </c>
      <c r="F6" s="218"/>
      <c r="G6" s="218"/>
      <c r="H6" s="218"/>
      <c r="I6" s="218"/>
      <c r="J6" s="218"/>
      <c r="K6" s="218"/>
      <c r="L6" s="218"/>
      <c r="M6" s="219"/>
      <c r="N6" s="23"/>
      <c r="O6" s="23"/>
      <c r="P6" s="23"/>
      <c r="Q6" s="23"/>
      <c r="R6" s="23"/>
      <c r="S6" s="23"/>
      <c r="T6" s="23"/>
      <c r="U6" s="23"/>
    </row>
    <row r="7" spans="1:21" s="24" customFormat="1" ht="18.75" customHeight="1" x14ac:dyDescent="0.4">
      <c r="A7" s="204"/>
      <c r="B7" s="168" t="s">
        <v>160</v>
      </c>
      <c r="C7" s="168"/>
      <c r="D7" s="168"/>
      <c r="E7" s="25" t="s">
        <v>161</v>
      </c>
      <c r="F7" s="300" t="str">
        <f>'(別紙1)事業計画書'!$F$7</f>
        <v>製造業</v>
      </c>
      <c r="G7" s="300"/>
      <c r="H7" s="26" t="s">
        <v>162</v>
      </c>
      <c r="I7" s="301">
        <f>'(別紙1)事業計画書'!$I$7</f>
        <v>0</v>
      </c>
      <c r="J7" s="301"/>
      <c r="K7" s="301"/>
      <c r="L7" s="301"/>
      <c r="M7" s="302"/>
      <c r="N7" s="23"/>
      <c r="O7" s="23"/>
      <c r="P7" s="23"/>
      <c r="Q7" s="23"/>
      <c r="R7" s="23"/>
      <c r="S7" s="23"/>
      <c r="T7" s="23"/>
      <c r="U7" s="23"/>
    </row>
    <row r="8" spans="1:21" s="24" customFormat="1" ht="24.95" customHeight="1" x14ac:dyDescent="0.4">
      <c r="A8" s="204"/>
      <c r="B8" s="168"/>
      <c r="C8" s="168"/>
      <c r="D8" s="168"/>
      <c r="E8" s="227" t="s">
        <v>163</v>
      </c>
      <c r="F8" s="228"/>
      <c r="G8" s="228"/>
      <c r="H8" s="228"/>
      <c r="I8" s="228"/>
      <c r="J8" s="228"/>
      <c r="K8" s="228"/>
      <c r="L8" s="228"/>
      <c r="M8" s="229"/>
      <c r="N8" s="23"/>
      <c r="O8" s="23"/>
      <c r="P8" s="23"/>
      <c r="Q8" s="23"/>
      <c r="R8" s="23"/>
      <c r="S8" s="23"/>
      <c r="T8" s="23"/>
      <c r="U8" s="23"/>
    </row>
    <row r="9" spans="1:21" s="24" customFormat="1" ht="60" customHeight="1" x14ac:dyDescent="0.4">
      <c r="A9" s="204"/>
      <c r="B9" s="168" t="s">
        <v>164</v>
      </c>
      <c r="C9" s="168"/>
      <c r="D9" s="168"/>
      <c r="E9" s="303">
        <f>'(別紙1)事業計画書'!$E$9</f>
        <v>0</v>
      </c>
      <c r="F9" s="304"/>
      <c r="G9" s="304"/>
      <c r="H9" s="304"/>
      <c r="I9" s="304"/>
      <c r="J9" s="304"/>
      <c r="K9" s="304"/>
      <c r="L9" s="304"/>
      <c r="M9" s="305"/>
      <c r="N9" s="23"/>
      <c r="O9" s="23"/>
      <c r="P9" s="23"/>
      <c r="Q9" s="23"/>
      <c r="R9" s="23"/>
      <c r="S9" s="23"/>
      <c r="T9" s="23"/>
      <c r="U9" s="23"/>
    </row>
    <row r="10" spans="1:21" s="24" customFormat="1" ht="18.75" customHeight="1" x14ac:dyDescent="0.4">
      <c r="A10" s="204"/>
      <c r="B10" s="168" t="s">
        <v>165</v>
      </c>
      <c r="C10" s="168"/>
      <c r="D10" s="168"/>
      <c r="E10" s="306">
        <f>'(別紙1)事業計画書'!$E$10</f>
        <v>0</v>
      </c>
      <c r="F10" s="307"/>
      <c r="G10" s="307"/>
      <c r="H10" s="27" t="s">
        <v>166</v>
      </c>
      <c r="I10" s="28" t="s">
        <v>167</v>
      </c>
      <c r="J10" s="28"/>
      <c r="K10" s="304">
        <f>'(別紙1)事業計画書'!$K$10</f>
        <v>0</v>
      </c>
      <c r="L10" s="304"/>
      <c r="M10" s="45" t="s">
        <v>168</v>
      </c>
      <c r="N10" s="23"/>
      <c r="O10" s="23"/>
      <c r="P10" s="23"/>
      <c r="Q10" s="23"/>
      <c r="R10" s="23"/>
      <c r="S10" s="23"/>
      <c r="T10" s="23"/>
      <c r="U10" s="23"/>
    </row>
    <row r="11" spans="1:21" s="24" customFormat="1" ht="19.5" thickBot="1" x14ac:dyDescent="0.45">
      <c r="A11" s="205"/>
      <c r="B11" s="224" t="s">
        <v>169</v>
      </c>
      <c r="C11" s="224"/>
      <c r="D11" s="224"/>
      <c r="E11" s="297">
        <f>'(別紙1)事業計画書'!$E$11</f>
        <v>0</v>
      </c>
      <c r="F11" s="298"/>
      <c r="G11" s="298"/>
      <c r="H11" s="298"/>
      <c r="I11" s="29" t="s">
        <v>170</v>
      </c>
      <c r="J11" s="299">
        <f>'(別紙1)事業計画書'!$J$11</f>
        <v>0</v>
      </c>
      <c r="K11" s="299"/>
      <c r="L11" s="299"/>
      <c r="M11" s="30" t="s">
        <v>171</v>
      </c>
      <c r="N11" s="23"/>
      <c r="O11" s="23"/>
      <c r="P11" s="23"/>
      <c r="Q11" s="23"/>
      <c r="R11" s="23"/>
      <c r="S11" s="23"/>
      <c r="T11" s="23"/>
      <c r="U11" s="23"/>
    </row>
    <row r="12" spans="1:21" s="24" customFormat="1" ht="99.95" customHeight="1" x14ac:dyDescent="0.4">
      <c r="A12" s="142" t="s">
        <v>226</v>
      </c>
      <c r="B12" s="145" t="s">
        <v>228</v>
      </c>
      <c r="C12" s="145"/>
      <c r="D12" s="145"/>
      <c r="E12" s="310"/>
      <c r="F12" s="310"/>
      <c r="G12" s="310"/>
      <c r="H12" s="310"/>
      <c r="I12" s="310"/>
      <c r="J12" s="310"/>
      <c r="K12" s="310"/>
      <c r="L12" s="310"/>
      <c r="M12" s="311"/>
      <c r="N12" s="23"/>
      <c r="O12" s="23"/>
      <c r="P12" s="23"/>
      <c r="Q12" s="23"/>
      <c r="R12" s="23"/>
      <c r="S12" s="23"/>
      <c r="T12" s="23"/>
      <c r="U12" s="23"/>
    </row>
    <row r="13" spans="1:21" s="24" customFormat="1" ht="99.95" customHeight="1" x14ac:dyDescent="0.4">
      <c r="A13" s="143"/>
      <c r="B13" s="149" t="s">
        <v>229</v>
      </c>
      <c r="C13" s="149"/>
      <c r="D13" s="149"/>
      <c r="E13" s="312"/>
      <c r="F13" s="312"/>
      <c r="G13" s="312"/>
      <c r="H13" s="312"/>
      <c r="I13" s="312"/>
      <c r="J13" s="312"/>
      <c r="K13" s="312"/>
      <c r="L13" s="312"/>
      <c r="M13" s="313"/>
      <c r="N13" s="23"/>
      <c r="O13" s="23"/>
      <c r="P13" s="23"/>
      <c r="Q13" s="23"/>
      <c r="R13" s="23"/>
      <c r="S13" s="23"/>
      <c r="T13" s="23"/>
      <c r="U13" s="23"/>
    </row>
    <row r="14" spans="1:21" s="24" customFormat="1" ht="99.95" customHeight="1" thickBot="1" x14ac:dyDescent="0.45">
      <c r="A14" s="144"/>
      <c r="B14" s="159" t="s">
        <v>227</v>
      </c>
      <c r="C14" s="159"/>
      <c r="D14" s="159"/>
      <c r="E14" s="314"/>
      <c r="F14" s="314"/>
      <c r="G14" s="314"/>
      <c r="H14" s="314"/>
      <c r="I14" s="314"/>
      <c r="J14" s="314"/>
      <c r="K14" s="314"/>
      <c r="L14" s="314"/>
      <c r="M14" s="315"/>
      <c r="N14" s="23"/>
      <c r="O14" s="23"/>
      <c r="P14" s="23"/>
      <c r="Q14" s="23"/>
      <c r="R14" s="23"/>
      <c r="S14" s="23"/>
      <c r="T14" s="23"/>
      <c r="U14" s="23"/>
    </row>
    <row r="15" spans="1:21" s="24" customFormat="1" x14ac:dyDescent="0.4">
      <c r="A15" s="187" t="s">
        <v>172</v>
      </c>
      <c r="B15" s="31"/>
      <c r="C15" s="83" t="s">
        <v>173</v>
      </c>
      <c r="D15" s="32"/>
      <c r="E15" s="33"/>
      <c r="F15" s="33"/>
      <c r="G15" s="33"/>
      <c r="H15" s="33"/>
      <c r="I15" s="33"/>
      <c r="J15" s="33"/>
      <c r="K15" s="33"/>
      <c r="L15" s="34" t="s">
        <v>174</v>
      </c>
      <c r="M15" s="35"/>
      <c r="N15" s="23"/>
      <c r="O15" s="23"/>
      <c r="P15" s="23"/>
      <c r="Q15" s="23"/>
      <c r="R15" s="23"/>
      <c r="S15" s="23"/>
      <c r="T15" s="23"/>
      <c r="U15" s="23"/>
    </row>
    <row r="16" spans="1:21" s="24" customFormat="1" x14ac:dyDescent="0.4">
      <c r="A16" s="316"/>
      <c r="B16" s="36"/>
      <c r="C16" s="41"/>
      <c r="D16" s="39"/>
      <c r="E16" s="40"/>
      <c r="F16" s="40"/>
      <c r="G16" s="40"/>
      <c r="H16" s="40"/>
      <c r="I16" s="40"/>
      <c r="J16" s="40"/>
      <c r="K16" s="40"/>
      <c r="L16" s="42" t="s">
        <v>223</v>
      </c>
      <c r="M16" s="37"/>
      <c r="N16" s="23"/>
      <c r="O16" s="23"/>
      <c r="P16" s="23"/>
      <c r="Q16" s="23"/>
      <c r="R16" s="23"/>
      <c r="S16" s="23"/>
      <c r="T16" s="23"/>
      <c r="U16" s="23"/>
    </row>
    <row r="17" spans="1:21" s="24" customFormat="1" x14ac:dyDescent="0.4">
      <c r="A17" s="188"/>
      <c r="B17" s="36"/>
      <c r="C17" s="82" t="s">
        <v>175</v>
      </c>
      <c r="D17" s="168" t="s">
        <v>176</v>
      </c>
      <c r="E17" s="168"/>
      <c r="F17" s="169" t="s">
        <v>177</v>
      </c>
      <c r="G17" s="169"/>
      <c r="H17" s="169"/>
      <c r="I17" s="169"/>
      <c r="J17" s="169"/>
      <c r="K17" s="169"/>
      <c r="L17" s="169"/>
      <c r="M17" s="37"/>
      <c r="N17" s="23"/>
      <c r="O17" s="23"/>
      <c r="P17" s="23"/>
      <c r="Q17" s="23"/>
      <c r="R17" s="23"/>
      <c r="S17" s="23"/>
      <c r="T17" s="23"/>
      <c r="U17" s="23"/>
    </row>
    <row r="18" spans="1:21" s="24" customFormat="1" x14ac:dyDescent="0.4">
      <c r="A18" s="188"/>
      <c r="B18" s="36"/>
      <c r="C18" s="332" t="s">
        <v>178</v>
      </c>
      <c r="D18" s="317">
        <f>D24-SUM(D20,D22)</f>
        <v>0</v>
      </c>
      <c r="E18" s="318"/>
      <c r="F18" s="319"/>
      <c r="G18" s="320"/>
      <c r="H18" s="320"/>
      <c r="I18" s="320"/>
      <c r="J18" s="320"/>
      <c r="K18" s="320"/>
      <c r="L18" s="321"/>
      <c r="M18" s="37"/>
      <c r="N18" s="23"/>
      <c r="O18" s="23"/>
      <c r="P18" s="23"/>
      <c r="Q18" s="23"/>
      <c r="R18" s="23"/>
      <c r="S18" s="23"/>
      <c r="T18" s="23"/>
      <c r="U18" s="23"/>
    </row>
    <row r="19" spans="1:21" s="24" customFormat="1" x14ac:dyDescent="0.4">
      <c r="A19" s="188"/>
      <c r="B19" s="36"/>
      <c r="C19" s="333"/>
      <c r="D19" s="334" t="str">
        <f>IF($D$21="","",SUM($D$25,-D23,-D21))</f>
        <v/>
      </c>
      <c r="E19" s="335"/>
      <c r="F19" s="319"/>
      <c r="G19" s="320"/>
      <c r="H19" s="320"/>
      <c r="I19" s="320"/>
      <c r="J19" s="320"/>
      <c r="K19" s="320"/>
      <c r="L19" s="321"/>
      <c r="M19" s="37"/>
      <c r="N19" s="23"/>
      <c r="O19" s="23"/>
      <c r="P19" s="23"/>
      <c r="Q19" s="23"/>
      <c r="R19" s="23"/>
      <c r="S19" s="23"/>
      <c r="T19" s="23"/>
      <c r="U19" s="23"/>
    </row>
    <row r="20" spans="1:21" s="24" customFormat="1" x14ac:dyDescent="0.4">
      <c r="A20" s="188"/>
      <c r="B20" s="36"/>
      <c r="C20" s="330" t="s">
        <v>179</v>
      </c>
      <c r="D20" s="317">
        <f>$K$49</f>
        <v>0</v>
      </c>
      <c r="E20" s="318"/>
      <c r="F20" s="319" t="str">
        <f>基本情報設定シート!$C$10</f>
        <v>松江市環境負荷軽減活動支援事業補助金</v>
      </c>
      <c r="G20" s="320"/>
      <c r="H20" s="320"/>
      <c r="I20" s="320"/>
      <c r="J20" s="320"/>
      <c r="K20" s="320"/>
      <c r="L20" s="321"/>
      <c r="M20" s="37"/>
      <c r="N20" s="23"/>
      <c r="O20" s="23"/>
      <c r="P20" s="23"/>
      <c r="Q20" s="23"/>
      <c r="R20" s="23"/>
      <c r="S20" s="23"/>
      <c r="T20" s="23"/>
      <c r="U20" s="23"/>
    </row>
    <row r="21" spans="1:21" s="24" customFormat="1" x14ac:dyDescent="0.4">
      <c r="A21" s="188"/>
      <c r="B21" s="36"/>
      <c r="C21" s="331"/>
      <c r="D21" s="339" t="str">
        <f>IF($K$50="","",$K$50)</f>
        <v/>
      </c>
      <c r="E21" s="340"/>
      <c r="F21" s="319"/>
      <c r="G21" s="320"/>
      <c r="H21" s="320"/>
      <c r="I21" s="320"/>
      <c r="J21" s="320"/>
      <c r="K21" s="320"/>
      <c r="L21" s="321"/>
      <c r="M21" s="37"/>
      <c r="N21" s="23"/>
      <c r="O21" s="23"/>
      <c r="P21" s="23"/>
      <c r="Q21" s="23"/>
      <c r="R21" s="23"/>
      <c r="S21" s="23"/>
      <c r="T21" s="23"/>
      <c r="U21" s="23"/>
    </row>
    <row r="22" spans="1:21" s="24" customFormat="1" x14ac:dyDescent="0.4">
      <c r="A22" s="188"/>
      <c r="B22" s="36"/>
      <c r="C22" s="330" t="s">
        <v>180</v>
      </c>
      <c r="D22" s="317">
        <f>'(別紙1)事業計画書'!$D$22</f>
        <v>0</v>
      </c>
      <c r="E22" s="318"/>
      <c r="F22" s="319"/>
      <c r="G22" s="320"/>
      <c r="H22" s="320"/>
      <c r="I22" s="320"/>
      <c r="J22" s="320"/>
      <c r="K22" s="320"/>
      <c r="L22" s="321"/>
      <c r="M22" s="37"/>
      <c r="N22" s="23"/>
      <c r="O22" s="23"/>
      <c r="P22" s="23"/>
      <c r="Q22" s="23"/>
      <c r="R22" s="23"/>
      <c r="S22" s="23"/>
      <c r="T22" s="23"/>
      <c r="U22" s="23"/>
    </row>
    <row r="23" spans="1:21" s="24" customFormat="1" x14ac:dyDescent="0.4">
      <c r="A23" s="188"/>
      <c r="B23" s="36"/>
      <c r="C23" s="331"/>
      <c r="D23" s="341"/>
      <c r="E23" s="342"/>
      <c r="F23" s="336"/>
      <c r="G23" s="337"/>
      <c r="H23" s="337"/>
      <c r="I23" s="337"/>
      <c r="J23" s="337"/>
      <c r="K23" s="337"/>
      <c r="L23" s="338"/>
      <c r="M23" s="37"/>
      <c r="N23" s="23"/>
      <c r="O23" s="23"/>
      <c r="P23" s="23"/>
      <c r="Q23" s="23"/>
      <c r="R23" s="23"/>
      <c r="S23" s="23"/>
      <c r="T23" s="23"/>
      <c r="U23" s="23"/>
    </row>
    <row r="24" spans="1:21" s="24" customFormat="1" x14ac:dyDescent="0.4">
      <c r="A24" s="188"/>
      <c r="B24" s="36"/>
      <c r="C24" s="168" t="s">
        <v>181</v>
      </c>
      <c r="D24" s="322">
        <f>E47</f>
        <v>0</v>
      </c>
      <c r="E24" s="322"/>
      <c r="F24" s="167"/>
      <c r="G24" s="167"/>
      <c r="H24" s="167"/>
      <c r="I24" s="167"/>
      <c r="J24" s="167"/>
      <c r="K24" s="167"/>
      <c r="L24" s="167"/>
      <c r="M24" s="37"/>
      <c r="N24" s="23"/>
      <c r="O24" s="23"/>
      <c r="P24" s="23"/>
      <c r="Q24" s="23"/>
      <c r="R24" s="23"/>
      <c r="S24" s="23"/>
      <c r="T24" s="23"/>
      <c r="U24" s="23"/>
    </row>
    <row r="25" spans="1:21" s="24" customFormat="1" x14ac:dyDescent="0.4">
      <c r="A25" s="188"/>
      <c r="B25" s="36"/>
      <c r="C25" s="168"/>
      <c r="D25" s="326" t="str">
        <f>IF($D$21="","",$E$48)</f>
        <v/>
      </c>
      <c r="E25" s="326"/>
      <c r="F25" s="325"/>
      <c r="G25" s="325"/>
      <c r="H25" s="325"/>
      <c r="I25" s="325"/>
      <c r="J25" s="325"/>
      <c r="K25" s="325"/>
      <c r="L25" s="325"/>
      <c r="M25" s="37"/>
      <c r="N25" s="23"/>
      <c r="O25" s="23"/>
      <c r="P25" s="23"/>
      <c r="Q25" s="23"/>
      <c r="R25" s="23"/>
      <c r="S25" s="23"/>
      <c r="T25" s="23"/>
      <c r="U25" s="23"/>
    </row>
    <row r="26" spans="1:21" s="24" customFormat="1" x14ac:dyDescent="0.4">
      <c r="A26" s="188"/>
      <c r="B26" s="36"/>
      <c r="C26" s="46"/>
      <c r="D26" s="39"/>
      <c r="E26" s="39"/>
      <c r="F26" s="40"/>
      <c r="G26" s="40"/>
      <c r="H26" s="40"/>
      <c r="I26" s="40"/>
      <c r="J26" s="40"/>
      <c r="K26" s="40"/>
      <c r="L26" s="40"/>
      <c r="M26" s="37"/>
      <c r="N26" s="23"/>
      <c r="O26" s="23"/>
      <c r="P26" s="23"/>
      <c r="Q26" s="23"/>
      <c r="R26" s="23"/>
      <c r="S26" s="23"/>
      <c r="T26" s="23"/>
      <c r="U26" s="23"/>
    </row>
    <row r="27" spans="1:21" s="24" customFormat="1" x14ac:dyDescent="0.4">
      <c r="A27" s="188"/>
      <c r="B27" s="36"/>
      <c r="C27" s="41" t="s">
        <v>182</v>
      </c>
      <c r="D27" s="39"/>
      <c r="E27" s="40"/>
      <c r="F27" s="40"/>
      <c r="G27" s="40"/>
      <c r="H27" s="40"/>
      <c r="I27" s="40"/>
      <c r="J27" s="40"/>
      <c r="K27" s="40"/>
      <c r="L27" s="42" t="s">
        <v>174</v>
      </c>
      <c r="M27" s="37"/>
      <c r="N27" s="23"/>
      <c r="O27" s="23"/>
      <c r="P27" s="23"/>
      <c r="Q27" s="23"/>
      <c r="R27" s="23"/>
      <c r="S27" s="23"/>
      <c r="T27" s="23"/>
      <c r="U27" s="23"/>
    </row>
    <row r="28" spans="1:21" s="24" customFormat="1" x14ac:dyDescent="0.4">
      <c r="A28" s="188"/>
      <c r="B28" s="36"/>
      <c r="C28" s="41"/>
      <c r="D28" s="39"/>
      <c r="E28" s="40"/>
      <c r="F28" s="40"/>
      <c r="G28" s="40"/>
      <c r="H28" s="40"/>
      <c r="I28" s="40"/>
      <c r="J28" s="40"/>
      <c r="K28" s="40"/>
      <c r="L28" s="42" t="s">
        <v>223</v>
      </c>
      <c r="M28" s="37"/>
      <c r="N28" s="23"/>
      <c r="O28" s="23"/>
      <c r="P28" s="23"/>
      <c r="Q28" s="23"/>
      <c r="R28" s="23"/>
      <c r="S28" s="23"/>
      <c r="T28" s="23"/>
      <c r="U28" s="23"/>
    </row>
    <row r="29" spans="1:21" s="24" customFormat="1" ht="30" customHeight="1" x14ac:dyDescent="0.4">
      <c r="A29" s="188"/>
      <c r="B29" s="36"/>
      <c r="C29" s="211" t="s">
        <v>183</v>
      </c>
      <c r="D29" s="213"/>
      <c r="E29" s="248" t="s">
        <v>184</v>
      </c>
      <c r="F29" s="249"/>
      <c r="G29" s="199" t="s">
        <v>218</v>
      </c>
      <c r="H29" s="199"/>
      <c r="I29" s="199"/>
      <c r="J29" s="199"/>
      <c r="K29" s="248" t="s">
        <v>185</v>
      </c>
      <c r="L29" s="249"/>
      <c r="M29" s="37"/>
      <c r="N29" s="23"/>
      <c r="O29" s="23"/>
      <c r="P29" s="23"/>
      <c r="Q29" s="23"/>
      <c r="R29" s="23"/>
      <c r="S29" s="23"/>
      <c r="T29" s="23"/>
      <c r="U29" s="23"/>
    </row>
    <row r="30" spans="1:21" s="24" customFormat="1" ht="30" customHeight="1" x14ac:dyDescent="0.4">
      <c r="A30" s="188"/>
      <c r="B30" s="36"/>
      <c r="C30" s="214"/>
      <c r="D30" s="216"/>
      <c r="E30" s="250"/>
      <c r="F30" s="251"/>
      <c r="G30" s="199" t="s">
        <v>219</v>
      </c>
      <c r="H30" s="199"/>
      <c r="I30" s="252" t="s">
        <v>221</v>
      </c>
      <c r="J30" s="252"/>
      <c r="K30" s="250"/>
      <c r="L30" s="251"/>
      <c r="M30" s="37"/>
      <c r="N30" s="23"/>
      <c r="O30" s="23"/>
      <c r="P30" s="23"/>
      <c r="Q30" s="23"/>
      <c r="R30" s="23"/>
      <c r="S30" s="23"/>
      <c r="T30" s="23"/>
      <c r="U30" s="23"/>
    </row>
    <row r="31" spans="1:21" s="24" customFormat="1" x14ac:dyDescent="0.4">
      <c r="A31" s="188"/>
      <c r="B31" s="36"/>
      <c r="C31" s="211" t="str">
        <f>VLOOKUP(基本情報設定シート!$C$11,'プルダウン（事業計画書）'!$D$1:$L$17,$N31+1,0)</f>
        <v>設備等導入費</v>
      </c>
      <c r="D31" s="213"/>
      <c r="E31" s="308">
        <f>INDEX('(別紙1)事業計画書'!$E$28:$E$36,MATCH('(別紙2)変更事業計画書'!$N31,'(別紙1)事業計画書'!$N$28:$N$36,0))</f>
        <v>0</v>
      </c>
      <c r="F31" s="309"/>
      <c r="G31" s="308">
        <f>INDEX('(別紙1)事業計画書'!$G$28:$G$36,MATCH('(別紙2)変更事業計画書'!$N31,'(別紙1)事業計画書'!$N$28:$N$36,0))</f>
        <v>0</v>
      </c>
      <c r="H31" s="309"/>
      <c r="I31" s="308">
        <f>INDEX('(別紙1)事業計画書'!$I$28:$I$36,MATCH('(別紙2)変更事業計画書'!$N31,'(別紙1)事業計画書'!$N$28:$N$36,0))</f>
        <v>0</v>
      </c>
      <c r="J31" s="309"/>
      <c r="K31" s="308">
        <f>IFERROR(SUM($E31,-$G31,-$I31),"")</f>
        <v>0</v>
      </c>
      <c r="L31" s="309"/>
      <c r="M31" s="37"/>
      <c r="N31" s="23">
        <v>1</v>
      </c>
      <c r="O31" s="23"/>
      <c r="P31" s="23"/>
      <c r="Q31" s="23"/>
      <c r="R31" s="23"/>
      <c r="S31" s="23"/>
      <c r="T31" s="23"/>
      <c r="U31" s="23"/>
    </row>
    <row r="32" spans="1:21" s="24" customFormat="1" x14ac:dyDescent="0.4">
      <c r="A32" s="188"/>
      <c r="B32" s="36"/>
      <c r="C32" s="214"/>
      <c r="D32" s="216"/>
      <c r="E32" s="328"/>
      <c r="F32" s="329"/>
      <c r="G32" s="328"/>
      <c r="H32" s="329"/>
      <c r="I32" s="328"/>
      <c r="J32" s="329"/>
      <c r="K32" s="191" t="str">
        <f>IF($E32-SUM($G32,$I32)=0,"",$E32-SUM($G32,$I32))</f>
        <v/>
      </c>
      <c r="L32" s="192"/>
      <c r="M32" s="37"/>
      <c r="N32" s="23"/>
      <c r="O32" s="23"/>
      <c r="P32" s="23"/>
      <c r="Q32" s="23"/>
      <c r="R32" s="23"/>
      <c r="S32" s="23"/>
      <c r="T32" s="23"/>
      <c r="U32" s="23"/>
    </row>
    <row r="33" spans="1:21" s="24" customFormat="1" x14ac:dyDescent="0.4">
      <c r="A33" s="188"/>
      <c r="B33" s="36"/>
      <c r="C33" s="211" t="str">
        <f>VLOOKUP(基本情報設定シート!$C$11,'プルダウン（事業計画書）'!$D$1:$L$17,$N33+1,0)</f>
        <v>工事請負費</v>
      </c>
      <c r="D33" s="213"/>
      <c r="E33" s="308">
        <f>INDEX('(別紙1)事業計画書'!$E$28:$E$36,MATCH('(別紙2)変更事業計画書'!$N33,'(別紙1)事業計画書'!$N$28:$N$36,0))</f>
        <v>0</v>
      </c>
      <c r="F33" s="309"/>
      <c r="G33" s="308">
        <f>INDEX('(別紙1)事業計画書'!$G$28:$G$36,MATCH('(別紙2)変更事業計画書'!$N33,'(別紙1)事業計画書'!$N$28:$N$36,0))</f>
        <v>0</v>
      </c>
      <c r="H33" s="309"/>
      <c r="I33" s="308">
        <f>INDEX('(別紙1)事業計画書'!$I$28:$I$36,MATCH('(別紙2)変更事業計画書'!$N33,'(別紙1)事業計画書'!$N$28:$N$36,0))</f>
        <v>0</v>
      </c>
      <c r="J33" s="309"/>
      <c r="K33" s="308">
        <f t="shared" ref="K33:K39" si="0">IFERROR(SUM($E33,-$G33,-$I33),"")</f>
        <v>0</v>
      </c>
      <c r="L33" s="309"/>
      <c r="M33" s="37"/>
      <c r="N33" s="23">
        <v>2</v>
      </c>
      <c r="O33" s="23"/>
      <c r="P33" s="23"/>
      <c r="Q33" s="23"/>
      <c r="R33" s="23"/>
      <c r="S33" s="23"/>
      <c r="T33" s="23"/>
      <c r="U33" s="23"/>
    </row>
    <row r="34" spans="1:21" s="24" customFormat="1" x14ac:dyDescent="0.4">
      <c r="A34" s="188"/>
      <c r="B34" s="36"/>
      <c r="C34" s="214"/>
      <c r="D34" s="216"/>
      <c r="E34" s="328"/>
      <c r="F34" s="329"/>
      <c r="G34" s="328"/>
      <c r="H34" s="329"/>
      <c r="I34" s="328"/>
      <c r="J34" s="329"/>
      <c r="K34" s="191" t="str">
        <f>IF($E34-SUM($G34,$I34)=0,"",$E34-SUM($G34,$I34))</f>
        <v/>
      </c>
      <c r="L34" s="192"/>
      <c r="M34" s="37"/>
      <c r="N34" s="23"/>
      <c r="O34" s="23"/>
      <c r="P34" s="23"/>
      <c r="Q34" s="23"/>
      <c r="R34" s="23"/>
      <c r="S34" s="23"/>
      <c r="T34" s="23"/>
      <c r="U34" s="23"/>
    </row>
    <row r="35" spans="1:21" s="24" customFormat="1" x14ac:dyDescent="0.4">
      <c r="A35" s="188"/>
      <c r="B35" s="36"/>
      <c r="C35" s="211" t="str">
        <f>VLOOKUP(基本情報設定シート!$C$11,'プルダウン（事業計画書）'!$D$1:$L$17,$N35+1,0)</f>
        <v>その他経費</v>
      </c>
      <c r="D35" s="213"/>
      <c r="E35" s="308">
        <f>INDEX('(別紙1)事業計画書'!$E$28:$E$36,MATCH('(別紙2)変更事業計画書'!$N35,'(別紙1)事業計画書'!$N$28:$N$36,0))</f>
        <v>0</v>
      </c>
      <c r="F35" s="309"/>
      <c r="G35" s="308">
        <f>INDEX('(別紙1)事業計画書'!$G$28:$G$36,MATCH('(別紙2)変更事業計画書'!$N35,'(別紙1)事業計画書'!$N$28:$N$36,0))</f>
        <v>0</v>
      </c>
      <c r="H35" s="309"/>
      <c r="I35" s="308">
        <f>INDEX('(別紙1)事業計画書'!$I$28:$I$36,MATCH('(別紙2)変更事業計画書'!$N35,'(別紙1)事業計画書'!$N$28:$N$36,0))</f>
        <v>0</v>
      </c>
      <c r="J35" s="309"/>
      <c r="K35" s="308">
        <f t="shared" si="0"/>
        <v>0</v>
      </c>
      <c r="L35" s="309"/>
      <c r="M35" s="37"/>
      <c r="N35" s="23">
        <v>3</v>
      </c>
      <c r="O35" s="23"/>
      <c r="P35" s="23"/>
      <c r="Q35" s="23"/>
      <c r="R35" s="23"/>
      <c r="S35" s="23"/>
      <c r="T35" s="23"/>
      <c r="U35" s="23"/>
    </row>
    <row r="36" spans="1:21" s="24" customFormat="1" x14ac:dyDescent="0.4">
      <c r="A36" s="188"/>
      <c r="B36" s="36"/>
      <c r="C36" s="214"/>
      <c r="D36" s="216"/>
      <c r="E36" s="328"/>
      <c r="F36" s="329"/>
      <c r="G36" s="328"/>
      <c r="H36" s="329"/>
      <c r="I36" s="328"/>
      <c r="J36" s="329"/>
      <c r="K36" s="191" t="str">
        <f>IF($E36-SUM($G36,$I36)=0,"",$E36-SUM($G36,$I36))</f>
        <v/>
      </c>
      <c r="L36" s="192"/>
      <c r="M36" s="37"/>
      <c r="N36" s="23"/>
      <c r="O36" s="23"/>
      <c r="P36" s="23"/>
      <c r="Q36" s="23"/>
      <c r="R36" s="23"/>
      <c r="S36" s="23"/>
      <c r="T36" s="23"/>
      <c r="U36" s="23"/>
    </row>
    <row r="37" spans="1:21" s="24" customFormat="1" x14ac:dyDescent="0.4">
      <c r="A37" s="188"/>
      <c r="B37" s="36"/>
      <c r="C37" s="211" t="str">
        <f>VLOOKUP(基本情報設定シート!$C$11,'プルダウン（事業計画書）'!$D$1:$L$17,$N37+1,0)</f>
        <v>-</v>
      </c>
      <c r="D37" s="213"/>
      <c r="E37" s="308">
        <f>INDEX('(別紙1)事業計画書'!$E$28:$E$32,MATCH('(別紙2)変更事業計画書'!$N37,'(別紙1)事業計画書'!$N$28:$N$36,0))</f>
        <v>0</v>
      </c>
      <c r="F37" s="309"/>
      <c r="G37" s="308">
        <f>INDEX('(別紙1)事業計画書'!$G$28:$G$32,MATCH('(別紙2)変更事業計画書'!$N37,'(別紙1)事業計画書'!$N$28:$N$36,0))</f>
        <v>0</v>
      </c>
      <c r="H37" s="309"/>
      <c r="I37" s="308">
        <f>INDEX('(別紙1)事業計画書'!$I$28:$I$32,MATCH('(別紙2)変更事業計画書'!$N37,'(別紙1)事業計画書'!$N$28:$N$36,0))</f>
        <v>0</v>
      </c>
      <c r="J37" s="309"/>
      <c r="K37" s="308">
        <f t="shared" si="0"/>
        <v>0</v>
      </c>
      <c r="L37" s="309"/>
      <c r="M37" s="37"/>
      <c r="N37" s="23">
        <v>4</v>
      </c>
      <c r="O37" s="23"/>
      <c r="P37" s="23"/>
      <c r="Q37" s="23"/>
      <c r="R37" s="23"/>
      <c r="S37" s="23"/>
      <c r="T37" s="23"/>
      <c r="U37" s="23"/>
    </row>
    <row r="38" spans="1:21" s="24" customFormat="1" x14ac:dyDescent="0.4">
      <c r="A38" s="188"/>
      <c r="B38" s="36"/>
      <c r="C38" s="214"/>
      <c r="D38" s="216"/>
      <c r="E38" s="328"/>
      <c r="F38" s="329"/>
      <c r="G38" s="328"/>
      <c r="H38" s="329"/>
      <c r="I38" s="328"/>
      <c r="J38" s="329"/>
      <c r="K38" s="191" t="str">
        <f>IF($E38-SUM($G38,$I38)=0,"",$E38-SUM($G38,$I38))</f>
        <v/>
      </c>
      <c r="L38" s="192"/>
      <c r="M38" s="37"/>
      <c r="N38" s="23"/>
      <c r="O38" s="23"/>
      <c r="P38" s="23"/>
      <c r="Q38" s="23"/>
      <c r="R38" s="23"/>
      <c r="S38" s="23"/>
      <c r="T38" s="23"/>
      <c r="U38" s="23"/>
    </row>
    <row r="39" spans="1:21" s="24" customFormat="1" x14ac:dyDescent="0.4">
      <c r="A39" s="188"/>
      <c r="B39" s="36"/>
      <c r="C39" s="211" t="str">
        <f>VLOOKUP(基本情報設定シート!$C$11,'プルダウン（事業計画書）'!$D$1:$L$17,$N39+1,0)</f>
        <v>-</v>
      </c>
      <c r="D39" s="213"/>
      <c r="E39" s="308">
        <f>INDEX('(別紙1)事業計画書'!$E$28:$E$36,MATCH('(別紙2)変更事業計画書'!$N39,'(別紙1)事業計画書'!$N$28:$N$36,0))</f>
        <v>0</v>
      </c>
      <c r="F39" s="309"/>
      <c r="G39" s="308">
        <f>INDEX('(別紙1)事業計画書'!$G$28:$G$36,MATCH('(別紙2)変更事業計画書'!$N39,'(別紙1)事業計画書'!$N$28:$N$36,0))</f>
        <v>0</v>
      </c>
      <c r="H39" s="309"/>
      <c r="I39" s="308">
        <f>INDEX('(別紙1)事業計画書'!$I$28:$I$36,MATCH('(別紙2)変更事業計画書'!$N39,'(別紙1)事業計画書'!$N$28:$N$36,0))</f>
        <v>0</v>
      </c>
      <c r="J39" s="309"/>
      <c r="K39" s="308">
        <f t="shared" si="0"/>
        <v>0</v>
      </c>
      <c r="L39" s="309"/>
      <c r="M39" s="37"/>
      <c r="N39" s="23">
        <v>5</v>
      </c>
      <c r="O39" s="23"/>
      <c r="P39" s="23"/>
      <c r="Q39" s="23"/>
      <c r="R39" s="23"/>
      <c r="S39" s="23"/>
      <c r="T39" s="23"/>
      <c r="U39" s="23"/>
    </row>
    <row r="40" spans="1:21" s="24" customFormat="1" x14ac:dyDescent="0.4">
      <c r="A40" s="188"/>
      <c r="B40" s="36"/>
      <c r="C40" s="214"/>
      <c r="D40" s="216"/>
      <c r="E40" s="193"/>
      <c r="F40" s="194"/>
      <c r="G40" s="328"/>
      <c r="H40" s="329"/>
      <c r="I40" s="328"/>
      <c r="J40" s="329"/>
      <c r="K40" s="191" t="str">
        <f>IF($E40-SUM($G40,$I40)=0,"",$E40-SUM($G40,$I40))</f>
        <v/>
      </c>
      <c r="L40" s="192"/>
      <c r="M40" s="37"/>
      <c r="N40" s="23"/>
      <c r="O40" s="23"/>
      <c r="P40" s="23"/>
      <c r="Q40" s="23"/>
      <c r="R40" s="23"/>
      <c r="S40" s="23"/>
      <c r="T40" s="23"/>
      <c r="U40" s="23"/>
    </row>
    <row r="41" spans="1:21" s="24" customFormat="1" hidden="1" x14ac:dyDescent="0.4">
      <c r="A41" s="188"/>
      <c r="B41" s="36"/>
      <c r="C41" s="211">
        <f>VLOOKUP(基本情報設定シート!$C$11,'プルダウン（事業計画書）'!$D$1:$L$17,$N41+1,0)</f>
        <v>0</v>
      </c>
      <c r="D41" s="213"/>
      <c r="E41" s="308">
        <f>INDEX('(別紙1)事業計画書'!$E$28:$E$36,MATCH('(別紙2)変更事業計画書'!$N41,'(別紙1)事業計画書'!$N$28:$N$36,0))</f>
        <v>0</v>
      </c>
      <c r="F41" s="309"/>
      <c r="G41" s="308">
        <f>INDEX('(別紙1)事業計画書'!$G$28:$G$36,MATCH('(別紙2)変更事業計画書'!$N41,'(別紙1)事業計画書'!$N$28:$N$36,0))</f>
        <v>0</v>
      </c>
      <c r="H41" s="309"/>
      <c r="I41" s="308">
        <f>INDEX('(別紙1)事業計画書'!$I$28:$I$36,MATCH('(別紙2)変更事業計画書'!$N41,'(別紙1)事業計画書'!$N$28:$N$36,0))</f>
        <v>0</v>
      </c>
      <c r="J41" s="309"/>
      <c r="K41" s="308">
        <f>IFERROR(SUM($E41,-$G41,-$I41),"")</f>
        <v>0</v>
      </c>
      <c r="L41" s="309"/>
      <c r="M41" s="37"/>
      <c r="N41" s="23">
        <v>6</v>
      </c>
      <c r="O41" s="23"/>
      <c r="P41" s="23"/>
      <c r="Q41" s="23"/>
      <c r="R41" s="23"/>
      <c r="S41" s="23"/>
      <c r="T41" s="23"/>
      <c r="U41" s="23"/>
    </row>
    <row r="42" spans="1:21" s="24" customFormat="1" hidden="1" x14ac:dyDescent="0.4">
      <c r="A42" s="188"/>
      <c r="B42" s="36"/>
      <c r="C42" s="214"/>
      <c r="D42" s="216"/>
      <c r="E42" s="174"/>
      <c r="F42" s="175"/>
      <c r="G42" s="174"/>
      <c r="H42" s="175"/>
      <c r="I42" s="193"/>
      <c r="J42" s="194"/>
      <c r="K42" s="191" t="str">
        <f>IF($E42-SUM($G42,$I42)=0,"",$E42-SUM($G42,$I42))</f>
        <v/>
      </c>
      <c r="L42" s="192"/>
      <c r="M42" s="37"/>
      <c r="N42" s="23"/>
      <c r="O42" s="23"/>
      <c r="P42" s="23"/>
      <c r="Q42" s="23"/>
      <c r="R42" s="23"/>
      <c r="S42" s="23"/>
      <c r="T42" s="23"/>
      <c r="U42" s="23"/>
    </row>
    <row r="43" spans="1:21" s="24" customFormat="1" hidden="1" x14ac:dyDescent="0.4">
      <c r="A43" s="188"/>
      <c r="B43" s="36"/>
      <c r="C43" s="211">
        <f>VLOOKUP(基本情報設定シート!$C$11,'プルダウン（事業計画書）'!$D$1:$L$17,$N43+1,0)</f>
        <v>0</v>
      </c>
      <c r="D43" s="213"/>
      <c r="E43" s="308">
        <f>INDEX('(別紙1)事業計画書'!$E$28:$E$36,MATCH('(別紙2)変更事業計画書'!$N43,'(別紙1)事業計画書'!$N$28:$N$36,0))</f>
        <v>0</v>
      </c>
      <c r="F43" s="309"/>
      <c r="G43" s="308">
        <f>INDEX('(別紙1)事業計画書'!$G$28:$G$36,MATCH('(別紙2)変更事業計画書'!$N43,'(別紙1)事業計画書'!$N$28:$N$36,0))</f>
        <v>0</v>
      </c>
      <c r="H43" s="309"/>
      <c r="I43" s="308">
        <f>INDEX('(別紙1)事業計画書'!$I$28:$I$36,MATCH('(別紙2)変更事業計画書'!$N43,'(別紙1)事業計画書'!$N$28:$N$36,0))</f>
        <v>0</v>
      </c>
      <c r="J43" s="309"/>
      <c r="K43" s="308">
        <f>IFERROR(SUM($E43,-$G43,-$I43),"")</f>
        <v>0</v>
      </c>
      <c r="L43" s="309"/>
      <c r="M43" s="37"/>
      <c r="N43" s="23">
        <v>7</v>
      </c>
      <c r="O43" s="23"/>
      <c r="P43" s="23"/>
      <c r="Q43" s="23"/>
      <c r="R43" s="23"/>
      <c r="S43" s="23"/>
      <c r="T43" s="23"/>
      <c r="U43" s="23"/>
    </row>
    <row r="44" spans="1:21" s="24" customFormat="1" hidden="1" x14ac:dyDescent="0.4">
      <c r="A44" s="188"/>
      <c r="B44" s="36"/>
      <c r="C44" s="214"/>
      <c r="D44" s="216"/>
      <c r="E44" s="193"/>
      <c r="F44" s="194"/>
      <c r="G44" s="193"/>
      <c r="H44" s="194"/>
      <c r="I44" s="193"/>
      <c r="J44" s="194"/>
      <c r="K44" s="191" t="str">
        <f>IF($E44-SUM($G44,$I44)=0,"",$E44-SUM($G44,$I44))</f>
        <v/>
      </c>
      <c r="L44" s="192"/>
      <c r="M44" s="37"/>
      <c r="N44" s="23"/>
      <c r="O44" s="23"/>
      <c r="P44" s="23"/>
      <c r="Q44" s="23"/>
      <c r="R44" s="23"/>
      <c r="S44" s="23"/>
      <c r="T44" s="23"/>
      <c r="U44" s="23"/>
    </row>
    <row r="45" spans="1:21" s="24" customFormat="1" hidden="1" x14ac:dyDescent="0.4">
      <c r="A45" s="188"/>
      <c r="B45" s="36"/>
      <c r="C45" s="211">
        <f>VLOOKUP(基本情報設定シート!$C$11,'プルダウン（事業計画書）'!$D$1:$L$17,$N45+1,0)</f>
        <v>0</v>
      </c>
      <c r="D45" s="213"/>
      <c r="E45" s="308">
        <f>INDEX('(別紙1)事業計画書'!$E$28:$E$36,MATCH('(別紙2)変更事業計画書'!$N45,'(別紙1)事業計画書'!$N$28:$N$36,0))</f>
        <v>0</v>
      </c>
      <c r="F45" s="309"/>
      <c r="G45" s="308">
        <f>INDEX('(別紙1)事業計画書'!$G$28:$G$36,MATCH('(別紙2)変更事業計画書'!$N45,'(別紙1)事業計画書'!$N$28:$N$36,0))</f>
        <v>0</v>
      </c>
      <c r="H45" s="309"/>
      <c r="I45" s="308">
        <f>INDEX('(別紙1)事業計画書'!$I$28:$I$36,MATCH('(別紙2)変更事業計画書'!$N45,'(別紙1)事業計画書'!$N$28:$N$36,0))</f>
        <v>0</v>
      </c>
      <c r="J45" s="309"/>
      <c r="K45" s="308">
        <f>IFERROR(SUM($E45,-$G45,-$I45),"")</f>
        <v>0</v>
      </c>
      <c r="L45" s="309"/>
      <c r="M45" s="37"/>
      <c r="N45" s="23">
        <v>8</v>
      </c>
      <c r="O45" s="23"/>
      <c r="P45" s="23"/>
      <c r="Q45" s="23"/>
      <c r="R45" s="23"/>
      <c r="S45" s="23"/>
      <c r="T45" s="23"/>
      <c r="U45" s="23"/>
    </row>
    <row r="46" spans="1:21" s="24" customFormat="1" hidden="1" x14ac:dyDescent="0.4">
      <c r="A46" s="188"/>
      <c r="B46" s="36"/>
      <c r="C46" s="214"/>
      <c r="D46" s="216"/>
      <c r="E46" s="193"/>
      <c r="F46" s="194"/>
      <c r="G46" s="193"/>
      <c r="H46" s="194"/>
      <c r="I46" s="193"/>
      <c r="J46" s="194"/>
      <c r="K46" s="191" t="str">
        <f>IF($E46-SUM($G46,$I46)=0,"",$E46-SUM($G46,$I46))</f>
        <v/>
      </c>
      <c r="L46" s="192"/>
      <c r="M46" s="37"/>
      <c r="N46" s="23"/>
      <c r="O46" s="23"/>
      <c r="P46" s="23"/>
      <c r="Q46" s="23"/>
      <c r="R46" s="23"/>
      <c r="S46" s="23"/>
      <c r="T46" s="23"/>
      <c r="U46" s="23"/>
    </row>
    <row r="47" spans="1:21" s="24" customFormat="1" x14ac:dyDescent="0.4">
      <c r="A47" s="188"/>
      <c r="B47" s="36"/>
      <c r="C47" s="211" t="s">
        <v>181</v>
      </c>
      <c r="D47" s="213"/>
      <c r="E47" s="308">
        <f>INDEX('(別紙1)事業計画書'!$E$28:$E$36,MATCH('(別紙2)変更事業計画書'!$N47,'(別紙1)事業計画書'!$N$28:$N$36,0))</f>
        <v>0</v>
      </c>
      <c r="F47" s="309"/>
      <c r="G47" s="308">
        <f>INDEX('(別紙1)事業計画書'!$G$28:$G$36,MATCH('(別紙2)変更事業計画書'!$N47,'(別紙1)事業計画書'!$N$28:$N$36,0))</f>
        <v>0</v>
      </c>
      <c r="H47" s="309"/>
      <c r="I47" s="308">
        <f>INDEX('(別紙1)事業計画書'!$I$28:$I$36,MATCH('(別紙2)変更事業計画書'!$N47,'(別紙1)事業計画書'!$N$28:$N$36,0))</f>
        <v>0</v>
      </c>
      <c r="J47" s="309"/>
      <c r="K47" s="327">
        <f>IFERROR(SUM($E47,-$G47,-$I47),"")</f>
        <v>0</v>
      </c>
      <c r="L47" s="327"/>
      <c r="M47" s="37"/>
      <c r="N47" s="23">
        <v>9</v>
      </c>
      <c r="O47" s="23"/>
      <c r="P47" s="23"/>
      <c r="Q47" s="23"/>
      <c r="R47" s="23"/>
      <c r="S47" s="23"/>
      <c r="T47" s="23"/>
      <c r="U47" s="23"/>
    </row>
    <row r="48" spans="1:21" s="24" customFormat="1" ht="19.5" thickBot="1" x14ac:dyDescent="0.45">
      <c r="A48" s="189"/>
      <c r="B48" s="36"/>
      <c r="C48" s="214"/>
      <c r="D48" s="216"/>
      <c r="E48" s="180" t="str">
        <f>IF(SUM(E$32,E$34,E$36,E$38,E$40,E42,E44,E46)=0,"",SUM(E$32,E$34,E$36,E$38,E$40,E42,E44,E46))</f>
        <v/>
      </c>
      <c r="F48" s="180"/>
      <c r="G48" s="180" t="str">
        <f>IF(SUM(G$32,G$34,G$36,G$38,G$40,G42,G44,G46)=0,"",SUM(G$32,G$34,G$36,G$38,G$40,G42,G44,G46))</f>
        <v/>
      </c>
      <c r="H48" s="180"/>
      <c r="I48" s="180" t="str">
        <f>IF(SUM(I$32,I$34,I$36,I$38,I$40,I42,I44,I46)=0,"",SUM(I$32,I$34,I$36,I$38,I$40,I42,I44,I46))</f>
        <v/>
      </c>
      <c r="J48" s="180"/>
      <c r="K48" s="180" t="str">
        <f>IF(SUM(K$32,K$34,K$36,K$38,K$40,K42,K44,K46)=0,"",SUM(K$32,K$34,K$36,K$38,K$40,K42,K44,K46))</f>
        <v/>
      </c>
      <c r="L48" s="180"/>
      <c r="M48" s="37"/>
      <c r="N48" s="23"/>
      <c r="O48" s="23"/>
      <c r="P48" s="23"/>
      <c r="Q48" s="23"/>
      <c r="R48" s="23"/>
      <c r="S48" s="23"/>
      <c r="T48" s="23"/>
      <c r="U48" s="23"/>
    </row>
    <row r="49" spans="1:21" s="24" customFormat="1" ht="19.5" thickTop="1" x14ac:dyDescent="0.4">
      <c r="A49" s="189"/>
      <c r="B49" s="36"/>
      <c r="C49" s="343" t="s">
        <v>222</v>
      </c>
      <c r="D49" s="343"/>
      <c r="E49" s="343"/>
      <c r="F49" s="343"/>
      <c r="G49" s="343"/>
      <c r="H49" s="343"/>
      <c r="I49" s="343"/>
      <c r="J49" s="344"/>
      <c r="K49" s="323">
        <f>'(別紙1)事業計画書'!$K$37</f>
        <v>0</v>
      </c>
      <c r="L49" s="324"/>
      <c r="M49" s="37"/>
      <c r="N49" s="23"/>
      <c r="O49" s="23"/>
      <c r="P49" s="23"/>
      <c r="Q49" s="23"/>
      <c r="R49" s="23"/>
      <c r="S49" s="23"/>
      <c r="T49" s="23"/>
      <c r="U49" s="23"/>
    </row>
    <row r="50" spans="1:21" s="24" customFormat="1" ht="19.5" thickBot="1" x14ac:dyDescent="0.45">
      <c r="A50" s="189"/>
      <c r="B50" s="36"/>
      <c r="C50" s="343"/>
      <c r="D50" s="343"/>
      <c r="E50" s="343"/>
      <c r="F50" s="343"/>
      <c r="G50" s="343"/>
      <c r="H50" s="343"/>
      <c r="I50" s="343"/>
      <c r="J50" s="344"/>
      <c r="K50" s="345" t="str">
        <f>IFERROR(IF(ROUNDDOWN($K$48/2,-3)&gt;=500000-$J$52,500000-$J$52,ROUNDDOWN($K$48/2,-3)),"")</f>
        <v/>
      </c>
      <c r="L50" s="346"/>
      <c r="M50" s="37"/>
      <c r="N50" s="23"/>
      <c r="O50" s="23"/>
      <c r="P50" s="23"/>
      <c r="Q50" s="23"/>
      <c r="R50" s="23"/>
      <c r="S50" s="23"/>
      <c r="T50" s="23"/>
      <c r="U50" s="23"/>
    </row>
    <row r="51" spans="1:21" s="24" customFormat="1" ht="63" customHeight="1" thickTop="1" thickBot="1" x14ac:dyDescent="0.45">
      <c r="A51" s="190"/>
      <c r="B51" s="197" t="s">
        <v>254</v>
      </c>
      <c r="C51" s="198"/>
      <c r="D51" s="198"/>
      <c r="E51" s="198"/>
      <c r="F51" s="198"/>
      <c r="G51" s="198"/>
      <c r="H51" s="198"/>
      <c r="I51" s="198"/>
      <c r="J51" s="198"/>
      <c r="K51" s="198"/>
      <c r="L51" s="198"/>
      <c r="M51" s="30"/>
      <c r="N51" s="23"/>
      <c r="O51" s="23"/>
      <c r="P51" s="23"/>
      <c r="Q51" s="23"/>
      <c r="R51" s="23"/>
      <c r="S51" s="23"/>
      <c r="T51" s="23"/>
      <c r="U51" s="23"/>
    </row>
    <row r="52" spans="1:21" s="24" customFormat="1" x14ac:dyDescent="0.4">
      <c r="A52" s="233" t="s">
        <v>251</v>
      </c>
      <c r="B52" s="235" t="s">
        <v>252</v>
      </c>
      <c r="C52" s="236"/>
      <c r="D52" s="239" t="s">
        <v>253</v>
      </c>
      <c r="E52" s="240"/>
      <c r="F52" s="240"/>
      <c r="G52" s="240"/>
      <c r="H52" s="240"/>
      <c r="I52" s="240"/>
      <c r="J52" s="241">
        <f>'(別紙1)事業計画書'!$J$39</f>
        <v>0</v>
      </c>
      <c r="K52" s="242"/>
      <c r="L52" s="240" t="s">
        <v>4</v>
      </c>
      <c r="M52" s="243"/>
      <c r="N52" s="23"/>
      <c r="O52" s="23"/>
      <c r="P52" s="23"/>
      <c r="Q52" s="23"/>
      <c r="R52" s="23"/>
      <c r="S52" s="23"/>
      <c r="T52" s="23"/>
      <c r="U52" s="23"/>
    </row>
    <row r="53" spans="1:21" s="24" customFormat="1" ht="40.5" customHeight="1" thickBot="1" x14ac:dyDescent="0.45">
      <c r="A53" s="234"/>
      <c r="B53" s="237"/>
      <c r="C53" s="238"/>
      <c r="D53" s="244"/>
      <c r="E53" s="244"/>
      <c r="F53" s="244"/>
      <c r="G53" s="244"/>
      <c r="H53" s="244"/>
      <c r="I53" s="244"/>
      <c r="J53" s="244"/>
      <c r="K53" s="244"/>
      <c r="L53" s="244"/>
      <c r="M53" s="245"/>
      <c r="N53" s="23"/>
      <c r="O53" s="23"/>
      <c r="P53" s="23"/>
      <c r="Q53" s="23"/>
      <c r="R53" s="23"/>
      <c r="S53" s="23"/>
      <c r="T53" s="23"/>
      <c r="U53" s="23"/>
    </row>
    <row r="54" spans="1:21" s="24" customFormat="1" x14ac:dyDescent="0.4">
      <c r="A54" s="21"/>
      <c r="B54" s="21"/>
      <c r="C54" s="22"/>
      <c r="D54" s="22"/>
      <c r="E54" s="21"/>
      <c r="F54" s="21"/>
      <c r="G54" s="21"/>
      <c r="H54" s="21"/>
      <c r="I54" s="21"/>
      <c r="J54" s="21"/>
      <c r="K54" s="21"/>
      <c r="L54" s="21"/>
      <c r="M54" s="21"/>
      <c r="N54" s="23"/>
      <c r="O54" s="23"/>
      <c r="P54" s="23"/>
      <c r="Q54" s="23"/>
      <c r="R54" s="23"/>
      <c r="S54" s="23"/>
      <c r="T54" s="23"/>
      <c r="U54" s="23"/>
    </row>
    <row r="55" spans="1:21" s="24" customFormat="1" x14ac:dyDescent="0.4">
      <c r="A55" s="21"/>
      <c r="B55" s="21"/>
      <c r="C55" s="22"/>
      <c r="D55" s="22"/>
      <c r="E55" s="21"/>
      <c r="F55" s="21"/>
      <c r="G55" s="21"/>
      <c r="H55" s="21"/>
      <c r="I55" s="21"/>
      <c r="J55" s="21"/>
      <c r="K55" s="21"/>
      <c r="L55" s="21"/>
      <c r="M55" s="21"/>
      <c r="N55" s="23"/>
      <c r="O55" s="23"/>
      <c r="P55" s="23"/>
      <c r="Q55" s="23"/>
      <c r="R55" s="23"/>
      <c r="S55" s="23"/>
      <c r="T55" s="23"/>
      <c r="U55" s="23"/>
    </row>
    <row r="56" spans="1:21" s="24" customFormat="1" x14ac:dyDescent="0.4">
      <c r="A56" s="21"/>
      <c r="B56" s="21"/>
      <c r="C56" s="22"/>
      <c r="D56" s="22"/>
      <c r="E56" s="21"/>
      <c r="F56" s="21"/>
      <c r="G56" s="21"/>
      <c r="H56" s="21"/>
      <c r="I56" s="21"/>
      <c r="J56" s="21"/>
      <c r="K56" s="21"/>
      <c r="L56" s="21"/>
      <c r="M56" s="21"/>
      <c r="N56" s="23"/>
      <c r="O56" s="23"/>
      <c r="P56" s="23"/>
      <c r="Q56" s="23"/>
      <c r="R56" s="23"/>
      <c r="S56" s="23"/>
      <c r="T56" s="23"/>
      <c r="U56" s="23"/>
    </row>
  </sheetData>
  <sheetProtection algorithmName="SHA-512" hashValue="09pErGd7yb0WbuYuzoW9R0fBfdmSydK0ovzbUQ3iI6mRsA2liht697B+8nvhHzmOkzDOFN/iovdh7jgwi/Om5g==" saltValue="CtUvaOInHLvb1iUI8UsmLQ==" spinCount="100000" sheet="1" objects="1" scenarios="1" formatColumns="0" formatRows="0"/>
  <mergeCells count="148">
    <mergeCell ref="C45:D46"/>
    <mergeCell ref="E45:F45"/>
    <mergeCell ref="G45:H45"/>
    <mergeCell ref="I45:J45"/>
    <mergeCell ref="K45:L45"/>
    <mergeCell ref="E46:F46"/>
    <mergeCell ref="G46:H46"/>
    <mergeCell ref="I46:J46"/>
    <mergeCell ref="K46:L46"/>
    <mergeCell ref="E43:F43"/>
    <mergeCell ref="G43:H43"/>
    <mergeCell ref="I43:J43"/>
    <mergeCell ref="K43:L43"/>
    <mergeCell ref="E44:F44"/>
    <mergeCell ref="G44:H44"/>
    <mergeCell ref="I44:J44"/>
    <mergeCell ref="K44:L44"/>
    <mergeCell ref="G48:H48"/>
    <mergeCell ref="I48:J48"/>
    <mergeCell ref="K48:L48"/>
    <mergeCell ref="A52:A53"/>
    <mergeCell ref="B52:C53"/>
    <mergeCell ref="D52:I52"/>
    <mergeCell ref="J52:K52"/>
    <mergeCell ref="L52:M52"/>
    <mergeCell ref="D53:M53"/>
    <mergeCell ref="E5:M5"/>
    <mergeCell ref="C49:J50"/>
    <mergeCell ref="K50:L50"/>
    <mergeCell ref="C31:D32"/>
    <mergeCell ref="C33:D34"/>
    <mergeCell ref="C35:D36"/>
    <mergeCell ref="C37:D38"/>
    <mergeCell ref="C39:D40"/>
    <mergeCell ref="C47:D48"/>
    <mergeCell ref="K32:L32"/>
    <mergeCell ref="K34:L34"/>
    <mergeCell ref="K36:L36"/>
    <mergeCell ref="K38:L38"/>
    <mergeCell ref="K40:L40"/>
    <mergeCell ref="I32:J32"/>
    <mergeCell ref="E40:F40"/>
    <mergeCell ref="E48:F48"/>
    <mergeCell ref="C43:D44"/>
    <mergeCell ref="F24:L24"/>
    <mergeCell ref="C29:D30"/>
    <mergeCell ref="E29:F30"/>
    <mergeCell ref="G29:J29"/>
    <mergeCell ref="K29:L30"/>
    <mergeCell ref="C22:C23"/>
    <mergeCell ref="C20:C21"/>
    <mergeCell ref="C18:C19"/>
    <mergeCell ref="D19:E19"/>
    <mergeCell ref="F19:L19"/>
    <mergeCell ref="F21:L21"/>
    <mergeCell ref="F23:L23"/>
    <mergeCell ref="D21:E21"/>
    <mergeCell ref="D23:E23"/>
    <mergeCell ref="I38:J38"/>
    <mergeCell ref="I40:J40"/>
    <mergeCell ref="G32:H32"/>
    <mergeCell ref="I37:J37"/>
    <mergeCell ref="K37:L37"/>
    <mergeCell ref="E31:F31"/>
    <mergeCell ref="I31:J31"/>
    <mergeCell ref="K31:L31"/>
    <mergeCell ref="E32:F32"/>
    <mergeCell ref="E34:F34"/>
    <mergeCell ref="E36:F36"/>
    <mergeCell ref="E38:F38"/>
    <mergeCell ref="G34:H34"/>
    <mergeCell ref="G36:H36"/>
    <mergeCell ref="G38:H38"/>
    <mergeCell ref="I34:J34"/>
    <mergeCell ref="I36:J36"/>
    <mergeCell ref="E33:F33"/>
    <mergeCell ref="G33:H33"/>
    <mergeCell ref="I33:J33"/>
    <mergeCell ref="K33:L33"/>
    <mergeCell ref="G40:H40"/>
    <mergeCell ref="I42:J42"/>
    <mergeCell ref="E41:F41"/>
    <mergeCell ref="G41:H41"/>
    <mergeCell ref="I41:J41"/>
    <mergeCell ref="K41:L41"/>
    <mergeCell ref="K49:L49"/>
    <mergeCell ref="B51:L51"/>
    <mergeCell ref="C24:C25"/>
    <mergeCell ref="F25:L25"/>
    <mergeCell ref="D25:E25"/>
    <mergeCell ref="E39:F39"/>
    <mergeCell ref="G39:H39"/>
    <mergeCell ref="I39:J39"/>
    <mergeCell ref="K39:L39"/>
    <mergeCell ref="E47:F47"/>
    <mergeCell ref="G47:H47"/>
    <mergeCell ref="I47:J47"/>
    <mergeCell ref="K47:L47"/>
    <mergeCell ref="E35:F35"/>
    <mergeCell ref="G35:H35"/>
    <mergeCell ref="I35:J35"/>
    <mergeCell ref="K35:L35"/>
    <mergeCell ref="E37:F37"/>
    <mergeCell ref="G37:H37"/>
    <mergeCell ref="K42:L42"/>
    <mergeCell ref="G31:H31"/>
    <mergeCell ref="A12:A14"/>
    <mergeCell ref="B12:D12"/>
    <mergeCell ref="E12:M12"/>
    <mergeCell ref="B13:D13"/>
    <mergeCell ref="E13:M13"/>
    <mergeCell ref="B14:D14"/>
    <mergeCell ref="E14:M14"/>
    <mergeCell ref="G30:H30"/>
    <mergeCell ref="I30:J30"/>
    <mergeCell ref="A15:A51"/>
    <mergeCell ref="D17:E17"/>
    <mergeCell ref="F17:L17"/>
    <mergeCell ref="D18:E18"/>
    <mergeCell ref="F18:L18"/>
    <mergeCell ref="D20:E20"/>
    <mergeCell ref="F20:L20"/>
    <mergeCell ref="D22:E22"/>
    <mergeCell ref="F22:L22"/>
    <mergeCell ref="D24:E24"/>
    <mergeCell ref="C41:D42"/>
    <mergeCell ref="E42:F42"/>
    <mergeCell ref="G42:H42"/>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s>
  <phoneticPr fontId="1"/>
  <dataValidations count="1">
    <dataValidation operator="greaterThanOrEqual" allowBlank="1" showInputMessage="1" showErrorMessage="1" sqref="F6:G6 H6:H11 C20 C51:J51 B1:D11 I8:M11 F8:G11 C16:C18 C49 C47 D22:D28 L51 I41 C24 C22 D16:D19 I35 C31 F15:F28 B15:D15 G15:L17 I31 I37 I33 I39 B54:M1048576 H27:L27 E1:E12 C27:C29 E27:E29 L28 K28:K29 H28:J28 G27:G48 E15:E17 I47:I48 I45 C45 E31:E48 M15:M51 D53 I6:M6 F1:M4 B16:B52 I43 C33 C35 C37 C39 C41 C43 K31:K51"/>
  </dataValidations>
  <printOptions horizontalCentered="1"/>
  <pageMargins left="0.31496062992125984" right="0.31496062992125984" top="0.74803149606299213" bottom="0.74803149606299213" header="0.31496062992125984" footer="0.31496062992125984"/>
  <pageSetup paperSize="9" scale="99" orientation="portrait" r:id="rId1"/>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2025-03-13T02:05:12Z</cp:lastPrinted>
  <dcterms:created xsi:type="dcterms:W3CDTF">2022-04-21T05:19:51Z</dcterms:created>
  <dcterms:modified xsi:type="dcterms:W3CDTF">2025-03-31T05:26:52Z</dcterms:modified>
</cp:coreProperties>
</file>