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X:\まつえ産業支援センター\R7\02_産業支援\A_ものづくりAP\02_補助金申請・報告\02_交付要綱・実施要領\01_設備導入\"/>
    </mc:Choice>
  </mc:AlternateContent>
  <bookViews>
    <workbookView xWindow="28680" yWindow="-795" windowWidth="29040" windowHeight="1572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別紙1)設備導入計画書" sheetId="30" r:id="rId5"/>
    <sheet name="(別紙2)事前着手申請書" sheetId="28" r:id="rId6"/>
    <sheet name="(別紙3)労働生産性向上計画書" sheetId="29" r:id="rId7"/>
    <sheet name="(別紙4)炭素排出量削減資料" sheetId="31" r:id="rId8"/>
    <sheet name="(様式1号)交付申請書" sheetId="3" r:id="rId9"/>
    <sheet name="(別紙6)事業計画書" sheetId="23" r:id="rId10"/>
    <sheet name="(様式4号)着手届" sheetId="15" r:id="rId11"/>
    <sheet name="(様式3号)変更交付申請書" sheetId="8" r:id="rId12"/>
    <sheet name="(別紙7)変更事業計画書" sheetId="25" r:id="rId13"/>
    <sheet name="(様式3号3)変更・中止・廃止承認申請書" sheetId="9" r:id="rId14"/>
    <sheet name="(様式4号)完了届" sheetId="22" r:id="rId15"/>
    <sheet name="(様式5号)実績報告書" sheetId="5" r:id="rId16"/>
    <sheet name="(別紙8)事業報告書" sheetId="26" r:id="rId17"/>
    <sheet name="(様式7号)交付請求書" sheetId="6" r:id="rId18"/>
    <sheet name="口座振込依頼書" sheetId="7" r:id="rId19"/>
  </sheets>
  <externalReferences>
    <externalReference r:id="rId20"/>
  </externalReferences>
  <definedNames>
    <definedName name="_Key1" localSheetId="4" hidden="1">#REF!</definedName>
    <definedName name="_Key1" localSheetId="5" hidden="1">[1]一般図書一覧!#REF!</definedName>
    <definedName name="_Key1" localSheetId="6" hidden="1">[1]一般図書一覧!#REF!</definedName>
    <definedName name="_Key1" localSheetId="9" hidden="1">#REF!</definedName>
    <definedName name="_Key1" localSheetId="12" hidden="1">#REF!</definedName>
    <definedName name="_Key1" localSheetId="16" hidden="1">#REF!</definedName>
    <definedName name="_Key1" localSheetId="14" hidden="1">#REF!</definedName>
    <definedName name="_Key1" hidden="1">#REF!</definedName>
    <definedName name="_Order1" hidden="1">255</definedName>
    <definedName name="_Sort" localSheetId="4" hidden="1">#REF!</definedName>
    <definedName name="_Sort" localSheetId="5" hidden="1">[1]一般図書一覧!#REF!</definedName>
    <definedName name="_Sort" localSheetId="6" hidden="1">[1]一般図書一覧!#REF!</definedName>
    <definedName name="_Sort" localSheetId="9" hidden="1">#REF!</definedName>
    <definedName name="_Sort" localSheetId="12" hidden="1">#REF!</definedName>
    <definedName name="_Sort" localSheetId="16" hidden="1">#REF!</definedName>
    <definedName name="_Sort" localSheetId="14" hidden="1">#REF!</definedName>
    <definedName name="_Sort" hidden="1">#REF!</definedName>
    <definedName name="_xlnm.Print_Area" localSheetId="4">'(別紙1)設備導入計画書'!$A$1:$M$61</definedName>
    <definedName name="_xlnm.Print_Area" localSheetId="5">'(別紙2)事前着手申請書'!$A$1:$M$24</definedName>
    <definedName name="_xlnm.Print_Area" localSheetId="6">'(別紙3)労働生産性向上計画書'!$A$13:$N$56</definedName>
    <definedName name="_xlnm.Print_Area" localSheetId="7">'(別紙4)炭素排出量削減資料'!$A$1:$N$29</definedName>
    <definedName name="_xlnm.Print_Area" localSheetId="9">'(別紙6)事業計画書'!$A$1:$M$54</definedName>
    <definedName name="_xlnm.Print_Area" localSheetId="12">'(別紙7)変更事業計画書'!$A$1:$M$70</definedName>
    <definedName name="_xlnm.Print_Area" localSheetId="16">'(別紙8)事業報告書'!$A$1:$M$57</definedName>
    <definedName name="_xlnm.Print_Area" localSheetId="8">'(様式1号)交付申請書'!$A$1:$AB$20</definedName>
    <definedName name="_xlnm.Print_Area" localSheetId="11">'(様式3号)変更交付申請書'!$A$1:$AB$20</definedName>
    <definedName name="_xlnm.Print_Area" localSheetId="13">'(様式3号3)変更・中止・廃止承認申請書'!$A$1:$AB$16</definedName>
    <definedName name="_xlnm.Print_Area" localSheetId="14">'(様式4号)完了届'!$A$1:$AB$16</definedName>
    <definedName name="_xlnm.Print_Area" localSheetId="10">'(様式4号)着手届'!$A$1:$AB$16</definedName>
    <definedName name="_xlnm.Print_Area" localSheetId="15">'(様式5号)実績報告書'!$A$1:$AB$21</definedName>
    <definedName name="_xlnm.Print_Area" localSheetId="17">'(様式7号)交付請求書'!$A$1:$AB$23</definedName>
    <definedName name="_xlnm.Print_Area" localSheetId="18">口座振込依頼書!$A$1:$X$45</definedName>
    <definedName name="Z_43050D9F_831B_4AF3_8E5E_9303BB21A858_.wvu.PrintArea" localSheetId="8" hidden="1">'(様式1号)交付申請書'!$A$1:$AB$21</definedName>
    <definedName name="Z_43050D9F_831B_4AF3_8E5E_9303BB21A858_.wvu.PrintArea" localSheetId="11" hidden="1">'(様式3号)変更交付申請書'!$A$1:$AB$20</definedName>
    <definedName name="Z_43050D9F_831B_4AF3_8E5E_9303BB21A858_.wvu.PrintArea" localSheetId="13" hidden="1">'(様式3号3)変更・中止・廃止承認申請書'!$A$1:$AB$16</definedName>
    <definedName name="Z_43050D9F_831B_4AF3_8E5E_9303BB21A858_.wvu.PrintArea" localSheetId="14" hidden="1">'(様式4号)完了届'!$A$1:$AB$16</definedName>
    <definedName name="Z_43050D9F_831B_4AF3_8E5E_9303BB21A858_.wvu.PrintArea" localSheetId="10" hidden="1">'(様式4号)着手届'!$A$1:$AB$16</definedName>
    <definedName name="Z_43050D9F_831B_4AF3_8E5E_9303BB21A858_.wvu.PrintArea" localSheetId="15" hidden="1">'(様式5号)実績報告書'!$A$1:$AB$21</definedName>
    <definedName name="Z_43050D9F_831B_4AF3_8E5E_9303BB21A858_.wvu.PrintArea" localSheetId="17" hidden="1">'(様式7号)交付請求書'!$A$1:$AB$23</definedName>
    <definedName name="Z_43050D9F_831B_4AF3_8E5E_9303BB21A858_.wvu.PrintArea" localSheetId="18" hidden="1">口座振込依頼書!$A$1:$X$46</definedName>
    <definedName name="松江市ものづくり関心向上啓発活動支援事業補助金" localSheetId="4">松江市小規模企業者支援事業補助金[松江市ものづくり関心向上啓発活動支援事業補助金]</definedName>
    <definedName name="松江市ものづくり関心向上啓発活動支援事業補助金">松江市小規模企業者支援事業補助金[松江市ものづくり関心向上啓発活動支援事業補助金]</definedName>
    <definedName name="松江市新製品・新分野チャレンジ支援事業補助金" localSheetId="4">#REF!</definedName>
    <definedName name="松江市新製品・新分野チャレンジ支援事業補助金" localSheetId="5">#REF!</definedName>
    <definedName name="松江市新製品・新分野チャレンジ支援事業補助金" localSheetId="6">#REF!</definedName>
    <definedName name="松江市新製品・新分野チャレンジ支援事業補助金" localSheetId="12">#REF!</definedName>
    <definedName name="松江市新製品・新分野チャレンジ支援事業補助金" localSheetId="16">#REF!</definedName>
    <definedName name="松江市新製品・新分野チャレンジ支援事業補助金">#REF!</definedName>
  </definedNames>
  <calcPr calcId="162913" concurrentCalc="0"/>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8" l="1"/>
  <c r="D22" i="28"/>
  <c r="N10" i="31"/>
  <c r="N11" i="31"/>
  <c r="N12" i="31"/>
  <c r="N13" i="31"/>
  <c r="N14" i="31"/>
  <c r="N15" i="31"/>
  <c r="N16" i="31"/>
  <c r="N17" i="31"/>
  <c r="N18" i="31"/>
  <c r="N19" i="31"/>
  <c r="N20" i="31"/>
  <c r="N21" i="31"/>
  <c r="N22" i="31"/>
  <c r="N23" i="31"/>
  <c r="J27" i="31"/>
  <c r="J10" i="31"/>
  <c r="J11" i="31"/>
  <c r="J12" i="31"/>
  <c r="J13" i="31"/>
  <c r="J14" i="31"/>
  <c r="J15" i="31"/>
  <c r="J16" i="31"/>
  <c r="J17" i="31"/>
  <c r="J18" i="31"/>
  <c r="J19" i="31"/>
  <c r="J20" i="31"/>
  <c r="J21" i="31"/>
  <c r="J22" i="31"/>
  <c r="J23" i="31"/>
  <c r="G27" i="31"/>
  <c r="M27" i="31"/>
  <c r="E15" i="25"/>
  <c r="E15" i="23"/>
  <c r="F26" i="23"/>
  <c r="F27" i="23"/>
  <c r="E28" i="23"/>
  <c r="E29" i="23"/>
  <c r="E30" i="23"/>
  <c r="C22" i="23"/>
  <c r="F22" i="23"/>
  <c r="H22" i="23"/>
  <c r="J22" i="23"/>
  <c r="C23" i="23"/>
  <c r="F23" i="23"/>
  <c r="H23" i="23"/>
  <c r="J23" i="23"/>
  <c r="E16" i="23"/>
  <c r="E17" i="23"/>
  <c r="E12" i="23"/>
  <c r="E13" i="23"/>
  <c r="E14" i="23"/>
  <c r="I13" i="23"/>
  <c r="E18" i="23"/>
  <c r="O54" i="26"/>
  <c r="I48" i="25"/>
  <c r="I35" i="26"/>
  <c r="G48" i="25"/>
  <c r="G35" i="26"/>
  <c r="E48" i="25"/>
  <c r="E35" i="26"/>
  <c r="K35" i="26"/>
  <c r="I50" i="25"/>
  <c r="I37" i="26"/>
  <c r="G50" i="25"/>
  <c r="G37" i="26"/>
  <c r="E50" i="25"/>
  <c r="E37" i="26"/>
  <c r="K37" i="26"/>
  <c r="I52" i="25"/>
  <c r="I39" i="26"/>
  <c r="G52" i="25"/>
  <c r="G39" i="26"/>
  <c r="E52" i="25"/>
  <c r="E39" i="26"/>
  <c r="K39" i="26"/>
  <c r="I54" i="25"/>
  <c r="I41" i="26"/>
  <c r="G54" i="25"/>
  <c r="G41" i="26"/>
  <c r="E54" i="25"/>
  <c r="E41" i="26"/>
  <c r="K41" i="26"/>
  <c r="I56" i="25"/>
  <c r="I43" i="26"/>
  <c r="G56" i="25"/>
  <c r="G43" i="26"/>
  <c r="E56" i="25"/>
  <c r="E43" i="26"/>
  <c r="K43" i="26"/>
  <c r="I58" i="25"/>
  <c r="I45" i="26"/>
  <c r="G58" i="25"/>
  <c r="G45" i="26"/>
  <c r="E58" i="25"/>
  <c r="E45" i="26"/>
  <c r="K45" i="26"/>
  <c r="I60" i="25"/>
  <c r="I47" i="26"/>
  <c r="G60" i="25"/>
  <c r="G47" i="26"/>
  <c r="E60" i="25"/>
  <c r="E47" i="26"/>
  <c r="K47" i="26"/>
  <c r="I62" i="25"/>
  <c r="I49" i="26"/>
  <c r="G62" i="25"/>
  <c r="G49" i="26"/>
  <c r="E62" i="25"/>
  <c r="E49" i="26"/>
  <c r="K49" i="26"/>
  <c r="K51" i="26"/>
  <c r="P53" i="26"/>
  <c r="E4" i="26"/>
  <c r="K53" i="26"/>
  <c r="K36" i="26"/>
  <c r="K52" i="26"/>
  <c r="P55" i="26"/>
  <c r="O55" i="26"/>
  <c r="K54" i="26"/>
  <c r="Q53" i="26"/>
  <c r="O53" i="26"/>
  <c r="K40" i="26"/>
  <c r="K42" i="26"/>
  <c r="K44" i="26"/>
  <c r="K46" i="26"/>
  <c r="Q55" i="26"/>
  <c r="E16" i="26"/>
  <c r="E18" i="25"/>
  <c r="K49" i="25"/>
  <c r="K65" i="25"/>
  <c r="P68" i="25"/>
  <c r="K67" i="25"/>
  <c r="J31" i="23"/>
  <c r="J18" i="26"/>
  <c r="E31" i="23"/>
  <c r="E18" i="26"/>
  <c r="E15" i="26"/>
  <c r="F14" i="26"/>
  <c r="F13" i="26"/>
  <c r="J10" i="26"/>
  <c r="H10" i="26"/>
  <c r="F10" i="26"/>
  <c r="C10" i="26"/>
  <c r="J9" i="26"/>
  <c r="H9" i="26"/>
  <c r="F9" i="26"/>
  <c r="C9" i="26"/>
  <c r="G50" i="23"/>
  <c r="I50" i="23"/>
  <c r="E50" i="23"/>
  <c r="K50" i="23"/>
  <c r="P52" i="23"/>
  <c r="K51" i="23"/>
  <c r="Q68" i="25"/>
  <c r="O68" i="25"/>
  <c r="K50" i="25"/>
  <c r="G18" i="25"/>
  <c r="H6" i="28"/>
  <c r="H5" i="28"/>
  <c r="H4" i="28"/>
  <c r="G18" i="23"/>
  <c r="J11" i="23"/>
  <c r="E11" i="23"/>
  <c r="K10" i="23"/>
  <c r="E10" i="23"/>
  <c r="E9" i="23"/>
  <c r="I7" i="23"/>
  <c r="F7" i="23"/>
  <c r="K16" i="3"/>
  <c r="K13" i="3"/>
  <c r="K12" i="3"/>
  <c r="K47" i="29"/>
  <c r="J1" i="28"/>
  <c r="A12" i="28"/>
  <c r="E57" i="30"/>
  <c r="D20" i="28"/>
  <c r="E22" i="30"/>
  <c r="G57" i="30"/>
  <c r="I57" i="30"/>
  <c r="K57" i="30"/>
  <c r="N59" i="30"/>
  <c r="K58" i="30"/>
  <c r="G25" i="30"/>
  <c r="H5" i="30"/>
  <c r="H4" i="30"/>
  <c r="H3" i="30"/>
  <c r="A9" i="30"/>
  <c r="P59" i="30"/>
  <c r="O59" i="30"/>
  <c r="K56" i="30"/>
  <c r="C56" i="30"/>
  <c r="K55" i="30"/>
  <c r="C55" i="30"/>
  <c r="K54" i="30"/>
  <c r="C54" i="30"/>
  <c r="K53" i="30"/>
  <c r="C53" i="30"/>
  <c r="K52" i="30"/>
  <c r="C52" i="30"/>
  <c r="K51" i="30"/>
  <c r="C51" i="30"/>
  <c r="K50" i="30"/>
  <c r="C50" i="30"/>
  <c r="K49" i="30"/>
  <c r="C49" i="30"/>
  <c r="D44" i="30"/>
  <c r="F42" i="30"/>
  <c r="D42" i="30"/>
  <c r="D41" i="30"/>
  <c r="E13" i="30"/>
  <c r="E12" i="30"/>
  <c r="E11" i="30"/>
  <c r="E10" i="30"/>
  <c r="Y47" i="29"/>
  <c r="O52" i="23"/>
  <c r="Q52" i="23"/>
  <c r="J69" i="25"/>
  <c r="J56" i="26"/>
  <c r="K48" i="26"/>
  <c r="K50" i="26"/>
  <c r="K38" i="26"/>
  <c r="G51" i="26"/>
  <c r="I51" i="26"/>
  <c r="E51" i="26"/>
  <c r="R10" i="22"/>
  <c r="B8" i="9"/>
  <c r="R10" i="9"/>
  <c r="R10" i="8"/>
  <c r="G52" i="26"/>
  <c r="I52" i="26"/>
  <c r="E52" i="26"/>
  <c r="E65" i="25"/>
  <c r="E64" i="25"/>
  <c r="C37" i="26"/>
  <c r="C39" i="26"/>
  <c r="C41" i="26"/>
  <c r="C43" i="26"/>
  <c r="C45" i="26"/>
  <c r="C47" i="26"/>
  <c r="C49" i="26"/>
  <c r="C35" i="26"/>
  <c r="K61" i="25"/>
  <c r="K63" i="25"/>
  <c r="K59" i="25"/>
  <c r="K57" i="25"/>
  <c r="K55" i="25"/>
  <c r="K53" i="25"/>
  <c r="K51" i="25"/>
  <c r="I65" i="25"/>
  <c r="G65" i="25"/>
  <c r="C50" i="25"/>
  <c r="C52" i="25"/>
  <c r="C54" i="25"/>
  <c r="C56" i="25"/>
  <c r="C58" i="25"/>
  <c r="C60" i="25"/>
  <c r="C62" i="25"/>
  <c r="C48" i="25"/>
  <c r="K62" i="25"/>
  <c r="K60" i="25"/>
  <c r="K48" i="23"/>
  <c r="K49" i="23"/>
  <c r="C48" i="23"/>
  <c r="C49" i="23"/>
  <c r="C43" i="23"/>
  <c r="C44" i="23"/>
  <c r="C45" i="23"/>
  <c r="C46" i="23"/>
  <c r="C47" i="23"/>
  <c r="C42" i="23"/>
  <c r="H10" i="22"/>
  <c r="H10" i="9"/>
  <c r="F10" i="3"/>
  <c r="H11" i="9"/>
  <c r="H10" i="8"/>
  <c r="E5" i="23"/>
  <c r="E5" i="25"/>
  <c r="F24" i="26"/>
  <c r="A2" i="26"/>
  <c r="A2" i="25"/>
  <c r="D28" i="26"/>
  <c r="K66" i="25"/>
  <c r="D24" i="26"/>
  <c r="D39" i="25"/>
  <c r="D26" i="26"/>
  <c r="D22" i="26"/>
  <c r="H14" i="15"/>
  <c r="H14" i="22"/>
  <c r="F37" i="25"/>
  <c r="G64" i="25"/>
  <c r="I64" i="25"/>
  <c r="K64" i="25"/>
  <c r="K58" i="25"/>
  <c r="A2" i="23"/>
  <c r="F35" i="23"/>
  <c r="K47" i="23"/>
  <c r="K15" i="5"/>
  <c r="D25" i="26"/>
  <c r="D29" i="26"/>
  <c r="D23" i="26"/>
  <c r="E3" i="26"/>
  <c r="H13" i="5"/>
  <c r="M15" i="8"/>
  <c r="K15" i="3"/>
  <c r="M13" i="8"/>
  <c r="R14" i="8"/>
  <c r="M18" i="8"/>
  <c r="M14" i="8"/>
  <c r="K11" i="3"/>
  <c r="K19" i="3"/>
  <c r="D41" i="25"/>
  <c r="D37" i="25"/>
  <c r="D35" i="25"/>
  <c r="D38" i="25"/>
  <c r="D42" i="25"/>
  <c r="D36" i="25"/>
  <c r="J11" i="25"/>
  <c r="E11" i="25"/>
  <c r="K10" i="25"/>
  <c r="E10" i="25"/>
  <c r="E9" i="25"/>
  <c r="I7" i="25"/>
  <c r="F7" i="25"/>
  <c r="K56" i="25"/>
  <c r="K54" i="25"/>
  <c r="K52" i="25"/>
  <c r="K48" i="25"/>
  <c r="E6" i="25"/>
  <c r="E4" i="25"/>
  <c r="E3" i="25"/>
  <c r="D35" i="23"/>
  <c r="D37" i="23"/>
  <c r="D34" i="23"/>
  <c r="K42" i="23"/>
  <c r="K43" i="23"/>
  <c r="K44" i="23"/>
  <c r="K45" i="23"/>
  <c r="K46" i="23"/>
  <c r="K14" i="3"/>
  <c r="E6" i="23"/>
  <c r="E4" i="23"/>
  <c r="E3" i="23"/>
  <c r="H23" i="7"/>
  <c r="G15" i="7"/>
  <c r="G11" i="7"/>
  <c r="L12" i="6"/>
  <c r="T11" i="6"/>
  <c r="H11" i="6"/>
  <c r="T10" i="6"/>
  <c r="H10" i="6"/>
  <c r="L13" i="6"/>
  <c r="L20" i="6"/>
  <c r="R7" i="6"/>
  <c r="R6" i="6"/>
  <c r="R5" i="6"/>
  <c r="H12" i="5"/>
  <c r="B20" i="5"/>
  <c r="U15" i="22"/>
  <c r="U14" i="5"/>
  <c r="H15" i="22"/>
  <c r="H14" i="5"/>
  <c r="T11" i="5"/>
  <c r="H10" i="5"/>
  <c r="H11" i="5"/>
  <c r="T10" i="5"/>
  <c r="R7" i="5"/>
  <c r="R6" i="5"/>
  <c r="R5" i="5"/>
  <c r="U3" i="22"/>
  <c r="H13" i="22"/>
  <c r="H12" i="22"/>
  <c r="R11" i="22"/>
  <c r="H11" i="22"/>
  <c r="R7" i="22"/>
  <c r="R6" i="22"/>
  <c r="R5" i="22"/>
  <c r="R7" i="15"/>
  <c r="R6" i="15"/>
  <c r="R5" i="15"/>
  <c r="H13" i="15"/>
  <c r="U15" i="15"/>
  <c r="H15" i="15"/>
  <c r="H12" i="15"/>
  <c r="R11"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<sst xmlns="http://schemas.openxmlformats.org/spreadsheetml/2006/main" count="867" uniqueCount="424">
  <si>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</si>
  <si>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</si>
  <si>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</si>
  <si>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</si>
  <si>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</si>
  <si>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</si>
  <si>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</si>
  <si>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</si>
  <si>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</si>
  <si>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</si>
  <si>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</si>
  <si>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</si>
  <si>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</si>
  <si>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</si>
  <si>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</si>
  <si>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</si>
  <si>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</si>
  <si>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</si>
  <si>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</si>
  <si>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</si>
  <si>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</si>
  <si>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</si>
  <si>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</si>
  <si>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</si>
  <si>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</si>
  <si>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</si>
  <si>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</si>
  <si>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</si>
  <si>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</si>
  <si>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</si>
  <si>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</si>
  <si>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</si>
  <si>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</si>
  <si>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</si>
  <si>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</si>
  <si>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</si>
  <si>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</si>
  <si>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</si>
  <si>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</si>
  <si>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</si>
  <si>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</si>
  <si>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</si>
  <si>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</si>
  <si>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</si>
  <si>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</si>
  <si>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</si>
  <si>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</si>
  <si>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</si>
  <si>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</si>
  <si>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</si>
  <si>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</si>
  <si>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</si>
  <si>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</si>
  <si>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</si>
  <si>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</si>
  <si>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</si>
  <si>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</si>
  <si>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</si>
  <si>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</si>
  <si>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</si>
  <si>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</si>
  <si>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</si>
  <si>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</si>
  <si>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</si>
  <si>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</si>
  <si>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</si>
  <si>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</si>
  <si>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</si>
  <si>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</si>
  <si>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</si>
  <si>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</si>
  <si>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</si>
  <si>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</si>
  <si>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</si>
  <si>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</si>
  <si>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</si>
  <si>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</si>
  <si>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</si>
  <si>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</si>
  <si>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</si>
  <si>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</si>
  <si>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</si>
  <si>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</si>
  <si>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</si>
  <si>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</si>
  <si>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</si>
  <si>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</si>
  <si>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</si>
  <si>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</si>
  <si>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</si>
  <si>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</si>
  <si>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</si>
  <si>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松江市職場改善活動支援事業補助金</t>
    <rPh sb="0" eb="3">
      <t>マツエシ</t>
    </rPh>
    <rPh sb="3" eb="9">
      <t>ショクバカイゼンカツドウ</t>
    </rPh>
    <rPh sb="9" eb="11">
      <t>シエン</t>
    </rPh>
    <rPh sb="11" eb="13">
      <t>ジギョウ</t>
    </rPh>
    <rPh sb="13" eb="16">
      <t>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</si>
  <si>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</si>
  <si>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</si>
  <si>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</si>
  <si>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</si>
  <si>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</si>
  <si>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</si>
  <si>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</si>
  <si>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</si>
  <si>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</si>
  <si>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</si>
  <si>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</si>
  <si>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職場改善活動支援事業</t>
    <rPh sb="0" eb="4">
      <t>ショクバカイゼン</t>
    </rPh>
    <rPh sb="4" eb="8">
      <t>カツドウシエン</t>
    </rPh>
    <rPh sb="8" eb="10">
      <t>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</si>
  <si>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</si>
  <si>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</si>
  <si>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</si>
  <si>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</si>
  <si>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</si>
  <si>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</si>
  <si>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</si>
  <si>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</si>
  <si>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</si>
  <si>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</si>
  <si>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</si>
  <si>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</si>
  <si>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</si>
  <si>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</si>
  <si>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</si>
  <si>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</si>
  <si>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</si>
  <si>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</si>
  <si>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</si>
  <si>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</si>
  <si>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</si>
  <si>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</si>
  <si>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</si>
  <si>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</si>
  <si>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</si>
  <si>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</si>
  <si>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</si>
  <si>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</si>
  <si>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</si>
  <si>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</si>
  <si>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</si>
  <si>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</si>
  <si>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</si>
  <si>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</si>
  <si>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</si>
  <si>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</si>
  <si>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</si>
  <si>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</si>
  <si>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</si>
  <si>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</si>
  <si>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</si>
  <si>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</si>
  <si>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</si>
  <si>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</si>
  <si>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</si>
  <si>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</si>
  <si>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</si>
  <si>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</si>
  <si>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</si>
  <si>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</si>
  <si>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別紙1</t>
    <rPh sb="0" eb="2">
      <t>ベッシ</t>
    </rPh>
    <phoneticPr fontId="21"/>
  </si>
  <si>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</si>
  <si>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</si>
  <si>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</si>
  <si>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</si>
  <si>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</si>
  <si>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</si>
  <si>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</si>
  <si>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</si>
  <si>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</si>
  <si>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</si>
  <si>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</si>
  <si>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</si>
  <si>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</si>
  <si>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</si>
  <si>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</si>
  <si>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</si>
  <si>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</si>
  <si>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</si>
  <si>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</si>
  <si>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</si>
  <si>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</si>
  <si>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</si>
  <si>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</si>
  <si>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</si>
  <si>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</si>
  <si>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</si>
  <si>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</si>
  <si>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</si>
  <si>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</si>
  <si>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</si>
  <si>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</si>
  <si>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</si>
  <si>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</si>
  <si>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</si>
  <si>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</si>
  <si>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</si>
  <si>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</si>
  <si>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</si>
  <si>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</si>
  <si>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</si>
  <si>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</si>
  <si>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</si>
  <si>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</si>
  <si>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</si>
  <si>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</si>
  <si>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</si>
  <si>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</si>
  <si>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</si>
  <si>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</si>
  <si>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</si>
  <si>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</si>
  <si>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</si>
  <si>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</si>
  <si>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</si>
  <si>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</si>
  <si>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</si>
  <si>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</si>
  <si>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</si>
  <si>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</si>
  <si>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</si>
  <si>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</si>
  <si>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</si>
  <si>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</si>
  <si>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</si>
  <si>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</si>
  <si>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</si>
  <si>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</si>
  <si>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3 収支決算</t>
    <rPh sb="2" eb="4">
      <t>シュウシ</t>
    </rPh>
    <rPh sb="4" eb="6">
      <t>ケッサン</t>
    </rPh>
    <phoneticPr fontId="2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</si>
  <si>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</si>
  <si>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</si>
  <si>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</si>
  <si>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</si>
  <si>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</si>
  <si>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</si>
  <si>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</si>
  <si>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</si>
  <si>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</si>
  <si>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</si>
  <si>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</si>
  <si>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</si>
  <si>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</si>
  <si>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</si>
  <si>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</si>
  <si>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</si>
  <si>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１．事業計画書
２．見積書及びその明細の写し
４．取得する工作機械等のカタログ
　　または補修する工作機械の写真
３．直近2期分の決算書の写し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</si>
  <si>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</si>
  <si>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</si>
  <si>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</si>
  <si>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</si>
  <si>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</si>
  <si>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</si>
  <si>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</si>
  <si>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</si>
  <si>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</si>
  <si>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</si>
  <si>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</si>
  <si>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</si>
  <si>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別紙3</t>
    <rPh sb="0" eb="2">
      <t>ベッシ</t>
    </rPh>
    <phoneticPr fontId="21"/>
  </si>
  <si>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</si>
  <si>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</si>
  <si>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</si>
  <si>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</si>
  <si>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</si>
  <si>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</si>
  <si>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</si>
  <si>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</si>
  <si>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</si>
  <si>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</si>
  <si>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</si>
  <si>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</si>
  <si>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</si>
  <si>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</si>
  <si>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</si>
  <si>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</si>
  <si>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</si>
  <si>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</si>
  <si>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</si>
  <si>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</si>
  <si>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</si>
  <si>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</si>
  <si>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</si>
  <si>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</si>
  <si>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</si>
  <si>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</si>
  <si>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</si>
  <si>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</si>
  <si>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</si>
  <si>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松江市ものづくり関心向上啓発活動支援事業補助金</t>
    <rPh sb="0" eb="3">
      <t>マツエシ</t>
    </rPh>
    <rPh sb="8" eb="10">
      <t>カンシン</t>
    </rPh>
    <rPh sb="10" eb="12">
      <t>コウジョウ</t>
    </rPh>
    <rPh sb="12" eb="16">
      <t>ケイハツカツドウ</t>
    </rPh>
    <rPh sb="16" eb="23">
      <t>シエンジギョウホジョキン</t>
    </rPh>
    <phoneticPr fontId="1"/>
  </si>
  <si>
    <t>ものづくり関心向上啓発活動支援事業</t>
    <phoneticPr fontId="1"/>
  </si>
  <si>
    <t>１．事業計画書
２．企業グループの概要がわかるもの
３．幹事選定報告書
４．定款又はこれに準ずる規約、会則等
５．補助事業の概要補足資料
６．直近2期分の決算書の写し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61">
      <t>ホジョジギョウ</t>
    </rPh>
    <rPh sb="62" eb="64">
      <t>ガイヨウ</t>
    </rPh>
    <rPh sb="64" eb="68">
      <t>ホソクシリョウ</t>
    </rPh>
    <rPh sb="71" eb="73">
      <t>チョッキン</t>
    </rPh>
    <rPh sb="74" eb="76">
      <t>キブン</t>
    </rPh>
    <rPh sb="77" eb="80">
      <t>ケッサンショ</t>
    </rPh>
    <rPh sb="81" eb="82">
      <t>ウツ</t>
    </rPh>
    <rPh sb="89" eb="92">
      <t>シンセイシャ</t>
    </rPh>
    <rPh sb="93" eb="95">
      <t>キギョウ</t>
    </rPh>
    <rPh sb="100" eb="102">
      <t>バアイ</t>
    </rPh>
    <rPh sb="104" eb="106">
      <t>ヒツヨウ</t>
    </rPh>
    <phoneticPr fontId="1"/>
  </si>
  <si>
    <t>機械装置等購入費</t>
    <rPh sb="0" eb="5">
      <t>キカイソウチトウ</t>
    </rPh>
    <rPh sb="5" eb="8">
      <t>コウニュウヒ</t>
    </rPh>
    <phoneticPr fontId="1"/>
  </si>
  <si>
    <t>原材料・副資材費</t>
    <rPh sb="0" eb="3">
      <t>ゲンザイリョウ</t>
    </rPh>
    <rPh sb="4" eb="8">
      <t>フクシザイヒ</t>
    </rPh>
    <phoneticPr fontId="1"/>
  </si>
  <si>
    <t>広告宣伝費</t>
    <rPh sb="0" eb="2">
      <t>コウコク</t>
    </rPh>
    <rPh sb="2" eb="5">
      <t>センデンヒ</t>
    </rPh>
    <phoneticPr fontId="1"/>
  </si>
  <si>
    <t>使用料</t>
    <rPh sb="0" eb="3">
      <t>シヨウリョウ</t>
    </rPh>
    <phoneticPr fontId="1"/>
  </si>
  <si>
    <t>謝金・委託費</t>
    <rPh sb="0" eb="2">
      <t>シャキン</t>
    </rPh>
    <rPh sb="3" eb="6">
      <t>イタクヒ</t>
    </rPh>
    <phoneticPr fontId="1"/>
  </si>
  <si>
    <t>その他経費</t>
    <rPh sb="2" eb="5">
      <t>タケイヒ</t>
    </rPh>
    <phoneticPr fontId="1"/>
  </si>
  <si>
    <t>松江市設備導入支援事業補助金</t>
    <phoneticPr fontId="1"/>
  </si>
  <si>
    <t>※補助金交付申請予定額【C】は、以下のとおり。（1,000円未満切り捨て）
　①生産性向上支援事業
　　補助対象経費【A－B】の合計金額の5分の１の額（上限200万円）
　　ただし、既存設備との入れ替えであって、炭素排出量の削減が見込まれるもの
　　である場合は、補助対象経費【A－B】の合計金額の4分の１の額（上限200万
    円）とする。
　②新分野進出支援事業
　　補助対象経費【A－B】の合計金額の3分の１の額（上限300万円）</t>
    <phoneticPr fontId="21"/>
  </si>
  <si>
    <t>2 設備を
　導入する
　施設の概要</t>
    <rPh sb="2" eb="4">
      <t>セツビ</t>
    </rPh>
    <rPh sb="7" eb="9">
      <t>ドウニュウ</t>
    </rPh>
    <rPh sb="13" eb="15">
      <t>シセツ</t>
    </rPh>
    <rPh sb="16" eb="18">
      <t>ガイヨウ</t>
    </rPh>
    <phoneticPr fontId="21"/>
  </si>
  <si>
    <t>施設等所在地</t>
    <rPh sb="0" eb="2">
      <t>シセツ</t>
    </rPh>
    <rPh sb="2" eb="3">
      <t>トウ</t>
    </rPh>
    <rPh sb="3" eb="6">
      <t>ショザイチ</t>
    </rPh>
    <phoneticPr fontId="21"/>
  </si>
  <si>
    <t>所有形態</t>
    <rPh sb="0" eb="4">
      <t>ショユウケイタイ</t>
    </rPh>
    <phoneticPr fontId="21"/>
  </si>
  <si>
    <t>（</t>
    <phoneticPr fontId="21"/>
  </si>
  <si>
    <t>主要製品等</t>
    <rPh sb="0" eb="4">
      <t>シュヨウセイヒン</t>
    </rPh>
    <rPh sb="4" eb="5">
      <t>トウ</t>
    </rPh>
    <phoneticPr fontId="21"/>
  </si>
  <si>
    <t>事業区分</t>
    <rPh sb="0" eb="4">
      <t>ジギョウクブン</t>
    </rPh>
    <phoneticPr fontId="1"/>
  </si>
  <si>
    <t>設備導入の目的</t>
    <rPh sb="0" eb="2">
      <t>セツビ</t>
    </rPh>
    <rPh sb="2" eb="4">
      <t>ドウニュウ</t>
    </rPh>
    <rPh sb="5" eb="7">
      <t>モクテキ</t>
    </rPh>
    <phoneticPr fontId="21"/>
  </si>
  <si>
    <t>設備導入により
期待される効果</t>
    <rPh sb="0" eb="2">
      <t>セツビ</t>
    </rPh>
    <rPh sb="2" eb="4">
      <t>ドウニュウ</t>
    </rPh>
    <rPh sb="8" eb="10">
      <t>キタイ</t>
    </rPh>
    <rPh sb="13" eb="15">
      <t>コウカ</t>
    </rPh>
    <phoneticPr fontId="21"/>
  </si>
  <si>
    <t>炭素排出量
削減効果</t>
    <rPh sb="0" eb="2">
      <t>タンソ</t>
    </rPh>
    <rPh sb="2" eb="5">
      <t>ハイシュツリョウ</t>
    </rPh>
    <rPh sb="6" eb="10">
      <t>サクゲンコウカ</t>
    </rPh>
    <phoneticPr fontId="1"/>
  </si>
  <si>
    <t>設備導入の概要</t>
    <rPh sb="0" eb="2">
      <t>セツビ</t>
    </rPh>
    <rPh sb="2" eb="4">
      <t>ドウニュウ</t>
    </rPh>
    <rPh sb="5" eb="7">
      <t>ガイヨウ</t>
    </rPh>
    <phoneticPr fontId="21"/>
  </si>
  <si>
    <t>（単位：円、税込み）</t>
    <rPh sb="1" eb="3">
      <t>タンイ</t>
    </rPh>
    <rPh sb="4" eb="5">
      <t>エン</t>
    </rPh>
    <rPh sb="6" eb="8">
      <t>ゼイコ</t>
    </rPh>
    <phoneticPr fontId="21"/>
  </si>
  <si>
    <t>設備の名称</t>
    <rPh sb="0" eb="2">
      <t>セツビ</t>
    </rPh>
    <rPh sb="3" eb="5">
      <t>メイショウ</t>
    </rPh>
    <phoneticPr fontId="21"/>
  </si>
  <si>
    <t>数量</t>
    <rPh sb="0" eb="2">
      <t>スウリョウ</t>
    </rPh>
    <phoneticPr fontId="21"/>
  </si>
  <si>
    <t>単価</t>
    <rPh sb="0" eb="2">
      <t>タンカ</t>
    </rPh>
    <phoneticPr fontId="21"/>
  </si>
  <si>
    <t>設備の種類（※）</t>
    <rPh sb="0" eb="2">
      <t>セツビ</t>
    </rPh>
    <rPh sb="3" eb="5">
      <t>シュルイ</t>
    </rPh>
    <phoneticPr fontId="21"/>
  </si>
  <si>
    <t>※設備の場合に、減価償却資産の耐用年数等に関する省令別表第二（機械及び
　装置の耐用年数表）に規定されている設備の種類を記載すること。</t>
    <rPh sb="60" eb="62">
      <t>キサイ</t>
    </rPh>
    <phoneticPr fontId="1"/>
  </si>
  <si>
    <t>主たる設備の
取得先</t>
    <rPh sb="0" eb="1">
      <t>シュ</t>
    </rPh>
    <rPh sb="3" eb="5">
      <t>セツビ</t>
    </rPh>
    <rPh sb="7" eb="9">
      <t>シュトク</t>
    </rPh>
    <rPh sb="9" eb="10">
      <t>サキ</t>
    </rPh>
    <phoneticPr fontId="21"/>
  </si>
  <si>
    <t>会社名</t>
    <rPh sb="0" eb="3">
      <t>カイシャメイ</t>
    </rPh>
    <phoneticPr fontId="21"/>
  </si>
  <si>
    <t>所在地</t>
    <rPh sb="0" eb="3">
      <t>ショザイチ</t>
    </rPh>
    <phoneticPr fontId="21"/>
  </si>
  <si>
    <t>契約日</t>
    <rPh sb="0" eb="2">
      <t>ケイヤク</t>
    </rPh>
    <rPh sb="2" eb="3">
      <t>ビ</t>
    </rPh>
    <phoneticPr fontId="21"/>
  </si>
  <si>
    <t>引渡日</t>
    <rPh sb="0" eb="2">
      <t>ヒキワタシ</t>
    </rPh>
    <rPh sb="2" eb="3">
      <t>ビ</t>
    </rPh>
    <phoneticPr fontId="21"/>
  </si>
  <si>
    <t>支払予定日</t>
    <rPh sb="0" eb="5">
      <t>シハライヨテイビ</t>
    </rPh>
    <phoneticPr fontId="21"/>
  </si>
  <si>
    <t>取得費用総額</t>
    <rPh sb="0" eb="4">
      <t>シュトクヒヨウ</t>
    </rPh>
    <rPh sb="4" eb="6">
      <t>ソウガク</t>
    </rPh>
    <phoneticPr fontId="21"/>
  </si>
  <si>
    <t>円（うち消費税等</t>
    <rPh sb="0" eb="1">
      <t>エン</t>
    </rPh>
    <rPh sb="4" eb="7">
      <t>ショウヒゼイ</t>
    </rPh>
    <rPh sb="7" eb="8">
      <t>トウ</t>
    </rPh>
    <phoneticPr fontId="21"/>
  </si>
  <si>
    <t>円）</t>
    <rPh sb="0" eb="1">
      <t>エン</t>
    </rPh>
    <phoneticPr fontId="21"/>
  </si>
  <si>
    <t>（あて先）松江市長</t>
    <rPh sb="3" eb="4">
      <t>サキ</t>
    </rPh>
    <rPh sb="5" eb="9">
      <t>マツエシチョウ</t>
    </rPh>
    <phoneticPr fontId="21"/>
  </si>
  <si>
    <t>申請人</t>
    <rPh sb="0" eb="2">
      <t>シンセイ</t>
    </rPh>
    <rPh sb="2" eb="3">
      <t>ニン</t>
    </rPh>
    <phoneticPr fontId="21"/>
  </si>
  <si>
    <t>氏名又は団体名</t>
    <rPh sb="0" eb="2">
      <t>シメイ</t>
    </rPh>
    <rPh sb="2" eb="3">
      <t>マタ</t>
    </rPh>
    <rPh sb="4" eb="6">
      <t>ダンタイ</t>
    </rPh>
    <rPh sb="6" eb="7">
      <t>メイ</t>
    </rPh>
    <phoneticPr fontId="21"/>
  </si>
  <si>
    <t>及び代表者氏名</t>
    <rPh sb="0" eb="1">
      <t>オヨ</t>
    </rPh>
    <rPh sb="2" eb="7">
      <t>ダイヒョウシャシメイ</t>
    </rPh>
    <phoneticPr fontId="21"/>
  </si>
  <si>
    <t>松江市設備導入支援事業補助金に係る設備導入計画書の提出について</t>
    <rPh sb="0" eb="3">
      <t>マツエシ</t>
    </rPh>
    <rPh sb="3" eb="11">
      <t>セツビドウニュウシエンジギョウ</t>
    </rPh>
    <rPh sb="11" eb="14">
      <t>ホジョキン</t>
    </rPh>
    <rPh sb="15" eb="16">
      <t>カカワ</t>
    </rPh>
    <rPh sb="17" eb="19">
      <t>セツビ</t>
    </rPh>
    <rPh sb="19" eb="21">
      <t>ドウニュウ</t>
    </rPh>
    <rPh sb="21" eb="24">
      <t>ケイカクショ</t>
    </rPh>
    <rPh sb="25" eb="27">
      <t>テイシュツ</t>
    </rPh>
    <phoneticPr fontId="21"/>
  </si>
  <si>
    <t>　　　松江市設備導入支援事業補助金交付要綱第4条の規定により、別紙のとおり提出します。</t>
    <rPh sb="3" eb="6">
      <t>マツエシ</t>
    </rPh>
    <rPh sb="6" eb="8">
      <t>セツビ</t>
    </rPh>
    <rPh sb="8" eb="12">
      <t>ドウニュウシエン</t>
    </rPh>
    <rPh sb="12" eb="14">
      <t>ジギョウ</t>
    </rPh>
    <rPh sb="14" eb="17">
      <t>ホジョキン</t>
    </rPh>
    <rPh sb="17" eb="21">
      <t>コウフヨウコウ</t>
    </rPh>
    <rPh sb="21" eb="22">
      <t>ダイ</t>
    </rPh>
    <rPh sb="23" eb="24">
      <t>ジョウ</t>
    </rPh>
    <rPh sb="25" eb="27">
      <t>キテイ</t>
    </rPh>
    <rPh sb="31" eb="33">
      <t>ベッシ</t>
    </rPh>
    <rPh sb="37" eb="39">
      <t>テイシュツ</t>
    </rPh>
    <phoneticPr fontId="21"/>
  </si>
  <si>
    <t>別紙2</t>
    <rPh sb="0" eb="2">
      <t>ベッシ</t>
    </rPh>
    <phoneticPr fontId="1"/>
  </si>
  <si>
    <t>松江市設備導入支援事業補助金に係る設備等の事前払いについて</t>
    <phoneticPr fontId="21"/>
  </si>
  <si>
    <t>付で申請した設備導入計画書に基づく設備の導入にあたり、</t>
    <phoneticPr fontId="1"/>
  </si>
  <si>
    <t>　      事前払いを行う必要がありますので下記のとおり申請します。</t>
    <rPh sb="14" eb="16">
      <t>ヒツヨウ</t>
    </rPh>
    <phoneticPr fontId="1"/>
  </si>
  <si>
    <t>主たる導入設備の概要</t>
    <rPh sb="0" eb="1">
      <t>シュ</t>
    </rPh>
    <rPh sb="3" eb="7">
      <t>ドウニュウセツビ</t>
    </rPh>
    <rPh sb="8" eb="10">
      <t>ガイヨウ</t>
    </rPh>
    <phoneticPr fontId="1"/>
  </si>
  <si>
    <t>引渡予定日</t>
    <rPh sb="0" eb="2">
      <t>ヒキワタシ</t>
    </rPh>
    <rPh sb="2" eb="5">
      <t>ヨテイビ</t>
    </rPh>
    <phoneticPr fontId="1"/>
  </si>
  <si>
    <t>取得費用総額</t>
    <rPh sb="0" eb="2">
      <t>シュトク</t>
    </rPh>
    <rPh sb="2" eb="6">
      <t>ヒヨウソウガク</t>
    </rPh>
    <phoneticPr fontId="1"/>
  </si>
  <si>
    <t>事前払いする額</t>
    <rPh sb="0" eb="3">
      <t>ジゼンバラ</t>
    </rPh>
    <rPh sb="6" eb="7">
      <t>ガク</t>
    </rPh>
    <phoneticPr fontId="1"/>
  </si>
  <si>
    <t>今後支払う額</t>
    <rPh sb="0" eb="4">
      <t>コンゴシハラ</t>
    </rPh>
    <rPh sb="5" eb="6">
      <t>ガク</t>
    </rPh>
    <phoneticPr fontId="1"/>
  </si>
  <si>
    <t>事前払いする理由</t>
    <rPh sb="0" eb="3">
      <t>ジゼンバラ</t>
    </rPh>
    <rPh sb="6" eb="8">
      <t>リユウ</t>
    </rPh>
    <phoneticPr fontId="1"/>
  </si>
  <si>
    <t>労働生産性向上計画書</t>
    <rPh sb="0" eb="5">
      <t>ロウドウセイサンセイ</t>
    </rPh>
    <rPh sb="5" eb="7">
      <t>コウジョウ</t>
    </rPh>
    <rPh sb="7" eb="10">
      <t>ケイカクショ</t>
    </rPh>
    <phoneticPr fontId="21"/>
  </si>
  <si>
    <t>現状認識</t>
    <rPh sb="0" eb="4">
      <t>ゲンジョウニンシキ</t>
    </rPh>
    <phoneticPr fontId="21"/>
  </si>
  <si>
    <t>経営状況　※１</t>
    <rPh sb="0" eb="4">
      <t>ケイエイジョウキョウ</t>
    </rPh>
    <phoneticPr fontId="21"/>
  </si>
  <si>
    <t>売上は令和3年度530,000千円、令和4年度542,000千円と増加している一方で営業利益については令和3年度8,500千円、令和4年度8,000千円と減少している。原因として、①設備更新をしておらず、一部工程について主要取引先の要望に対応しきれていないこと、②熟練工員が定年退職を迎えており適切な工程設計ができる人員が減っていること、③多台持ちができる若手工員が少なく多台持ち工程を熟練工に頼らざるを得ないこと等の理由があげられる。以上から、労働生産性（(営業利益＋人件費＋減価償却費)／労働者数)が低くなっていると考えられる。</t>
    <phoneticPr fontId="1"/>
  </si>
  <si>
    <t>自社製品が対象とする顧客・市場の動向、競合の動向
※２</t>
    <rPh sb="0" eb="4">
      <t>ジシャセイヒン</t>
    </rPh>
    <rPh sb="5" eb="7">
      <t>タイショウ</t>
    </rPh>
    <rPh sb="10" eb="12">
      <t>コキャク</t>
    </rPh>
    <rPh sb="13" eb="15">
      <t>シジョウ</t>
    </rPh>
    <rPh sb="16" eb="18">
      <t>ドウコウ</t>
    </rPh>
    <rPh sb="19" eb="21">
      <t>キョウゴウ</t>
    </rPh>
    <rPh sb="22" eb="24">
      <t>ドウコウ</t>
    </rPh>
    <phoneticPr fontId="21"/>
  </si>
  <si>
    <t xml:space="preserve">従来は板金パーツの加工のみに専念する企業であったが、付加価値向上のため機械装置組み立て業へ事業をシフトし、機械設計の受注拡大に取り組んでいる。主要顧客は大手部品メーカーのＡ社を中心に30社程であり、機械設計の需要増加に伴い取引先数も増えている。
当社の強みは、他社にできない顧客の要望を実現する技術力である。弱みは、現場を任せることができる若手職員が定着しないことから、熟練工から中堅職員への技能承継が進んでいない点である。競合は板金加工業者のＢ社であり、当社に比べ品質は劣るものの低価格・短納期での製造を行っている。
</t>
    <phoneticPr fontId="1"/>
  </si>
  <si>
    <t>経営に対する自社評価※３</t>
    <rPh sb="0" eb="2">
      <t>ケイエイ</t>
    </rPh>
    <rPh sb="3" eb="4">
      <t>タイ</t>
    </rPh>
    <rPh sb="6" eb="8">
      <t>ジシャ</t>
    </rPh>
    <rPh sb="8" eb="10">
      <t>ヒョウカ</t>
    </rPh>
    <phoneticPr fontId="21"/>
  </si>
  <si>
    <t>(1)近年設備投資を行っておらず、現在の受注量を大幅に増加させることは難しいこと、(2)熟練工が定年退職の時期を迎えており、適切な工程設計ができる人員が不足しているほか、長年の経験を活かした歩留まりの改善や品質の向上を図るには限界があることが、今後、当社の生産性を高め、業績を伸ばしていくうえでの課題である。</t>
    <phoneticPr fontId="1"/>
  </si>
  <si>
    <t>設備導入に
よる効果</t>
    <rPh sb="0" eb="4">
      <t>セツビドウニュウ</t>
    </rPh>
    <rPh sb="8" eb="10">
      <t>コウカ</t>
    </rPh>
    <phoneticPr fontId="21"/>
  </si>
  <si>
    <t>労働生産性　※４</t>
    <rPh sb="0" eb="5">
      <t>ロウドウセイサンセイ</t>
    </rPh>
    <phoneticPr fontId="21"/>
  </si>
  <si>
    <t>（単位：円）</t>
    <rPh sb="1" eb="3">
      <t>タンイ</t>
    </rPh>
    <rPh sb="4" eb="5">
      <t>エン</t>
    </rPh>
    <phoneticPr fontId="1"/>
  </si>
  <si>
    <t>現状
（A）</t>
    <rPh sb="0" eb="2">
      <t>ゲンジョウ</t>
    </rPh>
    <phoneticPr fontId="1"/>
  </si>
  <si>
    <t>年後の目標</t>
    <rPh sb="0" eb="2">
      <t>ネンゴ</t>
    </rPh>
    <rPh sb="3" eb="5">
      <t>モクヒョウ</t>
    </rPh>
    <phoneticPr fontId="1"/>
  </si>
  <si>
    <t>伸び率
（B-A）/A</t>
    <rPh sb="0" eb="1">
      <t>ノ</t>
    </rPh>
    <rPh sb="2" eb="3">
      <t>リツ</t>
    </rPh>
    <phoneticPr fontId="1"/>
  </si>
  <si>
    <t>（B）</t>
    <phoneticPr fontId="1"/>
  </si>
  <si>
    <t>設備導入計画書の記載内容については、目標を達成しうる労働生産性の向上が見込めることを確認しました。</t>
    <rPh sb="0" eb="2">
      <t>セツビ</t>
    </rPh>
    <rPh sb="2" eb="4">
      <t>ドウニュウ</t>
    </rPh>
    <rPh sb="4" eb="7">
      <t>ケイカクショ</t>
    </rPh>
    <rPh sb="8" eb="12">
      <t>キサイナイヨウ</t>
    </rPh>
    <rPh sb="18" eb="20">
      <t>モクヒョウ</t>
    </rPh>
    <rPh sb="21" eb="23">
      <t>タッセイ</t>
    </rPh>
    <rPh sb="26" eb="31">
      <t>ロウドウセイサンセイ</t>
    </rPh>
    <rPh sb="32" eb="34">
      <t>コウジョウ</t>
    </rPh>
    <rPh sb="35" eb="37">
      <t>ミコ</t>
    </rPh>
    <rPh sb="42" eb="44">
      <t>カクニン</t>
    </rPh>
    <phoneticPr fontId="21"/>
  </si>
  <si>
    <t>支援機関名：</t>
    <rPh sb="0" eb="5">
      <t>シエンキカンメイ</t>
    </rPh>
    <phoneticPr fontId="21"/>
  </si>
  <si>
    <t>松江商工会議所</t>
    <rPh sb="0" eb="7">
      <t>マツエショウコウカイギショ</t>
    </rPh>
    <phoneticPr fontId="1"/>
  </si>
  <si>
    <t>代表者役職・氏名：</t>
    <rPh sb="0" eb="3">
      <t>ダイヒョウシャ</t>
    </rPh>
    <rPh sb="3" eb="5">
      <t>ヤクショク</t>
    </rPh>
    <rPh sb="6" eb="8">
      <t>シメイ</t>
    </rPh>
    <phoneticPr fontId="21"/>
  </si>
  <si>
    <t>〇〇　〇〇　〇〇</t>
    <phoneticPr fontId="1"/>
  </si>
  <si>
    <t>担当者名：</t>
    <rPh sb="0" eb="3">
      <t>タントウシャ</t>
    </rPh>
    <rPh sb="3" eb="4">
      <t>メイ</t>
    </rPh>
    <phoneticPr fontId="21"/>
  </si>
  <si>
    <t>〇〇　〇〇　</t>
    <phoneticPr fontId="1"/>
  </si>
  <si>
    <t>連絡先：</t>
    <rPh sb="0" eb="3">
      <t>レンラクサキ</t>
    </rPh>
    <phoneticPr fontId="21"/>
  </si>
  <si>
    <t>（電話：</t>
    <rPh sb="1" eb="3">
      <t>デンワ</t>
    </rPh>
    <phoneticPr fontId="21"/>
  </si>
  <si>
    <t>）</t>
    <phoneticPr fontId="21"/>
  </si>
  <si>
    <t>XX-XXXX</t>
    <phoneticPr fontId="1"/>
  </si>
  <si>
    <t>無</t>
  </si>
  <si>
    <t>2 設備を
　導入する
　施設の概要
※変更箇所
　のみ記載</t>
    <rPh sb="2" eb="4">
      <t>セツビ</t>
    </rPh>
    <rPh sb="7" eb="9">
      <t>ドウニュウ</t>
    </rPh>
    <rPh sb="13" eb="15">
      <t>シセツ</t>
    </rPh>
    <rPh sb="16" eb="18">
      <t>ガイヨウ</t>
    </rPh>
    <rPh sb="20" eb="22">
      <t>ヘンコウ</t>
    </rPh>
    <rPh sb="22" eb="24">
      <t>カショ</t>
    </rPh>
    <rPh sb="28" eb="30">
      <t>キサイ</t>
    </rPh>
    <phoneticPr fontId="21"/>
  </si>
  <si>
    <t>※補助金交付申請予定額【C】は、以下のとおり。（1,000円未満切り捨て）
　①生産性向上支援事業
　　補助対象経費【A－B】の合計金額の5分の１の額（上限200万円）
　　ただし、既存設備との入れ替えであって、炭素排出量の削減が見込まれるもの
　　である場合は、補助対象経費【A－B】の合計金額の4分の１の額（上限200万
    円）とする。
　②新分野進出支援事業
　　補助対象経費【A－B】の合計金額の3分の１の額（上限300万円）
※ 変更部分について【上段（　）書き：変更前】【下段：変更後】の
   上下二段書きで記載してください。</t>
    <phoneticPr fontId="21"/>
  </si>
  <si>
    <t>2 設備導入
　等の概要</t>
    <rPh sb="2" eb="4">
      <t>セツビ</t>
    </rPh>
    <rPh sb="4" eb="6">
      <t>ドウニュウ</t>
    </rPh>
    <rPh sb="8" eb="9">
      <t>トウ</t>
    </rPh>
    <rPh sb="10" eb="12">
      <t>ガイヨウ</t>
    </rPh>
    <phoneticPr fontId="1"/>
  </si>
  <si>
    <t>設備導入による効果</t>
    <rPh sb="2" eb="4">
      <t>ドウニュウ</t>
    </rPh>
    <phoneticPr fontId="21"/>
  </si>
  <si>
    <t>設備導入等の概要</t>
    <rPh sb="0" eb="2">
      <t>セツビ</t>
    </rPh>
    <rPh sb="2" eb="4">
      <t>ドウニュウ</t>
    </rPh>
    <rPh sb="4" eb="5">
      <t>トウ</t>
    </rPh>
    <rPh sb="6" eb="8">
      <t>ガイヨウ</t>
    </rPh>
    <phoneticPr fontId="21"/>
  </si>
  <si>
    <t>設備等の名称</t>
    <rPh sb="0" eb="2">
      <t>セツビ</t>
    </rPh>
    <rPh sb="2" eb="3">
      <t>トウ</t>
    </rPh>
    <rPh sb="4" eb="6">
      <t>メイショウ</t>
    </rPh>
    <phoneticPr fontId="21"/>
  </si>
  <si>
    <t>設備の種類（※）</t>
    <rPh sb="0" eb="2">
      <t>セツビ</t>
    </rPh>
    <rPh sb="3" eb="5">
      <t>シュルイ</t>
    </rPh>
    <phoneticPr fontId="1"/>
  </si>
  <si>
    <t>支払日</t>
    <rPh sb="0" eb="3">
      <t>シハライビ</t>
    </rPh>
    <phoneticPr fontId="21"/>
  </si>
  <si>
    <t>※補助金交付申請予定額【C】は、以下のとおり。（1,000円未満切り捨て）
　①生産性向上支援事業
　　補助対象経費【A－B】の合計金額の5分の１の額（上限200万円）
　　ただし、既存設備との入れ替えであって、炭素排出量の削減が見込まれるもの
　　である場合は、補助対象経費【A－B】の合計金額の4分の１の額（上限200万
    円）とする。
　②新分野進出支援事業
　　補助対象経費【A－B】の合計金額の3分の１の額（上限300万円）
※交付申請時および変更交付申請時と変更となった経費がある場合は、下段に
　変更後の経費を記入してください。</t>
    <phoneticPr fontId="21"/>
  </si>
  <si>
    <t>事業区分</t>
    <rPh sb="0" eb="4">
      <t>ジギョウクブン</t>
    </rPh>
    <phoneticPr fontId="1"/>
  </si>
  <si>
    <t>別紙6</t>
    <rPh sb="0" eb="2">
      <t>ベッシ</t>
    </rPh>
    <phoneticPr fontId="21"/>
  </si>
  <si>
    <t>別紙7</t>
    <rPh sb="0" eb="2">
      <t>ベッシ</t>
    </rPh>
    <phoneticPr fontId="21"/>
  </si>
  <si>
    <t>別紙8</t>
    <rPh sb="0" eb="2">
      <t>ベッシ</t>
    </rPh>
    <phoneticPr fontId="21"/>
  </si>
  <si>
    <t>別紙４</t>
    <rPh sb="0" eb="2">
      <t>ベッシ</t>
    </rPh>
    <phoneticPr fontId="1"/>
  </si>
  <si>
    <t>炭素排出量削減資料</t>
    <rPh sb="0" eb="5">
      <t>タンソハイシュツリョウ</t>
    </rPh>
    <rPh sb="5" eb="9">
      <t>サクゲンシリョウ</t>
    </rPh>
    <phoneticPr fontId="1"/>
  </si>
  <si>
    <t>２．炭素排出量の計算</t>
    <rPh sb="2" eb="7">
      <t>タンソハイシュツリョウ</t>
    </rPh>
    <rPh sb="8" eb="10">
      <t>ケイサン</t>
    </rPh>
    <phoneticPr fontId="1"/>
  </si>
  <si>
    <t>既存設備</t>
    <rPh sb="0" eb="4">
      <t>キゾンセツビ</t>
    </rPh>
    <phoneticPr fontId="31"/>
  </si>
  <si>
    <t>導入設備</t>
    <rPh sb="0" eb="2">
      <t>ドウニュウ</t>
    </rPh>
    <rPh sb="2" eb="4">
      <t>セツビ</t>
    </rPh>
    <phoneticPr fontId="31"/>
  </si>
  <si>
    <t>エネルギーの種類</t>
    <rPh sb="6" eb="8">
      <t>シュルイ</t>
    </rPh>
    <phoneticPr fontId="31"/>
  </si>
  <si>
    <t>電気</t>
    <rPh sb="0" eb="2">
      <t>デンキ</t>
    </rPh>
    <phoneticPr fontId="4"/>
  </si>
  <si>
    <t>ｋWh</t>
  </si>
  <si>
    <t>上記以外の
買電</t>
    <rPh sb="0" eb="2">
      <t>ジョウキ</t>
    </rPh>
    <rPh sb="2" eb="4">
      <t>イガイ</t>
    </rPh>
    <rPh sb="6" eb="8">
      <t>カイデン</t>
    </rPh>
    <phoneticPr fontId="4"/>
  </si>
  <si>
    <t>（       　　　   ）</t>
  </si>
  <si>
    <t>燃料</t>
    <rPh sb="0" eb="2">
      <t>ネンリョウ</t>
    </rPh>
    <phoneticPr fontId="31"/>
  </si>
  <si>
    <t>灯油</t>
  </si>
  <si>
    <t>ｋｌ</t>
  </si>
  <si>
    <t>軽油</t>
  </si>
  <si>
    <t>Ａ重油</t>
  </si>
  <si>
    <t>液化石油ガス(ＬＰＧ)</t>
  </si>
  <si>
    <t>ｔ</t>
  </si>
  <si>
    <t>石油系炭化水素ガス</t>
  </si>
  <si>
    <t>千ｍ３</t>
  </si>
  <si>
    <t>液化天然ガス(ＬＮＧ)</t>
  </si>
  <si>
    <t>その他可燃性天然ガス</t>
  </si>
  <si>
    <t>その他の燃料</t>
    <rPh sb="2" eb="3">
      <t>タ</t>
    </rPh>
    <rPh sb="4" eb="6">
      <t>ネンリョウ</t>
    </rPh>
    <phoneticPr fontId="31"/>
  </si>
  <si>
    <t>合計</t>
    <rPh sb="0" eb="2">
      <t>ゴウケイ</t>
    </rPh>
    <phoneticPr fontId="33"/>
  </si>
  <si>
    <t>https://policies.env.go.jp/earth/ghg-santeikohyo/calc.html</t>
  </si>
  <si>
    <t>中国電力㈱からの買電
からの買電</t>
    <rPh sb="0" eb="4">
      <t>チュウゴクデンリョク</t>
    </rPh>
    <rPh sb="8" eb="10">
      <t>カイデン</t>
    </rPh>
    <phoneticPr fontId="1"/>
  </si>
  <si>
    <t>関西電力㈱からの買電
からの買電</t>
    <rPh sb="0" eb="2">
      <t>カンサイ</t>
    </rPh>
    <rPh sb="2" eb="4">
      <t>デンリョク</t>
    </rPh>
    <rPh sb="8" eb="10">
      <t>カイデン</t>
    </rPh>
    <phoneticPr fontId="1"/>
  </si>
  <si>
    <t>①
年間エネルギー
使用量</t>
    <rPh sb="2" eb="4">
      <t>ネンカン</t>
    </rPh>
    <rPh sb="10" eb="13">
      <t>シヨウリョウ</t>
    </rPh>
    <phoneticPr fontId="4"/>
  </si>
  <si>
    <t>②
熱量換算係数
(GJ/単位）</t>
    <rPh sb="2" eb="8">
      <t>ネツリョウカンサンケイスウ</t>
    </rPh>
    <rPh sb="13" eb="15">
      <t>タンイ</t>
    </rPh>
    <phoneticPr fontId="31"/>
  </si>
  <si>
    <t>年間エネルギー
使用量の単位</t>
    <rPh sb="12" eb="14">
      <t>タンイ</t>
    </rPh>
    <phoneticPr fontId="31"/>
  </si>
  <si>
    <t>③
CO2排出係数
(t-CO2/単位）</t>
    <rPh sb="5" eb="7">
      <t>ハイシュツ</t>
    </rPh>
    <rPh sb="7" eb="9">
      <t>ケイスウ</t>
    </rPh>
    <rPh sb="17" eb="19">
      <t>タンイ</t>
    </rPh>
    <phoneticPr fontId="31"/>
  </si>
  <si>
    <t>④
CO2排出量
（t-CO2)</t>
    <rPh sb="5" eb="7">
      <t>ハイシュツ</t>
    </rPh>
    <rPh sb="7" eb="8">
      <t>リョウ</t>
    </rPh>
    <phoneticPr fontId="4"/>
  </si>
  <si>
    <t>（       　　　    ）</t>
    <phoneticPr fontId="1"/>
  </si>
  <si>
    <t>（     　　　      ）</t>
    <phoneticPr fontId="1"/>
  </si>
  <si>
    <t>都市ガス</t>
    <rPh sb="0" eb="2">
      <t>トシ</t>
    </rPh>
    <phoneticPr fontId="31"/>
  </si>
  <si>
    <t>★CO2排出係数や熱量換算係数は左のURLからご確認ください</t>
    <rPh sb="4" eb="8">
      <t>ハイシュツケイスウ</t>
    </rPh>
    <rPh sb="9" eb="11">
      <t>ネツリョウ</t>
    </rPh>
    <rPh sb="11" eb="13">
      <t>カンサン</t>
    </rPh>
    <rPh sb="13" eb="15">
      <t>ケイスウ</t>
    </rPh>
    <rPh sb="16" eb="17">
      <t>ヒダリ</t>
    </rPh>
    <rPh sb="24" eb="26">
      <t>カクニン</t>
    </rPh>
    <phoneticPr fontId="1"/>
  </si>
  <si>
    <t>３．炭素排出量削減量</t>
    <rPh sb="2" eb="7">
      <t>タンソハイシュツリョウ</t>
    </rPh>
    <rPh sb="7" eb="10">
      <t>サクゲンリョウ</t>
    </rPh>
    <phoneticPr fontId="1"/>
  </si>
  <si>
    <t>…A</t>
    <phoneticPr fontId="1"/>
  </si>
  <si>
    <t>…B</t>
    <phoneticPr fontId="1"/>
  </si>
  <si>
    <t>炭素排出量削減量</t>
    <rPh sb="0" eb="5">
      <t>タンソハイシュツリョウ</t>
    </rPh>
    <rPh sb="5" eb="8">
      <t>サクゲンリョウ</t>
    </rPh>
    <phoneticPr fontId="1"/>
  </si>
  <si>
    <t>既存設備</t>
    <rPh sb="0" eb="4">
      <t>キゾンセツビ</t>
    </rPh>
    <phoneticPr fontId="1"/>
  </si>
  <si>
    <t>導入設備</t>
    <rPh sb="0" eb="4">
      <t>ドウニュウセツビ</t>
    </rPh>
    <phoneticPr fontId="1"/>
  </si>
  <si>
    <t>削減率</t>
    <rPh sb="0" eb="3">
      <t>サクゲンリツ</t>
    </rPh>
    <phoneticPr fontId="1"/>
  </si>
  <si>
    <t>t-CO2</t>
    <phoneticPr fontId="1"/>
  </si>
  <si>
    <t>１．年間活動量の算出</t>
    <rPh sb="2" eb="4">
      <t>ネンカン</t>
    </rPh>
    <rPh sb="4" eb="7">
      <t>カツドウリョウ</t>
    </rPh>
    <rPh sb="8" eb="10">
      <t>サンシュツ</t>
    </rPh>
    <phoneticPr fontId="1"/>
  </si>
  <si>
    <t>年間活動量の積算</t>
    <rPh sb="0" eb="2">
      <t>ネンカン</t>
    </rPh>
    <rPh sb="2" eb="5">
      <t>カツドウリョウ</t>
    </rPh>
    <rPh sb="6" eb="8">
      <t>セキサン</t>
    </rPh>
    <phoneticPr fontId="1"/>
  </si>
  <si>
    <t>※活動量…燃料消費量や買電量</t>
    <rPh sb="1" eb="3">
      <t>カツドウ</t>
    </rPh>
    <rPh sb="3" eb="4">
      <t>リョウ</t>
    </rPh>
    <rPh sb="5" eb="10">
      <t>ネンリョウショウヒリョウ</t>
    </rPh>
    <rPh sb="11" eb="12">
      <t>カ</t>
    </rPh>
    <rPh sb="12" eb="13">
      <t>デン</t>
    </rPh>
    <rPh sb="13" eb="14">
      <t>リョウ</t>
    </rPh>
    <phoneticPr fontId="1"/>
  </si>
  <si>
    <t>3 設備導入
の概要</t>
    <rPh sb="2" eb="4">
      <t>セツビ</t>
    </rPh>
    <rPh sb="4" eb="6">
      <t>ドウニュウ</t>
    </rPh>
    <rPh sb="8" eb="10">
      <t>ガイヨウ</t>
    </rPh>
    <phoneticPr fontId="1"/>
  </si>
  <si>
    <t>4 収支予算</t>
    <rPh sb="2" eb="6">
      <t>シュウシヨサン</t>
    </rPh>
    <phoneticPr fontId="21"/>
  </si>
  <si>
    <t>3 設備導入
の概要
※変更箇所
　のみ記載</t>
    <rPh sb="2" eb="4">
      <t>セツビ</t>
    </rPh>
    <rPh sb="4" eb="6">
      <t>ドウニュウ</t>
    </rPh>
    <rPh sb="8" eb="10">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</si>
</sst>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
    <numFmt numFmtId="178" formatCode="ggge&quot;年度&quot;\ "/>
    <numFmt numFmtId="179" formatCode="\(#,##0\)"/>
    <numFmt numFmtId="180" formatCode="#,##0_);#,##0"/>
    <numFmt numFmtId="181" formatCode="0_);[Red]\(0\)"/>
    <numFmt numFmtId="182" formatCode="0.0%"/>
  </numFmts>
  <fonts count="3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
      <sz val="11"/>
      <color rgb="FFFF0000"/>
      <name val="ＭＳ 明朝"/>
      <family val="1"/>
      <charset val="128"/>
    </font>
    <font>
      <b/>
      <sz val="11"/>
      <name val="ＭＳ 明朝"/>
      <family val="1"/>
      <charset val="128"/>
    </font>
    <font>
      <u/>
      <sz val="11"/>
      <color theme="10"/>
      <name val="游ゴシック"/>
      <family val="2"/>
      <charset val="128"/>
      <scheme val="minor"/>
    </font>
    <font>
      <u/>
      <sz val="11"/>
      <color theme="10"/>
      <name val="ＭＳ 明朝"/>
      <family val="1"/>
      <charset val="128"/>
    </font>
    <font>
      <b/>
      <sz val="11"/>
      <color theme="3"/>
      <name val="游ゴシック"/>
      <family val="2"/>
      <charset val="128"/>
      <scheme val="minor"/>
    </font>
    <font>
      <sz val="11"/>
      <color rgb="FFFF0000"/>
      <name val="游ゴシック"/>
      <family val="2"/>
      <charset val="128"/>
      <scheme val="minor"/>
    </font>
    <font>
      <sz val="16"/>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11"/>
      <color rgb="FFFF0000"/>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bgColor indexed="64"/>
      </patternFill>
    </fill>
  </fills>
  <borders count="121">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double">
        <color auto="1"/>
      </top>
      <bottom style="double">
        <color auto="1"/>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8">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xf numFmtId="9" fontId="8"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731">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lignment vertical="center"/>
    </xf>
    <xf numFmtId="0" fontId="6" fillId="2" borderId="51" xfId="1" applyFont="1" applyFill="1" applyBorder="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xf numFmtId="0" fontId="5" fillId="2" borderId="0" xfId="4" applyFont="1" applyFill="1" applyAlignment="1">
      <alignment horizontal="center" vertical="center"/>
    </xf>
    <xf numFmtId="0" fontId="20" fillId="0" borderId="0" xfId="4"/>
    <xf numFmtId="0" fontId="5" fillId="0" borderId="0" xfId="4" applyFont="1"/>
    <xf numFmtId="0" fontId="23" fillId="2" borderId="60" xfId="4" applyFont="1" applyFill="1" applyBorder="1"/>
    <xf numFmtId="0" fontId="23" fillId="2" borderId="0" xfId="4" applyFont="1" applyFill="1"/>
    <xf numFmtId="0" fontId="13" fillId="2" borderId="0" xfId="4" applyFont="1" applyFill="1"/>
    <xf numFmtId="0" fontId="13" fillId="2" borderId="67" xfId="4" applyFont="1" applyFill="1" applyBorder="1" applyAlignment="1">
      <alignment vertical="center"/>
    </xf>
    <xf numFmtId="0" fontId="5" fillId="2" borderId="72" xfId="4" applyFont="1" applyFill="1" applyBorder="1"/>
    <xf numFmtId="0" fontId="5" fillId="2" borderId="77" xfId="4" applyFont="1" applyFill="1" applyBorder="1"/>
    <xf numFmtId="0" fontId="5" fillId="2" borderId="80" xfId="4" applyFont="1" applyFill="1" applyBorder="1"/>
    <xf numFmtId="0" fontId="5" fillId="2" borderId="79" xfId="4" applyFont="1" applyFill="1" applyBorder="1" applyAlignment="1">
      <alignment horizontal="center" vertical="center"/>
    </xf>
    <xf numFmtId="0" fontId="5" fillId="2" borderId="79" xfId="4" applyFont="1" applyFill="1" applyBorder="1"/>
    <xf numFmtId="0" fontId="5" fillId="2" borderId="79" xfId="4" applyFont="1" applyFill="1" applyBorder="1" applyAlignment="1">
      <alignment horizontal="right"/>
    </xf>
    <xf numFmtId="0" fontId="5" fillId="2" borderId="81" xfId="4" applyFont="1" applyFill="1" applyBorder="1"/>
    <xf numFmtId="0" fontId="5" fillId="2" borderId="60" xfId="4" applyFont="1" applyFill="1" applyBorder="1"/>
    <xf numFmtId="0" fontId="5" fillId="2" borderId="16" xfId="4" applyFont="1" applyFill="1" applyBorder="1"/>
    <xf numFmtId="0" fontId="23" fillId="2" borderId="28" xfId="4" applyFont="1" applyFill="1" applyBorder="1" applyAlignment="1">
      <alignment horizontal="center" vertical="center"/>
    </xf>
    <xf numFmtId="0" fontId="5" fillId="2" borderId="0" xfId="4" applyFont="1" applyFill="1" applyAlignment="1">
      <alignment horizontal="left" vertical="center"/>
    </xf>
    <xf numFmtId="0" fontId="5" fillId="2" borderId="0" xfId="4" applyFont="1" applyFill="1" applyAlignment="1">
      <alignment horizontal="right"/>
    </xf>
    <xf numFmtId="0" fontId="5" fillId="0" borderId="0" xfId="4" applyFont="1" applyAlignment="1">
      <alignment horizontal="center" vertical="center"/>
    </xf>
    <xf numFmtId="0" fontId="13" fillId="2" borderId="74" xfId="4" applyFont="1" applyFill="1" applyBorder="1"/>
    <xf numFmtId="0" fontId="13" fillId="2" borderId="0" xfId="4" applyFont="1" applyFill="1" applyAlignment="1">
      <alignment horizontal="center" vertical="center"/>
    </xf>
    <xf numFmtId="0" fontId="13" fillId="2" borderId="28" xfId="4" applyFont="1" applyFill="1" applyBorder="1" applyAlignment="1">
      <alignment horizontal="center" vertical="center"/>
    </xf>
    <xf numFmtId="0" fontId="13" fillId="2" borderId="104" xfId="4" applyFont="1" applyFill="1" applyBorder="1" applyAlignment="1">
      <alignment horizontal="left" vertical="center" wrapText="1"/>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lignment vertical="center"/>
    </xf>
    <xf numFmtId="0" fontId="3" fillId="2" borderId="0" xfId="1" applyFont="1" applyFill="1" applyAlignment="1">
      <alignment horizontal="justify" vertical="center"/>
    </xf>
    <xf numFmtId="0" fontId="3" fillId="2" borderId="0" xfId="1" applyFont="1" applyFill="1">
      <alignment vertical="center"/>
    </xf>
    <xf numFmtId="0" fontId="5" fillId="2" borderId="0" xfId="1" applyFont="1" applyFill="1" applyAlignment="1">
      <alignment vertical="center" shrinkToFit="1"/>
    </xf>
    <xf numFmtId="176" fontId="5" fillId="2" borderId="2" xfId="1" applyNumberFormat="1" applyFont="1" applyFill="1" applyBorder="1" applyAlignment="1">
      <alignment vertical="center" wrapText="1"/>
    </xf>
    <xf numFmtId="176" fontId="5" fillId="2" borderId="3" xfId="1" applyNumberFormat="1" applyFont="1" applyFill="1" applyBorder="1" applyAlignment="1">
      <alignment vertical="center" wrapText="1"/>
    </xf>
    <xf numFmtId="176" fontId="5" fillId="2" borderId="0" xfId="1" applyNumberFormat="1" applyFont="1" applyFill="1" applyAlignment="1">
      <alignment vertical="center" wrapText="1"/>
    </xf>
    <xf numFmtId="176" fontId="5" fillId="2" borderId="8" xfId="1" applyNumberFormat="1" applyFont="1" applyFill="1" applyBorder="1" applyAlignment="1">
      <alignment vertical="center" wrapText="1"/>
    </xf>
    <xf numFmtId="0" fontId="5" fillId="2" borderId="0" xfId="1" applyFont="1" applyFill="1" applyAlignment="1">
      <alignment vertical="center" wrapText="1"/>
    </xf>
    <xf numFmtId="0" fontId="3" fillId="2" borderId="0" xfId="1" applyFont="1" applyFill="1" applyAlignment="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lignment vertical="center"/>
    </xf>
    <xf numFmtId="0" fontId="5" fillId="2" borderId="15" xfId="1" applyFont="1" applyFill="1" applyBorder="1">
      <alignment vertical="center"/>
    </xf>
    <xf numFmtId="0" fontId="5" fillId="2" borderId="8" xfId="1" applyFont="1" applyFill="1" applyBorder="1">
      <alignment vertical="center"/>
    </xf>
    <xf numFmtId="38" fontId="5" fillId="2" borderId="0" xfId="2" applyFont="1" applyFill="1" applyBorder="1" applyAlignment="1" applyProtection="1">
      <alignment horizontal="right" vertical="center"/>
    </xf>
    <xf numFmtId="176" fontId="5" fillId="2" borderId="0" xfId="1" applyNumberFormat="1" applyFont="1" applyFill="1" applyAlignment="1">
      <alignment vertical="center" shrinkToFit="1"/>
    </xf>
    <xf numFmtId="0" fontId="11"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21" xfId="1" applyFont="1" applyFill="1" applyBorder="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0" xfId="1" applyFont="1" applyFill="1" applyAlignment="1">
      <alignment horizontal="distributed" vertical="center"/>
    </xf>
    <xf numFmtId="0" fontId="5" fillId="2" borderId="79" xfId="4" applyFont="1" applyFill="1" applyBorder="1" applyAlignment="1">
      <alignment horizontal="left" vertical="center"/>
    </xf>
    <xf numFmtId="176" fontId="5" fillId="2" borderId="0" xfId="1" applyNumberFormat="1" applyFont="1" applyFill="1" applyAlignment="1">
      <alignment horizontal="distributed" vertical="center" shrinkToFi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10" fillId="2" borderId="0" xfId="1" applyFont="1" applyFill="1" applyAlignment="1">
      <alignment horizontal="center" vertical="center"/>
    </xf>
    <xf numFmtId="0" fontId="5" fillId="0" borderId="28" xfId="1" applyFont="1" applyBorder="1" applyAlignment="1">
      <alignment horizontal="center" vertical="center"/>
    </xf>
    <xf numFmtId="0" fontId="5" fillId="0" borderId="110"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0" fillId="0" borderId="28" xfId="0" applyFill="1" applyBorder="1">
      <alignment vertical="center"/>
    </xf>
    <xf numFmtId="0" fontId="0" fillId="0" borderId="0" xfId="0" applyBorder="1">
      <alignment vertical="center"/>
    </xf>
    <xf numFmtId="0" fontId="15" fillId="2" borderId="28" xfId="0" applyFont="1" applyFill="1" applyBorder="1" applyAlignment="1">
      <alignment horizontal="center" vertical="center" shrinkToFit="1"/>
    </xf>
    <xf numFmtId="0" fontId="13" fillId="2" borderId="28" xfId="4" applyFont="1" applyFill="1" applyBorder="1" applyAlignment="1">
      <alignment horizontal="center" vertical="center"/>
    </xf>
    <xf numFmtId="0" fontId="13" fillId="0" borderId="0" xfId="4" applyFont="1" applyBorder="1" applyAlignment="1">
      <alignment vertical="center" wrapText="1"/>
    </xf>
    <xf numFmtId="0" fontId="13" fillId="0" borderId="0" xfId="4" applyFont="1" applyBorder="1" applyAlignment="1">
      <alignment vertical="center"/>
    </xf>
    <xf numFmtId="0" fontId="27" fillId="4" borderId="0" xfId="4" applyFont="1" applyFill="1" applyBorder="1" applyAlignment="1">
      <alignment vertical="center"/>
    </xf>
    <xf numFmtId="0" fontId="5" fillId="2" borderId="67" xfId="4" applyFont="1" applyFill="1" applyBorder="1" applyAlignment="1">
      <alignment horizontal="right"/>
    </xf>
    <xf numFmtId="0" fontId="5" fillId="2" borderId="74" xfId="4" applyFont="1" applyFill="1" applyBorder="1"/>
    <xf numFmtId="0" fontId="27" fillId="5" borderId="0" xfId="4" applyFont="1" applyFill="1" applyBorder="1" applyAlignment="1"/>
    <xf numFmtId="0" fontId="5" fillId="0" borderId="0" xfId="4" applyFont="1" applyFill="1" applyBorder="1" applyAlignment="1">
      <alignment horizontal="right"/>
    </xf>
    <xf numFmtId="0" fontId="5" fillId="4" borderId="0" xfId="4" applyFont="1" applyFill="1" applyBorder="1" applyAlignment="1"/>
    <xf numFmtId="0" fontId="5" fillId="0" borderId="0" xfId="4" applyFont="1" applyBorder="1"/>
    <xf numFmtId="0" fontId="27" fillId="4" borderId="0" xfId="4" applyFont="1" applyFill="1" applyBorder="1" applyAlignment="1">
      <alignment vertical="center" wrapText="1"/>
    </xf>
    <xf numFmtId="0" fontId="13" fillId="0" borderId="0" xfId="4" applyFont="1" applyBorder="1" applyAlignment="1">
      <alignment horizontal="left" vertical="center" wrapText="1"/>
    </xf>
    <xf numFmtId="0" fontId="13" fillId="0" borderId="0" xfId="4" applyFont="1" applyBorder="1" applyAlignment="1">
      <alignment horizontal="center" vertical="center"/>
    </xf>
    <xf numFmtId="0" fontId="27" fillId="4" borderId="0" xfId="4" applyFont="1" applyFill="1" applyBorder="1" applyAlignment="1">
      <alignment horizontal="left" vertical="center" wrapText="1"/>
    </xf>
    <xf numFmtId="0" fontId="20" fillId="0" borderId="0" xfId="4" applyAlignment="1">
      <alignment wrapText="1"/>
    </xf>
    <xf numFmtId="0" fontId="5" fillId="2" borderId="60" xfId="4" applyFont="1" applyFill="1" applyBorder="1" applyAlignment="1" applyProtection="1">
      <alignment horizontal="center" vertical="center" wrapText="1"/>
    </xf>
    <xf numFmtId="0" fontId="5" fillId="2" borderId="0" xfId="4" applyFont="1" applyFill="1" applyBorder="1" applyAlignment="1" applyProtection="1">
      <alignment horizontal="center" vertical="center" wrapText="1"/>
    </xf>
    <xf numFmtId="0" fontId="5" fillId="2" borderId="16" xfId="4" applyFont="1" applyFill="1" applyBorder="1" applyProtection="1"/>
    <xf numFmtId="0" fontId="5" fillId="2" borderId="51" xfId="4" applyFont="1" applyFill="1" applyBorder="1" applyProtection="1"/>
    <xf numFmtId="0" fontId="13" fillId="2" borderId="51" xfId="4" applyFont="1" applyFill="1" applyBorder="1" applyAlignment="1" applyProtection="1">
      <alignment horizontal="right"/>
    </xf>
    <xf numFmtId="0" fontId="5" fillId="2" borderId="110" xfId="4" applyFont="1" applyFill="1" applyBorder="1" applyAlignment="1" applyProtection="1">
      <alignment horizontal="center" vertical="center" wrapText="1"/>
    </xf>
    <xf numFmtId="0" fontId="5" fillId="2" borderId="61" xfId="4" applyFont="1" applyFill="1" applyBorder="1" applyAlignment="1" applyProtection="1">
      <alignment horizontal="center" vertical="center" wrapText="1"/>
    </xf>
    <xf numFmtId="0" fontId="5" fillId="2" borderId="50" xfId="4" applyFont="1" applyFill="1" applyBorder="1" applyAlignment="1" applyProtection="1">
      <alignment horizontal="center" vertical="center"/>
    </xf>
    <xf numFmtId="0" fontId="13" fillId="2" borderId="28" xfId="4" applyFont="1" applyFill="1" applyBorder="1" applyAlignment="1" applyProtection="1">
      <alignment horizontal="center" vertical="center"/>
    </xf>
    <xf numFmtId="0" fontId="13" fillId="2" borderId="72" xfId="4" applyFont="1" applyFill="1" applyBorder="1" applyAlignment="1" applyProtection="1"/>
    <xf numFmtId="38" fontId="5" fillId="2" borderId="76" xfId="5" applyFont="1" applyFill="1" applyBorder="1" applyAlignment="1" applyProtection="1">
      <alignment vertical="center"/>
    </xf>
    <xf numFmtId="0" fontId="13" fillId="2" borderId="76" xfId="4" applyFont="1" applyFill="1" applyBorder="1" applyAlignment="1" applyProtection="1"/>
    <xf numFmtId="0" fontId="5" fillId="2" borderId="77" xfId="4" applyFont="1" applyFill="1" applyBorder="1" applyProtection="1"/>
    <xf numFmtId="0" fontId="11" fillId="2" borderId="0" xfId="0" applyFont="1" applyFill="1" applyAlignment="1"/>
    <xf numFmtId="0" fontId="11" fillId="2" borderId="0" xfId="4" applyFont="1" applyFill="1"/>
    <xf numFmtId="0" fontId="9" fillId="6" borderId="0" xfId="1" applyFont="1" applyFill="1" applyBorder="1" applyAlignment="1">
      <alignment vertical="center"/>
    </xf>
    <xf numFmtId="0" fontId="3" fillId="6" borderId="0" xfId="1" applyFont="1" applyFill="1" applyBorder="1" applyAlignment="1">
      <alignment vertical="center" wrapText="1"/>
    </xf>
    <xf numFmtId="0" fontId="3" fillId="0" borderId="0" xfId="1" applyFont="1" applyBorder="1" applyAlignment="1">
      <alignment vertical="center"/>
    </xf>
    <xf numFmtId="0" fontId="20" fillId="0" borderId="0" xfId="4" applyAlignment="1">
      <alignment vertical="center"/>
    </xf>
    <xf numFmtId="0" fontId="23" fillId="2" borderId="60" xfId="4" applyFont="1" applyFill="1" applyBorder="1" applyProtection="1"/>
    <xf numFmtId="0" fontId="13" fillId="2" borderId="67" xfId="4" applyFont="1" applyFill="1" applyBorder="1" applyAlignment="1" applyProtection="1">
      <alignment vertical="center"/>
    </xf>
    <xf numFmtId="0" fontId="13" fillId="2" borderId="74" xfId="4" applyFont="1" applyFill="1" applyBorder="1" applyProtection="1"/>
    <xf numFmtId="0" fontId="5" fillId="2" borderId="72" xfId="4" applyFont="1" applyFill="1" applyBorder="1" applyProtection="1"/>
    <xf numFmtId="176" fontId="11" fillId="2" borderId="0" xfId="0" applyNumberFormat="1" applyFont="1" applyFill="1" applyAlignment="1">
      <alignment horizontal="center"/>
    </xf>
    <xf numFmtId="0" fontId="30" fillId="0" borderId="0" xfId="7" applyFont="1" applyBorder="1" applyAlignment="1">
      <alignment vertical="center"/>
    </xf>
    <xf numFmtId="0" fontId="29" fillId="0" borderId="0" xfId="7" applyBorder="1" applyAlignment="1">
      <alignment vertical="center"/>
    </xf>
    <xf numFmtId="0" fontId="5" fillId="2" borderId="84" xfId="4" applyFont="1" applyFill="1" applyBorder="1" applyAlignment="1">
      <alignment vertical="center"/>
    </xf>
    <xf numFmtId="0" fontId="5" fillId="2" borderId="58" xfId="4" applyFont="1" applyFill="1" applyBorder="1" applyAlignment="1" applyProtection="1">
      <alignment vertical="center" wrapText="1"/>
    </xf>
    <xf numFmtId="0" fontId="5" fillId="2" borderId="50" xfId="4" applyFont="1" applyFill="1" applyBorder="1" applyAlignment="1" applyProtection="1">
      <alignment vertical="center" wrapText="1"/>
    </xf>
    <xf numFmtId="0" fontId="5" fillId="2" borderId="59" xfId="4" applyFont="1" applyFill="1" applyBorder="1" applyAlignment="1" applyProtection="1">
      <alignment vertical="center" wrapText="1"/>
    </xf>
    <xf numFmtId="0" fontId="5" fillId="2" borderId="58" xfId="4" applyFont="1" applyFill="1" applyBorder="1" applyAlignment="1" applyProtection="1">
      <alignment vertical="center" wrapText="1"/>
      <protection locked="0"/>
    </xf>
    <xf numFmtId="0" fontId="5" fillId="2" borderId="50" xfId="4" applyFont="1" applyFill="1" applyBorder="1" applyAlignment="1" applyProtection="1">
      <alignment vertical="center" wrapText="1"/>
      <protection locked="0"/>
    </xf>
    <xf numFmtId="0" fontId="5" fillId="2" borderId="59" xfId="4" applyFont="1" applyFill="1" applyBorder="1" applyAlignment="1" applyProtection="1">
      <alignment vertical="center" wrapText="1"/>
      <protection locked="0"/>
    </xf>
    <xf numFmtId="0" fontId="5" fillId="2" borderId="60" xfId="4" applyFont="1" applyFill="1" applyBorder="1" applyAlignment="1" applyProtection="1">
      <alignment vertical="center" wrapText="1"/>
    </xf>
    <xf numFmtId="0" fontId="5" fillId="3" borderId="58" xfId="4" applyFont="1" applyFill="1" applyBorder="1" applyAlignment="1" applyProtection="1">
      <alignment vertical="center" wrapText="1"/>
      <protection locked="0"/>
    </xf>
    <xf numFmtId="0" fontId="5" fillId="2" borderId="63" xfId="4" applyFont="1" applyFill="1" applyBorder="1" applyAlignment="1" applyProtection="1">
      <alignment vertical="center" wrapText="1"/>
    </xf>
    <xf numFmtId="0" fontId="5" fillId="2" borderId="60" xfId="4" applyFont="1" applyFill="1" applyBorder="1" applyAlignment="1" applyProtection="1">
      <alignment vertical="center" wrapText="1"/>
      <protection locked="0"/>
    </xf>
    <xf numFmtId="0" fontId="5" fillId="2" borderId="63" xfId="4" applyFont="1" applyFill="1" applyBorder="1" applyAlignment="1" applyProtection="1">
      <alignment vertical="center" wrapText="1"/>
      <protection locked="0"/>
    </xf>
    <xf numFmtId="0" fontId="5" fillId="2" borderId="61" xfId="4" applyFont="1" applyFill="1" applyBorder="1" applyAlignment="1" applyProtection="1">
      <alignment vertical="center" wrapText="1"/>
    </xf>
    <xf numFmtId="0" fontId="5" fillId="2" borderId="51" xfId="4" applyFont="1" applyFill="1" applyBorder="1" applyAlignment="1" applyProtection="1">
      <alignment vertical="center" wrapText="1"/>
    </xf>
    <xf numFmtId="0" fontId="5" fillId="2" borderId="62" xfId="4" applyFont="1" applyFill="1" applyBorder="1" applyAlignment="1" applyProtection="1">
      <alignment vertical="center" wrapText="1"/>
    </xf>
    <xf numFmtId="0" fontId="5" fillId="2" borderId="61" xfId="4" applyFont="1" applyFill="1" applyBorder="1" applyAlignment="1" applyProtection="1">
      <alignment vertical="center" wrapText="1"/>
      <protection locked="0"/>
    </xf>
    <xf numFmtId="0" fontId="5" fillId="2" borderId="51" xfId="4" applyFont="1" applyFill="1" applyBorder="1" applyAlignment="1" applyProtection="1">
      <alignment vertical="center" wrapText="1"/>
      <protection locked="0"/>
    </xf>
    <xf numFmtId="0" fontId="5" fillId="2" borderId="62" xfId="4" applyFont="1" applyFill="1" applyBorder="1" applyAlignment="1" applyProtection="1">
      <alignment vertical="center" wrapText="1"/>
      <protection locked="0"/>
    </xf>
    <xf numFmtId="0" fontId="5" fillId="2" borderId="0" xfId="4" applyFont="1" applyFill="1" applyAlignment="1">
      <alignment shrinkToFit="1"/>
    </xf>
    <xf numFmtId="0" fontId="13" fillId="2" borderId="115" xfId="4" applyFont="1" applyFill="1" applyBorder="1" applyAlignment="1" applyProtection="1"/>
    <xf numFmtId="0" fontId="23" fillId="2" borderId="0" xfId="4" applyFont="1" applyFill="1" applyProtection="1"/>
    <xf numFmtId="0" fontId="13" fillId="2" borderId="0" xfId="4" applyFont="1" applyFill="1" applyProtection="1"/>
    <xf numFmtId="0" fontId="0" fillId="2" borderId="28" xfId="0" applyFill="1" applyBorder="1">
      <alignment vertical="center"/>
    </xf>
    <xf numFmtId="0" fontId="0" fillId="2" borderId="28" xfId="0" applyFill="1" applyBorder="1" applyAlignment="1">
      <alignment horizontal="center" vertical="center" wrapText="1"/>
    </xf>
    <xf numFmtId="0" fontId="0" fillId="2" borderId="28" xfId="0" applyFill="1" applyBorder="1" applyAlignment="1">
      <alignment horizontal="center" vertical="center"/>
    </xf>
    <xf numFmtId="0" fontId="0" fillId="3" borderId="28" xfId="0" applyFill="1" applyBorder="1">
      <alignment vertical="center"/>
    </xf>
    <xf numFmtId="0" fontId="0" fillId="2" borderId="73" xfId="0" applyFill="1" applyBorder="1">
      <alignment vertical="center"/>
    </xf>
    <xf numFmtId="0" fontId="0" fillId="2" borderId="73" xfId="0" applyFill="1" applyBorder="1" applyAlignment="1">
      <alignment horizontal="center" vertical="center" wrapText="1"/>
    </xf>
    <xf numFmtId="0" fontId="0" fillId="2" borderId="73" xfId="0" applyFill="1" applyBorder="1" applyAlignment="1">
      <alignment horizontal="center" vertical="center"/>
    </xf>
    <xf numFmtId="0" fontId="0" fillId="3" borderId="73" xfId="0" applyFill="1" applyBorder="1" applyAlignment="1">
      <alignment horizontal="center" vertical="center"/>
    </xf>
    <xf numFmtId="0" fontId="0" fillId="2" borderId="27" xfId="0" applyFill="1" applyBorder="1" applyAlignment="1">
      <alignment horizontal="center" vertical="center" wrapText="1"/>
    </xf>
    <xf numFmtId="0" fontId="0" fillId="2" borderId="29" xfId="0" applyFill="1" applyBorder="1" applyAlignment="1">
      <alignment horizontal="center" vertical="center" wrapText="1"/>
    </xf>
    <xf numFmtId="0" fontId="0" fillId="3" borderId="27" xfId="0" applyFill="1" applyBorder="1">
      <alignment vertical="center"/>
    </xf>
    <xf numFmtId="0" fontId="0" fillId="2" borderId="29" xfId="0" applyFill="1" applyBorder="1">
      <alignment vertical="center"/>
    </xf>
    <xf numFmtId="0" fontId="0" fillId="3" borderId="119" xfId="0" applyFill="1" applyBorder="1" applyAlignment="1">
      <alignment horizontal="center" vertical="center"/>
    </xf>
    <xf numFmtId="0" fontId="0" fillId="3" borderId="120" xfId="0" applyFill="1" applyBorder="1">
      <alignment vertical="center"/>
    </xf>
    <xf numFmtId="0" fontId="0" fillId="2" borderId="69" xfId="0" applyFill="1" applyBorder="1">
      <alignment vertical="center"/>
    </xf>
    <xf numFmtId="0" fontId="0" fillId="2" borderId="116" xfId="0" applyFill="1" applyBorder="1">
      <alignment vertical="center"/>
    </xf>
    <xf numFmtId="0" fontId="0" fillId="3" borderId="69" xfId="0" applyFill="1" applyBorder="1">
      <alignment vertical="center"/>
    </xf>
    <xf numFmtId="0" fontId="0" fillId="2" borderId="61" xfId="0" applyFill="1" applyBorder="1" applyAlignment="1">
      <alignment horizontal="center" vertical="center"/>
    </xf>
    <xf numFmtId="0" fontId="0" fillId="2" borderId="113" xfId="0" applyFill="1" applyBorder="1" applyAlignment="1">
      <alignment horizontal="center" vertical="center"/>
    </xf>
    <xf numFmtId="0" fontId="0" fillId="2" borderId="117" xfId="0" applyFill="1" applyBorder="1" applyAlignment="1">
      <alignment horizontal="center" vertical="center"/>
    </xf>
    <xf numFmtId="0" fontId="32" fillId="2" borderId="118" xfId="0" applyFont="1" applyFill="1" applyBorder="1">
      <alignment vertical="center"/>
    </xf>
    <xf numFmtId="0" fontId="0" fillId="2" borderId="0" xfId="0" applyFill="1">
      <alignment vertical="center"/>
    </xf>
    <xf numFmtId="0" fontId="0" fillId="2" borderId="0" xfId="0" applyFill="1" applyAlignment="1">
      <alignment horizontal="right" vertical="center"/>
    </xf>
    <xf numFmtId="0" fontId="0" fillId="2" borderId="0" xfId="0" applyFill="1" applyAlignment="1">
      <alignment vertical="center"/>
    </xf>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11" fillId="2" borderId="0" xfId="0" applyFont="1" applyFill="1" applyAlignment="1">
      <alignment horizontal="center"/>
    </xf>
    <xf numFmtId="0" fontId="11" fillId="2" borderId="0" xfId="4" applyFont="1" applyFill="1" applyAlignment="1">
      <alignment horizontal="left" shrinkToFit="1"/>
    </xf>
    <xf numFmtId="0" fontId="3" fillId="0" borderId="0" xfId="1" applyFont="1" applyBorder="1" applyAlignment="1">
      <alignment horizontal="left" vertical="center"/>
    </xf>
    <xf numFmtId="0" fontId="11" fillId="2" borderId="0" xfId="0" applyFont="1" applyFill="1" applyAlignment="1">
      <alignment horizontal="center" vertical="center"/>
    </xf>
    <xf numFmtId="0" fontId="3" fillId="6" borderId="0" xfId="1" applyFont="1" applyFill="1" applyBorder="1" applyAlignment="1">
      <alignment horizontal="left" vertical="center" wrapText="1"/>
    </xf>
    <xf numFmtId="0" fontId="11" fillId="2" borderId="0" xfId="0" applyFont="1" applyFill="1" applyAlignment="1">
      <alignment horizontal="left" vertical="center" wrapText="1"/>
    </xf>
    <xf numFmtId="176" fontId="11" fillId="3" borderId="0" xfId="0" applyNumberFormat="1" applyFont="1" applyFill="1" applyAlignment="1" applyProtection="1">
      <alignment horizontal="center"/>
      <protection locked="0"/>
    </xf>
    <xf numFmtId="0" fontId="9" fillId="6" borderId="0" xfId="1" applyFont="1" applyFill="1" applyBorder="1" applyAlignment="1">
      <alignment horizontal="left" vertical="center"/>
    </xf>
    <xf numFmtId="0" fontId="5" fillId="2" borderId="83" xfId="4" applyFont="1" applyFill="1" applyBorder="1" applyAlignment="1">
      <alignment horizontal="left" vertical="center" wrapText="1"/>
    </xf>
    <xf numFmtId="0" fontId="5" fillId="2" borderId="72" xfId="4" applyFont="1" applyFill="1" applyBorder="1" applyAlignment="1">
      <alignment horizontal="left" vertical="center" wrapText="1"/>
    </xf>
    <xf numFmtId="0" fontId="5" fillId="2" borderId="77" xfId="4" applyFont="1" applyFill="1" applyBorder="1" applyAlignment="1">
      <alignment horizontal="left" vertical="center" wrapText="1"/>
    </xf>
    <xf numFmtId="0" fontId="5" fillId="2" borderId="78" xfId="4" applyFont="1" applyFill="1" applyBorder="1" applyAlignment="1">
      <alignment horizontal="center" vertical="center" wrapText="1"/>
    </xf>
    <xf numFmtId="0" fontId="5" fillId="2" borderId="82" xfId="4" applyFont="1" applyFill="1" applyBorder="1" applyAlignment="1">
      <alignment horizontal="center" vertical="center"/>
    </xf>
    <xf numFmtId="0" fontId="5" fillId="2" borderId="80" xfId="4" applyFont="1" applyFill="1" applyBorder="1" applyAlignment="1">
      <alignment horizontal="center" vertical="center"/>
    </xf>
    <xf numFmtId="0" fontId="5" fillId="2" borderId="106" xfId="4" applyFont="1" applyFill="1" applyBorder="1" applyAlignment="1">
      <alignment horizontal="center" vertical="center"/>
    </xf>
    <xf numFmtId="0" fontId="5" fillId="2" borderId="83" xfId="4" applyFont="1" applyFill="1" applyBorder="1" applyAlignment="1">
      <alignment horizontal="center" vertical="center"/>
    </xf>
    <xf numFmtId="0" fontId="5" fillId="2" borderId="109" xfId="4" applyFont="1" applyFill="1" applyBorder="1" applyAlignment="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7" xfId="2" applyFont="1" applyFill="1" applyBorder="1" applyAlignment="1" applyProtection="1">
      <alignment horizontal="center" vertical="center"/>
      <protection locked="0"/>
    </xf>
    <xf numFmtId="38" fontId="5" fillId="2" borderId="108"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0" fontId="13" fillId="2" borderId="28" xfId="4" applyFont="1" applyFill="1" applyBorder="1" applyAlignment="1">
      <alignment horizontal="center" vertical="center"/>
    </xf>
    <xf numFmtId="38" fontId="5" fillId="2" borderId="28" xfId="5" applyFont="1" applyFill="1" applyBorder="1" applyAlignment="1" applyProtection="1"/>
    <xf numFmtId="38" fontId="5" fillId="2" borderId="73" xfId="5" applyFont="1" applyFill="1" applyBorder="1" applyAlignment="1" applyProtection="1"/>
    <xf numFmtId="38" fontId="5" fillId="2" borderId="84" xfId="5" applyFont="1" applyFill="1" applyBorder="1" applyAlignment="1" applyProtection="1"/>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38" fontId="5" fillId="2" borderId="90" xfId="5" applyFont="1" applyFill="1" applyBorder="1" applyAlignment="1" applyProtection="1">
      <alignment horizontal="right" vertical="center"/>
    </xf>
    <xf numFmtId="38" fontId="5" fillId="2" borderId="91" xfId="5" applyFont="1" applyFill="1" applyBorder="1" applyAlignment="1" applyProtection="1">
      <alignment horizontal="right" vertical="center"/>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38" fontId="5" fillId="3" borderId="28" xfId="2" applyFont="1" applyFill="1" applyBorder="1" applyAlignment="1" applyProtection="1">
      <protection locked="0"/>
    </xf>
    <xf numFmtId="38" fontId="5" fillId="3" borderId="28" xfId="2" applyFont="1" applyFill="1" applyBorder="1" applyAlignment="1" applyProtection="1">
      <alignment horizontal="right" vertical="center"/>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0" fontId="5" fillId="2" borderId="28" xfId="4" applyFont="1" applyFill="1" applyBorder="1"/>
    <xf numFmtId="0" fontId="13" fillId="2" borderId="58" xfId="4" applyFont="1" applyFill="1" applyBorder="1" applyAlignment="1">
      <alignment horizontal="center" vertical="center"/>
    </xf>
    <xf numFmtId="0" fontId="13" fillId="2" borderId="59" xfId="4" applyFont="1" applyFill="1" applyBorder="1" applyAlignment="1">
      <alignment horizontal="center" vertical="center"/>
    </xf>
    <xf numFmtId="0" fontId="13" fillId="2" borderId="61" xfId="4" applyFont="1" applyFill="1" applyBorder="1" applyAlignment="1">
      <alignment horizontal="center" vertical="center"/>
    </xf>
    <xf numFmtId="0" fontId="13" fillId="2" borderId="62" xfId="4" applyFont="1" applyFill="1" applyBorder="1" applyAlignment="1">
      <alignment horizontal="center" vertical="center"/>
    </xf>
    <xf numFmtId="0" fontId="23" fillId="2" borderId="58" xfId="4" applyFont="1" applyFill="1" applyBorder="1" applyAlignment="1">
      <alignment horizontal="center" vertical="center" wrapText="1"/>
    </xf>
    <xf numFmtId="0" fontId="23" fillId="2" borderId="59" xfId="4" applyFont="1" applyFill="1" applyBorder="1" applyAlignment="1">
      <alignment horizontal="center" vertical="center" wrapText="1"/>
    </xf>
    <xf numFmtId="0" fontId="23" fillId="2" borderId="61" xfId="4" applyFont="1" applyFill="1" applyBorder="1" applyAlignment="1">
      <alignment horizontal="center" vertical="center" wrapText="1"/>
    </xf>
    <xf numFmtId="0" fontId="23" fillId="2" borderId="62" xfId="4" applyFont="1" applyFill="1" applyBorder="1" applyAlignment="1">
      <alignment horizontal="center" vertical="center" wrapText="1"/>
    </xf>
    <xf numFmtId="0" fontId="25" fillId="2" borderId="28" xfId="4" applyFont="1" applyFill="1" applyBorder="1" applyAlignment="1">
      <alignment horizontal="center" vertical="center" wrapText="1"/>
    </xf>
    <xf numFmtId="0" fontId="25" fillId="2" borderId="28" xfId="4" applyFont="1" applyFill="1" applyBorder="1" applyAlignment="1">
      <alignment horizontal="center" vertical="center"/>
    </xf>
    <xf numFmtId="0" fontId="13" fillId="2" borderId="24" xfId="4" applyFont="1" applyFill="1" applyBorder="1" applyAlignment="1">
      <alignment horizontal="center" vertical="center"/>
    </xf>
    <xf numFmtId="0" fontId="13" fillId="2" borderId="27" xfId="4" applyFont="1" applyFill="1" applyBorder="1" applyAlignment="1">
      <alignment horizontal="center" vertical="center"/>
    </xf>
    <xf numFmtId="0" fontId="13" fillId="2" borderId="88" xfId="4" applyFont="1" applyFill="1" applyBorder="1" applyAlignment="1">
      <alignment horizontal="center" vertical="center"/>
    </xf>
    <xf numFmtId="0" fontId="13" fillId="2" borderId="30" xfId="4" applyFont="1" applyFill="1" applyBorder="1" applyAlignment="1">
      <alignment horizontal="center" vertical="center"/>
    </xf>
    <xf numFmtId="0" fontId="13" fillId="2" borderId="28" xfId="4" applyFont="1" applyFill="1" applyBorder="1" applyAlignment="1">
      <alignment horizontal="center"/>
    </xf>
    <xf numFmtId="38" fontId="5" fillId="2" borderId="28" xfId="5" applyFont="1" applyFill="1" applyBorder="1" applyAlignment="1" applyProtection="1">
      <alignment horizontal="right" vertical="center"/>
    </xf>
    <xf numFmtId="38" fontId="5" fillId="3" borderId="28" xfId="5" applyFont="1" applyFill="1" applyBorder="1" applyAlignment="1" applyProtection="1">
      <alignment horizontal="right" vertical="center"/>
      <protection locked="0"/>
    </xf>
    <xf numFmtId="0" fontId="5" fillId="3" borderId="28" xfId="4" applyFont="1" applyFill="1" applyBorder="1" applyProtection="1">
      <protection locked="0"/>
    </xf>
    <xf numFmtId="0" fontId="13" fillId="2" borderId="28" xfId="4" applyFont="1" applyFill="1" applyBorder="1" applyAlignment="1">
      <alignment horizontal="center" vertical="center" wrapText="1"/>
    </xf>
    <xf numFmtId="0" fontId="13" fillId="2" borderId="28" xfId="4" applyFont="1" applyFill="1" applyBorder="1" applyAlignment="1" applyProtection="1">
      <alignment horizontal="center" vertical="center"/>
    </xf>
    <xf numFmtId="176" fontId="5" fillId="3" borderId="28" xfId="4" applyNumberFormat="1" applyFont="1" applyFill="1" applyBorder="1" applyAlignment="1" applyProtection="1">
      <alignment horizontal="center" vertical="center"/>
      <protection locked="0"/>
    </xf>
    <xf numFmtId="0" fontId="13" fillId="2" borderId="31" xfId="4" applyFont="1" applyFill="1" applyBorder="1" applyAlignment="1" applyProtection="1">
      <alignment horizontal="center" vertical="center"/>
    </xf>
    <xf numFmtId="0" fontId="13" fillId="2" borderId="75" xfId="4" applyFont="1" applyFill="1" applyBorder="1" applyAlignment="1" applyProtection="1">
      <alignment horizontal="center" vertical="center"/>
    </xf>
    <xf numFmtId="38" fontId="5" fillId="3" borderId="75" xfId="5" applyFont="1" applyFill="1" applyBorder="1" applyAlignment="1" applyProtection="1">
      <alignment horizontal="center" vertical="center" shrinkToFit="1"/>
      <protection locked="0"/>
    </xf>
    <xf numFmtId="38" fontId="5" fillId="3" borderId="76" xfId="5" applyFont="1" applyFill="1" applyBorder="1" applyAlignment="1" applyProtection="1">
      <alignment horizontal="center" vertical="center" shrinkToFit="1"/>
      <protection locked="0"/>
    </xf>
    <xf numFmtId="38" fontId="5" fillId="3" borderId="76" xfId="5" applyFont="1" applyFill="1" applyBorder="1" applyAlignment="1" applyProtection="1">
      <alignment horizontal="center" vertical="center"/>
      <protection locked="0"/>
    </xf>
    <xf numFmtId="0" fontId="5" fillId="2" borderId="61" xfId="4" applyFont="1" applyFill="1" applyBorder="1" applyAlignment="1" applyProtection="1">
      <alignment horizontal="left" vertical="center" wrapText="1"/>
    </xf>
    <xf numFmtId="0" fontId="5" fillId="2" borderId="51" xfId="4" applyFont="1" applyFill="1" applyBorder="1" applyAlignment="1" applyProtection="1">
      <alignment horizontal="left" vertical="center" wrapText="1"/>
    </xf>
    <xf numFmtId="0" fontId="5" fillId="2" borderId="65" xfId="4" applyFont="1" applyFill="1" applyBorder="1" applyAlignment="1" applyProtection="1">
      <alignment horizontal="left" vertical="center" wrapText="1"/>
    </xf>
    <xf numFmtId="0" fontId="5" fillId="2" borderId="67" xfId="4" applyFont="1" applyFill="1" applyBorder="1" applyAlignment="1" applyProtection="1">
      <alignment horizontal="center" vertical="center"/>
    </xf>
    <xf numFmtId="0" fontId="5" fillId="2" borderId="50" xfId="4" applyFont="1" applyFill="1" applyBorder="1" applyAlignment="1" applyProtection="1">
      <alignment horizontal="center" vertical="center"/>
    </xf>
    <xf numFmtId="0" fontId="13" fillId="2" borderId="28" xfId="4" applyFont="1" applyFill="1" applyBorder="1" applyAlignment="1" applyProtection="1">
      <alignment horizontal="center" vertical="center" wrapText="1"/>
    </xf>
    <xf numFmtId="0" fontId="13" fillId="2" borderId="68" xfId="4" applyFont="1" applyFill="1" applyBorder="1" applyAlignment="1" applyProtection="1">
      <alignment horizontal="center" vertical="center" wrapText="1"/>
    </xf>
    <xf numFmtId="0" fontId="5" fillId="3" borderId="28" xfId="4" applyFont="1" applyFill="1" applyBorder="1" applyAlignment="1" applyProtection="1">
      <alignment horizontal="center" vertical="center" shrinkToFit="1"/>
      <protection locked="0"/>
    </xf>
    <xf numFmtId="0" fontId="28" fillId="2" borderId="28" xfId="4" applyFont="1" applyFill="1" applyBorder="1" applyAlignment="1" applyProtection="1">
      <alignment horizontal="center" vertical="center"/>
    </xf>
    <xf numFmtId="0" fontId="5" fillId="3" borderId="28" xfId="5" applyNumberFormat="1" applyFont="1" applyFill="1" applyBorder="1" applyAlignment="1" applyProtection="1">
      <alignment vertical="center" shrinkToFit="1"/>
      <protection locked="0"/>
    </xf>
    <xf numFmtId="0" fontId="5" fillId="2" borderId="67" xfId="4" applyFont="1" applyFill="1" applyBorder="1" applyAlignment="1" applyProtection="1">
      <alignment horizontal="center" vertical="center" wrapText="1"/>
      <protection locked="0"/>
    </xf>
    <xf numFmtId="0" fontId="5" fillId="2" borderId="74" xfId="4" applyFont="1" applyFill="1" applyBorder="1" applyAlignment="1" applyProtection="1">
      <alignment horizontal="center" vertical="center" wrapText="1"/>
      <protection locked="0"/>
    </xf>
    <xf numFmtId="0" fontId="5" fillId="2" borderId="0" xfId="4" applyFont="1" applyFill="1" applyBorder="1" applyAlignment="1" applyProtection="1">
      <alignment horizontal="center" vertical="center" wrapText="1"/>
    </xf>
    <xf numFmtId="0" fontId="13" fillId="2" borderId="51" xfId="4" applyFont="1" applyFill="1" applyBorder="1" applyAlignment="1" applyProtection="1">
      <alignment horizontal="left" vertical="center"/>
    </xf>
    <xf numFmtId="0" fontId="13" fillId="2" borderId="73" xfId="4" applyFont="1" applyFill="1" applyBorder="1" applyAlignment="1" applyProtection="1">
      <alignment horizontal="center" vertical="center" wrapText="1"/>
    </xf>
    <xf numFmtId="0" fontId="13" fillId="2" borderId="67" xfId="4" applyFont="1" applyFill="1" applyBorder="1" applyAlignment="1" applyProtection="1">
      <alignment horizontal="center" vertical="center" wrapText="1"/>
    </xf>
    <xf numFmtId="0" fontId="13" fillId="2" borderId="84" xfId="4" applyFont="1" applyFill="1" applyBorder="1" applyAlignment="1" applyProtection="1">
      <alignment horizontal="center" vertical="center" wrapText="1"/>
    </xf>
    <xf numFmtId="0" fontId="23" fillId="2" borderId="28" xfId="4" applyFont="1" applyFill="1" applyBorder="1" applyAlignment="1" applyProtection="1">
      <alignment horizontal="center" vertical="center" wrapText="1"/>
    </xf>
    <xf numFmtId="0" fontId="23" fillId="2" borderId="28" xfId="4" applyFont="1" applyFill="1" applyBorder="1" applyAlignment="1" applyProtection="1">
      <alignment horizontal="center" vertical="center"/>
    </xf>
    <xf numFmtId="0" fontId="28" fillId="2" borderId="73" xfId="4" applyFont="1" applyFill="1" applyBorder="1" applyAlignment="1" applyProtection="1">
      <alignment horizontal="center" vertical="center"/>
    </xf>
    <xf numFmtId="0" fontId="28" fillId="2" borderId="67" xfId="4" applyFont="1" applyFill="1" applyBorder="1" applyAlignment="1" applyProtection="1">
      <alignment horizontal="center" vertical="center"/>
    </xf>
    <xf numFmtId="0" fontId="28" fillId="2" borderId="84" xfId="4" applyFont="1" applyFill="1" applyBorder="1" applyAlignment="1" applyProtection="1">
      <alignment horizontal="center" vertical="center"/>
    </xf>
    <xf numFmtId="0" fontId="13" fillId="2" borderId="24" xfId="4" applyFont="1" applyFill="1" applyBorder="1" applyAlignment="1">
      <alignment horizontal="left" vertical="center" wrapText="1"/>
    </xf>
    <xf numFmtId="0" fontId="13" fillId="2" borderId="27" xfId="4" applyFont="1" applyFill="1" applyBorder="1" applyAlignment="1">
      <alignment horizontal="left" vertical="center" wrapText="1"/>
    </xf>
    <xf numFmtId="0" fontId="13" fillId="2" borderId="30" xfId="4" applyFont="1" applyFill="1" applyBorder="1" applyAlignment="1">
      <alignment horizontal="left" vertical="center" wrapText="1"/>
    </xf>
    <xf numFmtId="0" fontId="13" fillId="2" borderId="25" xfId="4" applyFont="1" applyFill="1" applyBorder="1" applyAlignment="1">
      <alignment horizontal="center" vertical="center"/>
    </xf>
    <xf numFmtId="0" fontId="5" fillId="3" borderId="80" xfId="4" applyFont="1" applyFill="1" applyBorder="1" applyAlignment="1" applyProtection="1">
      <alignment horizontal="center" vertical="center"/>
      <protection locked="0"/>
    </xf>
    <xf numFmtId="0" fontId="5" fillId="3" borderId="79" xfId="4" applyFont="1" applyFill="1" applyBorder="1" applyAlignment="1" applyProtection="1">
      <alignment horizontal="center" vertical="center"/>
      <protection locked="0"/>
    </xf>
    <xf numFmtId="0" fontId="5" fillId="3" borderId="81" xfId="4" applyFont="1" applyFill="1" applyBorder="1" applyAlignment="1" applyProtection="1">
      <alignment horizontal="center" vertical="center"/>
      <protection locked="0"/>
    </xf>
    <xf numFmtId="0" fontId="5" fillId="3" borderId="73" xfId="4" applyFont="1" applyFill="1" applyBorder="1" applyAlignment="1" applyProtection="1">
      <alignment horizontal="center"/>
      <protection locked="0"/>
    </xf>
    <xf numFmtId="0" fontId="5" fillId="3" borderId="67" xfId="4" applyFont="1" applyFill="1" applyBorder="1" applyAlignment="1" applyProtection="1">
      <alignment horizontal="center"/>
      <protection locked="0"/>
    </xf>
    <xf numFmtId="0" fontId="13" fillId="2" borderId="31" xfId="4" applyFont="1" applyFill="1" applyBorder="1" applyAlignment="1">
      <alignment horizontal="center" vertical="center"/>
    </xf>
    <xf numFmtId="0" fontId="5" fillId="3" borderId="83" xfId="4" applyFont="1" applyFill="1" applyBorder="1" applyAlignment="1" applyProtection="1">
      <alignment horizontal="left" vertical="center" wrapText="1"/>
      <protection locked="0"/>
    </xf>
    <xf numFmtId="0" fontId="5" fillId="3" borderId="72" xfId="4" applyFont="1" applyFill="1" applyBorder="1" applyAlignment="1" applyProtection="1">
      <alignment horizontal="left" vertical="center" wrapText="1"/>
      <protection locked="0"/>
    </xf>
    <xf numFmtId="0" fontId="5" fillId="3" borderId="77" xfId="4" applyFont="1" applyFill="1" applyBorder="1" applyAlignment="1" applyProtection="1">
      <alignment horizontal="left" vertical="center" wrapText="1"/>
      <protection locked="0"/>
    </xf>
    <xf numFmtId="0" fontId="13" fillId="2" borderId="104" xfId="4" applyFont="1" applyFill="1" applyBorder="1" applyAlignment="1" applyProtection="1">
      <alignment horizontal="center" vertical="center" wrapText="1"/>
    </xf>
    <xf numFmtId="0" fontId="13" fillId="2" borderId="112" xfId="4" applyFont="1" applyFill="1" applyBorder="1" applyAlignment="1" applyProtection="1">
      <alignment horizontal="center" vertical="center" wrapText="1"/>
    </xf>
    <xf numFmtId="0" fontId="13" fillId="2" borderId="113" xfId="4" applyFont="1" applyFill="1" applyBorder="1" applyAlignment="1" applyProtection="1">
      <alignment horizontal="center" vertical="center" wrapText="1"/>
    </xf>
    <xf numFmtId="0" fontId="13" fillId="2" borderId="85" xfId="4" applyFont="1" applyFill="1" applyBorder="1" applyAlignment="1">
      <alignment horizontal="center" vertical="center"/>
    </xf>
    <xf numFmtId="0" fontId="13" fillId="2" borderId="86" xfId="4" applyFont="1" applyFill="1" applyBorder="1" applyAlignment="1">
      <alignment horizontal="center" vertical="center"/>
    </xf>
    <xf numFmtId="0" fontId="13" fillId="2" borderId="111" xfId="4" applyFont="1" applyFill="1" applyBorder="1" applyAlignment="1">
      <alignment horizontal="center" vertical="center"/>
    </xf>
    <xf numFmtId="0" fontId="5" fillId="2" borderId="85" xfId="4" applyFont="1" applyFill="1" applyBorder="1" applyAlignment="1" applyProtection="1">
      <alignment horizontal="center" vertical="center" wrapText="1"/>
      <protection locked="0"/>
    </xf>
    <xf numFmtId="0" fontId="5" fillId="2" borderId="86" xfId="4" applyFont="1" applyFill="1" applyBorder="1" applyAlignment="1" applyProtection="1">
      <alignment horizontal="center" vertical="center" wrapText="1"/>
      <protection locked="0"/>
    </xf>
    <xf numFmtId="0" fontId="5" fillId="2" borderId="87" xfId="4" applyFont="1" applyFill="1" applyBorder="1" applyAlignment="1" applyProtection="1">
      <alignment horizontal="center" vertical="center" wrapText="1"/>
      <protection locked="0"/>
    </xf>
    <xf numFmtId="0" fontId="5" fillId="3" borderId="61" xfId="4" applyFont="1" applyFill="1" applyBorder="1" applyAlignment="1" applyProtection="1">
      <alignment horizontal="left" vertical="center" wrapText="1"/>
      <protection locked="0"/>
    </xf>
    <xf numFmtId="0" fontId="5" fillId="3" borderId="51" xfId="4" applyFont="1" applyFill="1" applyBorder="1" applyAlignment="1" applyProtection="1">
      <alignment horizontal="left" vertical="center" wrapText="1"/>
      <protection locked="0"/>
    </xf>
    <xf numFmtId="0" fontId="5" fillId="3" borderId="65" xfId="4" applyFont="1" applyFill="1" applyBorder="1" applyAlignment="1" applyProtection="1">
      <alignment horizontal="left" vertical="center" wrapText="1"/>
      <protection locked="0"/>
    </xf>
    <xf numFmtId="0" fontId="5" fillId="3" borderId="73" xfId="4" applyFont="1" applyFill="1" applyBorder="1" applyAlignment="1" applyProtection="1">
      <alignment horizontal="left" vertical="center" wrapText="1"/>
      <protection locked="0"/>
    </xf>
    <xf numFmtId="0" fontId="5" fillId="3" borderId="67" xfId="4" applyFont="1" applyFill="1" applyBorder="1" applyAlignment="1" applyProtection="1">
      <alignment horizontal="left" vertical="center" wrapText="1"/>
      <protection locked="0"/>
    </xf>
    <xf numFmtId="0" fontId="5" fillId="3" borderId="74" xfId="4" applyFont="1" applyFill="1" applyBorder="1" applyAlignment="1" applyProtection="1">
      <alignment horizontal="left" vertical="center" wrapText="1"/>
      <protection locked="0"/>
    </xf>
    <xf numFmtId="0" fontId="5" fillId="3" borderId="73"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wrapText="1"/>
      <protection locked="0"/>
    </xf>
    <xf numFmtId="0" fontId="5" fillId="3" borderId="73" xfId="4" applyFont="1" applyFill="1" applyBorder="1" applyAlignment="1" applyProtection="1">
      <alignment horizontal="center" vertical="center" wrapText="1" shrinkToFit="1"/>
      <protection locked="0"/>
    </xf>
    <xf numFmtId="0" fontId="5" fillId="3" borderId="67" xfId="4" applyFont="1" applyFill="1" applyBorder="1" applyAlignment="1" applyProtection="1">
      <alignment horizontal="center" vertical="center" wrapText="1" shrinkToFit="1"/>
      <protection locked="0"/>
    </xf>
    <xf numFmtId="0" fontId="5" fillId="3" borderId="84" xfId="4" applyFont="1" applyFill="1" applyBorder="1" applyAlignment="1" applyProtection="1">
      <alignment horizontal="center" vertical="center" wrapText="1" shrinkToFit="1"/>
      <protection locked="0"/>
    </xf>
    <xf numFmtId="38" fontId="5" fillId="3" borderId="28" xfId="5" applyFont="1" applyFill="1" applyBorder="1" applyAlignment="1" applyProtection="1">
      <alignment vertical="center" shrinkToFit="1"/>
      <protection locked="0"/>
    </xf>
    <xf numFmtId="0" fontId="11" fillId="2"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24" fillId="2" borderId="61" xfId="4" applyFont="1" applyFill="1" applyBorder="1" applyAlignment="1">
      <alignment horizontal="left" vertical="center" wrapText="1"/>
    </xf>
    <xf numFmtId="0" fontId="24" fillId="2" borderId="51" xfId="4" applyFont="1" applyFill="1" applyBorder="1" applyAlignment="1">
      <alignment horizontal="left" vertical="center" wrapText="1"/>
    </xf>
    <xf numFmtId="0" fontId="24" fillId="2" borderId="65" xfId="4" applyFont="1" applyFill="1" applyBorder="1" applyAlignment="1">
      <alignment horizontal="left" vertical="center" wrapText="1"/>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0" fontId="5" fillId="3" borderId="67" xfId="4" applyFont="1" applyFill="1" applyBorder="1" applyAlignment="1" applyProtection="1">
      <alignment horizontal="center" vertical="center"/>
      <protection locked="0"/>
    </xf>
    <xf numFmtId="0" fontId="22" fillId="2" borderId="72" xfId="4" applyFont="1" applyFill="1" applyBorder="1" applyAlignment="1">
      <alignment horizontal="center" vertical="center"/>
    </xf>
    <xf numFmtId="0" fontId="5" fillId="2" borderId="25" xfId="4" applyFont="1" applyFill="1" applyBorder="1" applyAlignment="1">
      <alignment horizontal="center" vertical="center" shrinkToFit="1"/>
    </xf>
    <xf numFmtId="0" fontId="5" fillId="2" borderId="26" xfId="4" applyFont="1" applyFill="1" applyBorder="1" applyAlignment="1">
      <alignment horizontal="center" vertical="center" shrinkToFit="1"/>
    </xf>
    <xf numFmtId="0" fontId="5" fillId="2" borderId="28" xfId="4" applyFont="1" applyFill="1" applyBorder="1" applyAlignment="1">
      <alignment horizontal="center" vertical="center" shrinkToFit="1"/>
    </xf>
    <xf numFmtId="0" fontId="5" fillId="2" borderId="29" xfId="4" applyFont="1" applyFill="1" applyBorder="1" applyAlignment="1">
      <alignment horizontal="center" vertical="center" shrinkToFit="1"/>
    </xf>
    <xf numFmtId="0" fontId="13" fillId="2" borderId="50" xfId="4" applyFont="1" applyFill="1" applyBorder="1" applyAlignment="1">
      <alignment horizontal="center" vertical="center"/>
    </xf>
    <xf numFmtId="0" fontId="13" fillId="2" borderId="51" xfId="4" applyFont="1" applyFill="1" applyBorder="1" applyAlignment="1">
      <alignment horizontal="center" vertical="center"/>
    </xf>
    <xf numFmtId="0" fontId="5" fillId="2" borderId="58" xfId="4" applyFont="1" applyFill="1" applyBorder="1" applyAlignment="1">
      <alignment horizontal="left"/>
    </xf>
    <xf numFmtId="0" fontId="5" fillId="2" borderId="50" xfId="4" applyFont="1" applyFill="1" applyBorder="1" applyAlignment="1">
      <alignment horizontal="left"/>
    </xf>
    <xf numFmtId="0" fontId="5" fillId="2" borderId="57" xfId="4" applyFont="1" applyFill="1" applyBorder="1" applyAlignment="1">
      <alignment horizontal="left"/>
    </xf>
    <xf numFmtId="0" fontId="5" fillId="2" borderId="61" xfId="4" applyFont="1" applyFill="1" applyBorder="1" applyAlignment="1">
      <alignment horizontal="center" vertical="center" shrinkToFit="1"/>
    </xf>
    <xf numFmtId="0" fontId="5" fillId="2" borderId="51" xfId="4" applyFont="1" applyFill="1" applyBorder="1" applyAlignment="1">
      <alignment horizontal="center" vertical="center" shrinkToFit="1"/>
    </xf>
    <xf numFmtId="0" fontId="5" fillId="2" borderId="65" xfId="4" applyFont="1" applyFill="1" applyBorder="1" applyAlignment="1">
      <alignment horizontal="center" vertical="center" shrinkToFit="1"/>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5" fillId="3" borderId="72" xfId="4" applyFont="1" applyFill="1" applyBorder="1" applyAlignment="1" applyProtection="1">
      <alignment horizontal="center"/>
      <protection locked="0"/>
    </xf>
    <xf numFmtId="0" fontId="5" fillId="2" borderId="28" xfId="4" applyFont="1" applyFill="1" applyBorder="1" applyAlignment="1">
      <alignment horizontal="center" vertical="center"/>
    </xf>
    <xf numFmtId="38" fontId="5" fillId="2" borderId="73" xfId="4" applyNumberFormat="1" applyFont="1" applyFill="1" applyBorder="1" applyAlignment="1">
      <alignment horizontal="right" vertical="center"/>
    </xf>
    <xf numFmtId="0" fontId="5" fillId="2" borderId="67" xfId="4" applyFont="1" applyFill="1" applyBorder="1" applyAlignment="1">
      <alignment horizontal="right" vertical="center"/>
    </xf>
    <xf numFmtId="0" fontId="5" fillId="3" borderId="28" xfId="4" applyFont="1" applyFill="1" applyBorder="1" applyAlignment="1" applyProtection="1">
      <alignment horizontal="left" vertical="center" wrapText="1"/>
      <protection locked="0"/>
    </xf>
    <xf numFmtId="176" fontId="5" fillId="2" borderId="28" xfId="4" applyNumberFormat="1" applyFont="1" applyFill="1" applyBorder="1" applyAlignment="1">
      <alignment horizontal="center" vertical="center"/>
    </xf>
    <xf numFmtId="38" fontId="5" fillId="2" borderId="67" xfId="4" applyNumberFormat="1" applyFont="1" applyFill="1" applyBorder="1" applyAlignment="1">
      <alignment horizontal="right" vertical="center"/>
    </xf>
    <xf numFmtId="38" fontId="5" fillId="3" borderId="73" xfId="2" applyFont="1" applyFill="1" applyBorder="1" applyAlignment="1" applyProtection="1">
      <alignment horizontal="right" vertical="center"/>
      <protection locked="0"/>
    </xf>
    <xf numFmtId="38" fontId="5" fillId="3" borderId="67" xfId="2" applyFont="1" applyFill="1" applyBorder="1" applyAlignment="1" applyProtection="1">
      <alignment horizontal="right" vertical="center"/>
      <protection locked="0"/>
    </xf>
    <xf numFmtId="176" fontId="5" fillId="2" borderId="0" xfId="4" applyNumberFormat="1" applyFont="1" applyFill="1" applyAlignment="1" applyProtection="1">
      <alignment horizontal="right"/>
      <protection locked="0"/>
    </xf>
    <xf numFmtId="0" fontId="5" fillId="3" borderId="84" xfId="4" applyFont="1" applyFill="1" applyBorder="1" applyAlignment="1" applyProtection="1">
      <alignment horizontal="center" vertical="center"/>
      <protection locked="0"/>
    </xf>
    <xf numFmtId="0" fontId="30" fillId="0" borderId="0" xfId="7" applyFont="1" applyBorder="1" applyAlignment="1">
      <alignment horizontal="left" vertical="center"/>
    </xf>
    <xf numFmtId="176" fontId="11" fillId="2" borderId="0" xfId="0" applyNumberFormat="1" applyFont="1" applyFill="1" applyAlignment="1" applyProtection="1">
      <alignment horizontal="center"/>
      <protection locked="0"/>
    </xf>
    <xf numFmtId="0" fontId="5" fillId="3" borderId="0" xfId="4" applyFont="1" applyFill="1" applyAlignment="1" applyProtection="1">
      <alignment horizontal="left" vertical="center"/>
      <protection locked="0"/>
    </xf>
    <xf numFmtId="0" fontId="5" fillId="2" borderId="0" xfId="4" applyFont="1" applyFill="1" applyAlignment="1">
      <alignment horizontal="distributed"/>
    </xf>
    <xf numFmtId="0" fontId="5" fillId="3" borderId="0" xfId="4" applyFont="1" applyFill="1" applyAlignment="1" applyProtection="1">
      <alignment horizontal="left" vertical="center" shrinkToFit="1"/>
      <protection locked="0"/>
    </xf>
    <xf numFmtId="0" fontId="5" fillId="0" borderId="0" xfId="4" applyFont="1" applyAlignment="1">
      <alignment horizontal="distributed"/>
    </xf>
    <xf numFmtId="0" fontId="5" fillId="2" borderId="0" xfId="4" applyFont="1" applyFill="1" applyAlignment="1">
      <alignment horizontal="center" shrinkToFit="1"/>
    </xf>
    <xf numFmtId="0" fontId="5" fillId="0" borderId="0" xfId="4" applyFont="1" applyAlignment="1">
      <alignment horizontal="center"/>
    </xf>
    <xf numFmtId="176" fontId="5" fillId="3" borderId="0" xfId="4" applyNumberFormat="1" applyFont="1" applyFill="1" applyAlignment="1" applyProtection="1">
      <alignment horizontal="center" shrinkToFit="1"/>
      <protection locked="0"/>
    </xf>
    <xf numFmtId="176" fontId="5" fillId="3" borderId="0" xfId="4" applyNumberFormat="1" applyFont="1" applyFill="1" applyAlignment="1" applyProtection="1">
      <alignment horizontal="center"/>
      <protection locked="0"/>
    </xf>
    <xf numFmtId="38" fontId="5" fillId="3" borderId="28" xfId="2" applyFont="1" applyFill="1" applyBorder="1" applyAlignment="1" applyProtection="1">
      <alignment horizontal="center" vertical="center" wrapText="1"/>
      <protection locked="0"/>
    </xf>
    <xf numFmtId="182" fontId="5" fillId="2" borderId="28" xfId="6" applyNumberFormat="1" applyFont="1" applyFill="1" applyBorder="1" applyAlignment="1" applyProtection="1">
      <alignment horizontal="center" vertical="center" wrapText="1"/>
      <protection locked="0"/>
    </xf>
    <xf numFmtId="0" fontId="5" fillId="2" borderId="50" xfId="4"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0" xfId="4" applyFont="1" applyFill="1" applyAlignment="1">
      <alignment horizontal="left" vertical="center" wrapText="1"/>
    </xf>
    <xf numFmtId="0" fontId="5" fillId="0" borderId="50" xfId="4" applyFont="1" applyBorder="1" applyAlignment="1">
      <alignment horizontal="left" vertical="center" wrapText="1"/>
    </xf>
    <xf numFmtId="0" fontId="5" fillId="0" borderId="0" xfId="4" applyFont="1" applyAlignment="1">
      <alignment horizontal="left" vertical="center" wrapText="1"/>
    </xf>
    <xf numFmtId="0" fontId="5" fillId="2" borderId="28" xfId="4" applyFont="1" applyFill="1" applyBorder="1" applyAlignment="1">
      <alignment horizontal="center" vertical="center" wrapText="1"/>
    </xf>
    <xf numFmtId="0" fontId="5" fillId="2" borderId="73" xfId="4" applyFont="1" applyFill="1" applyBorder="1" applyAlignment="1">
      <alignment horizontal="center" vertical="center"/>
    </xf>
    <xf numFmtId="0" fontId="5" fillId="2" borderId="67" xfId="4" applyFont="1" applyFill="1" applyBorder="1" applyAlignment="1" applyProtection="1">
      <alignment horizontal="right" vertical="center" wrapText="1"/>
    </xf>
    <xf numFmtId="0" fontId="5" fillId="0" borderId="84" xfId="4" applyFont="1" applyBorder="1" applyAlignment="1">
      <alignment horizontal="center" vertical="center" wrapText="1"/>
    </xf>
    <xf numFmtId="0" fontId="5" fillId="0" borderId="28" xfId="4" applyFont="1" applyBorder="1" applyAlignment="1">
      <alignment horizontal="center" vertical="center"/>
    </xf>
    <xf numFmtId="0" fontId="5" fillId="0" borderId="84" xfId="4" applyFont="1" applyBorder="1" applyAlignment="1">
      <alignment horizontal="center" vertical="center"/>
    </xf>
    <xf numFmtId="0" fontId="5" fillId="2" borderId="61" xfId="4" applyFont="1" applyFill="1" applyBorder="1" applyAlignment="1" applyProtection="1">
      <alignment horizontal="center" vertical="center" wrapText="1"/>
    </xf>
    <xf numFmtId="0" fontId="5" fillId="2" borderId="51" xfId="4" applyFont="1" applyFill="1" applyBorder="1" applyAlignment="1" applyProtection="1">
      <alignment horizontal="center" vertical="center" wrapText="1"/>
    </xf>
    <xf numFmtId="0" fontId="5" fillId="2" borderId="62" xfId="4" applyFont="1" applyFill="1" applyBorder="1" applyAlignment="1" applyProtection="1">
      <alignment horizontal="center" vertical="center" wrapText="1"/>
    </xf>
    <xf numFmtId="38" fontId="5" fillId="3" borderId="28" xfId="2" applyFont="1" applyFill="1" applyBorder="1" applyAlignment="1" applyProtection="1">
      <alignment horizontal="center" vertical="center" shrinkToFit="1"/>
      <protection locked="0"/>
    </xf>
    <xf numFmtId="182" fontId="5" fillId="2" borderId="28" xfId="6" applyNumberFormat="1" applyFont="1" applyFill="1" applyBorder="1" applyAlignment="1" applyProtection="1">
      <alignment horizontal="center" vertical="center" wrapText="1"/>
    </xf>
    <xf numFmtId="0" fontId="27" fillId="3" borderId="28" xfId="4" applyFont="1" applyFill="1" applyBorder="1" applyAlignment="1" applyProtection="1">
      <alignment horizontal="left" vertical="center" wrapText="1"/>
      <protection locked="0"/>
    </xf>
    <xf numFmtId="0" fontId="5" fillId="2" borderId="67" xfId="4" applyFont="1" applyFill="1" applyBorder="1" applyAlignment="1" applyProtection="1">
      <alignment horizontal="right" vertical="center" wrapText="1"/>
      <protection locked="0"/>
    </xf>
    <xf numFmtId="0" fontId="5" fillId="2" borderId="28" xfId="4" applyFont="1" applyFill="1" applyBorder="1" applyAlignment="1" applyProtection="1">
      <alignment horizontal="center" vertical="center" wrapText="1"/>
    </xf>
    <xf numFmtId="0" fontId="5" fillId="2" borderId="50" xfId="4" applyFont="1" applyFill="1" applyBorder="1" applyAlignment="1" applyProtection="1">
      <alignment horizontal="center" vertical="center" wrapText="1"/>
    </xf>
    <xf numFmtId="0" fontId="5" fillId="2" borderId="59" xfId="4" applyFont="1" applyFill="1" applyBorder="1" applyAlignment="1" applyProtection="1">
      <alignment horizontal="center" vertical="center" wrapText="1"/>
    </xf>
    <xf numFmtId="0" fontId="5" fillId="2" borderId="28" xfId="4" applyFont="1" applyFill="1" applyBorder="1" applyAlignment="1" applyProtection="1">
      <alignment horizontal="center" vertical="center" wrapText="1"/>
      <protection locked="0"/>
    </xf>
    <xf numFmtId="0" fontId="5" fillId="2" borderId="50" xfId="4" applyFont="1" applyFill="1" applyBorder="1" applyAlignment="1" applyProtection="1">
      <alignment horizontal="center" vertical="center" wrapText="1"/>
      <protection locked="0"/>
    </xf>
    <xf numFmtId="0" fontId="5" fillId="2" borderId="59" xfId="4" applyFont="1" applyFill="1" applyBorder="1" applyAlignment="1" applyProtection="1">
      <alignment horizontal="center" vertical="center" wrapText="1"/>
      <protection locked="0"/>
    </xf>
    <xf numFmtId="0" fontId="5" fillId="2" borderId="61" xfId="4" applyFont="1" applyFill="1" applyBorder="1" applyAlignment="1" applyProtection="1">
      <alignment horizontal="center" vertical="center" wrapText="1"/>
      <protection locked="0"/>
    </xf>
    <xf numFmtId="0" fontId="5" fillId="2" borderId="51" xfId="4" applyFont="1" applyFill="1" applyBorder="1" applyAlignment="1" applyProtection="1">
      <alignment horizontal="center" vertical="center" wrapText="1"/>
      <protection locked="0"/>
    </xf>
    <xf numFmtId="0" fontId="5" fillId="2" borderId="62" xfId="4" applyFont="1" applyFill="1" applyBorder="1" applyAlignment="1" applyProtection="1">
      <alignment horizontal="center" vertical="center" wrapText="1"/>
      <protection locked="0"/>
    </xf>
    <xf numFmtId="0" fontId="27" fillId="0" borderId="90" xfId="4" applyFont="1" applyBorder="1" applyAlignment="1">
      <alignment horizontal="center"/>
    </xf>
    <xf numFmtId="0" fontId="27" fillId="0" borderId="114" xfId="4" applyFont="1" applyBorder="1" applyAlignment="1">
      <alignment horizontal="center"/>
    </xf>
    <xf numFmtId="0" fontId="27" fillId="0" borderId="91" xfId="4" applyFont="1" applyBorder="1" applyAlignment="1">
      <alignment horizontal="center"/>
    </xf>
    <xf numFmtId="0" fontId="5" fillId="2" borderId="51" xfId="4" applyFont="1" applyFill="1" applyBorder="1" applyAlignment="1">
      <alignment horizontal="center" vertical="center"/>
    </xf>
    <xf numFmtId="0" fontId="5" fillId="0" borderId="51" xfId="4" applyFont="1" applyBorder="1" applyAlignment="1">
      <alignment horizontal="center" vertical="center"/>
    </xf>
    <xf numFmtId="0" fontId="5" fillId="2" borderId="68" xfId="4" applyFont="1" applyFill="1" applyBorder="1" applyAlignment="1">
      <alignment horizontal="center" vertical="center"/>
    </xf>
    <xf numFmtId="0" fontId="5" fillId="0" borderId="68" xfId="4" applyFont="1" applyBorder="1" applyAlignment="1">
      <alignment horizontal="center" vertical="center"/>
    </xf>
    <xf numFmtId="0" fontId="5" fillId="0" borderId="28" xfId="4" applyFont="1" applyBorder="1" applyAlignment="1">
      <alignment horizontal="center" vertical="center" wrapText="1"/>
    </xf>
    <xf numFmtId="0" fontId="27" fillId="3" borderId="28" xfId="4" applyFont="1" applyFill="1" applyBorder="1" applyAlignment="1" applyProtection="1">
      <alignment horizontal="left" vertical="center"/>
      <protection locked="0"/>
    </xf>
    <xf numFmtId="0" fontId="5" fillId="3" borderId="89" xfId="4" applyFont="1" applyFill="1" applyBorder="1" applyAlignment="1" applyProtection="1">
      <alignment horizontal="left" vertical="center" wrapText="1"/>
      <protection locked="0"/>
    </xf>
    <xf numFmtId="0" fontId="0" fillId="2" borderId="28" xfId="0" applyFill="1" applyBorder="1" applyAlignment="1">
      <alignment horizontal="center" vertical="center"/>
    </xf>
    <xf numFmtId="0" fontId="34" fillId="2" borderId="0" xfId="0" applyFont="1" applyFill="1" applyAlignment="1">
      <alignment horizontal="center" vertical="center"/>
    </xf>
    <xf numFmtId="0" fontId="35" fillId="2" borderId="0" xfId="0" applyFont="1" applyFill="1" applyAlignment="1">
      <alignment horizontal="center" vertical="center"/>
    </xf>
    <xf numFmtId="0" fontId="0" fillId="2" borderId="51" xfId="0" applyFill="1" applyBorder="1" applyAlignment="1">
      <alignment horizontal="left" vertical="center"/>
    </xf>
    <xf numFmtId="0" fontId="32" fillId="2" borderId="51" xfId="0" applyFont="1" applyFill="1" applyBorder="1" applyAlignment="1">
      <alignment horizontal="center" vertical="center"/>
    </xf>
    <xf numFmtId="0" fontId="0" fillId="3" borderId="28" xfId="0" applyFill="1" applyBorder="1" applyAlignment="1">
      <alignment horizontal="center" vertical="center"/>
    </xf>
    <xf numFmtId="182" fontId="0" fillId="2" borderId="28" xfId="6" applyNumberFormat="1" applyFont="1" applyFill="1" applyBorder="1" applyAlignment="1">
      <alignment horizontal="center" vertical="center"/>
    </xf>
    <xf numFmtId="0" fontId="0" fillId="2" borderId="68" xfId="0" applyFill="1" applyBorder="1" applyAlignment="1">
      <alignment horizontal="center" vertical="center"/>
    </xf>
    <xf numFmtId="0" fontId="0" fillId="2" borderId="73" xfId="0" applyFill="1" applyBorder="1" applyAlignment="1">
      <alignment horizontal="center" vertical="center"/>
    </xf>
    <xf numFmtId="0" fontId="0" fillId="2" borderId="67" xfId="0" applyFill="1" applyBorder="1" applyAlignment="1">
      <alignment horizontal="center" vertical="center"/>
    </xf>
    <xf numFmtId="0" fontId="0" fillId="2" borderId="84" xfId="0" applyFill="1" applyBorder="1" applyAlignment="1">
      <alignment horizontal="center" vertical="center"/>
    </xf>
    <xf numFmtId="0" fontId="32" fillId="2" borderId="0" xfId="0" applyFont="1" applyFill="1" applyAlignment="1">
      <alignment horizontal="left" vertical="center"/>
    </xf>
    <xf numFmtId="0" fontId="36" fillId="2" borderId="0" xfId="0" applyFont="1" applyFill="1" applyAlignment="1">
      <alignment horizontal="left" vertical="center"/>
    </xf>
    <xf numFmtId="0" fontId="32" fillId="2" borderId="72" xfId="0" applyFont="1" applyFill="1" applyBorder="1" applyAlignment="1">
      <alignment horizontal="left" vertical="center"/>
    </xf>
    <xf numFmtId="0" fontId="36" fillId="2" borderId="72" xfId="0" applyFont="1" applyFill="1" applyBorder="1" applyAlignment="1">
      <alignment horizontal="left" vertical="center"/>
    </xf>
    <xf numFmtId="0" fontId="0" fillId="3" borderId="69"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8" xfId="0" applyFill="1" applyBorder="1" applyAlignment="1">
      <alignment horizontal="center" vertical="center" wrapText="1"/>
    </xf>
    <xf numFmtId="0" fontId="0" fillId="3" borderId="73" xfId="0" applyFill="1" applyBorder="1" applyAlignment="1">
      <alignment horizontal="center" vertical="center"/>
    </xf>
    <xf numFmtId="0" fontId="0" fillId="3" borderId="84" xfId="0" applyFill="1" applyBorder="1" applyAlignment="1">
      <alignment horizontal="center" vertical="center"/>
    </xf>
    <xf numFmtId="0" fontId="0" fillId="2" borderId="28" xfId="0" applyFill="1" applyBorder="1">
      <alignment vertical="center"/>
    </xf>
    <xf numFmtId="0" fontId="0" fillId="2" borderId="69" xfId="0" applyFill="1" applyBorder="1" applyAlignment="1">
      <alignment horizontal="center" vertical="center"/>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1" xfId="1" applyFont="1" applyFill="1" applyBorder="1" applyAlignment="1">
      <alignment horizontal="distributed" vertical="center" wrapText="1" indent="1"/>
    </xf>
    <xf numFmtId="0" fontId="5" fillId="2" borderId="2" xfId="1" applyFont="1" applyFill="1" applyBorder="1" applyAlignment="1">
      <alignment horizontal="distributed" vertical="center" wrapText="1" indent="1"/>
    </xf>
    <xf numFmtId="0" fontId="5" fillId="2" borderId="3" xfId="1" applyFont="1" applyFill="1" applyBorder="1" applyAlignment="1">
      <alignment horizontal="distributed" vertical="center" wrapText="1" indent="1"/>
    </xf>
    <xf numFmtId="0" fontId="5" fillId="2" borderId="1" xfId="1" applyFont="1" applyFill="1" applyBorder="1" applyAlignment="1" applyProtection="1">
      <alignment horizontal="left" vertical="center" wrapText="1" indent="1"/>
      <protection locked="0"/>
    </xf>
    <xf numFmtId="0" fontId="5" fillId="2" borderId="2" xfId="1" applyFont="1" applyFill="1" applyBorder="1" applyAlignment="1" applyProtection="1">
      <alignment horizontal="left" vertical="center" wrapText="1" indent="1"/>
      <protection locked="0"/>
    </xf>
    <xf numFmtId="0" fontId="5" fillId="2" borderId="3" xfId="1" applyFont="1" applyFill="1" applyBorder="1" applyAlignment="1" applyProtection="1">
      <alignment horizontal="left" vertical="center" wrapText="1" indent="1"/>
      <protection locked="0"/>
    </xf>
    <xf numFmtId="0" fontId="5" fillId="2" borderId="0" xfId="1" applyFont="1" applyFill="1" applyAlignment="1">
      <alignment horizontal="center" vertical="center"/>
    </xf>
    <xf numFmtId="0" fontId="5" fillId="2" borderId="11" xfId="1" applyFont="1" applyFill="1" applyBorder="1" applyAlignment="1">
      <alignment horizontal="distributed" vertical="center" wrapText="1"/>
    </xf>
    <xf numFmtId="0" fontId="5" fillId="2" borderId="13" xfId="1" applyFont="1" applyFill="1" applyBorder="1" applyAlignment="1">
      <alignment horizontal="distributed" vertical="center" wrapText="1"/>
    </xf>
    <xf numFmtId="0" fontId="5" fillId="2" borderId="14" xfId="1" applyFont="1" applyFill="1" applyBorder="1" applyAlignment="1">
      <alignment horizontal="distributed" vertical="center" wrapText="1"/>
    </xf>
    <xf numFmtId="178" fontId="5" fillId="2" borderId="11" xfId="1" applyNumberFormat="1" applyFont="1" applyFill="1" applyBorder="1" applyAlignment="1">
      <alignment horizontal="center" vertical="center" wrapText="1"/>
    </xf>
    <xf numFmtId="178" fontId="5" fillId="2" borderId="13" xfId="1" applyNumberFormat="1" applyFont="1" applyFill="1" applyBorder="1" applyAlignment="1">
      <alignment horizontal="center" vertical="center" wrapText="1"/>
    </xf>
    <xf numFmtId="178"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shrinkToFit="1"/>
    </xf>
    <xf numFmtId="0" fontId="5" fillId="2" borderId="2" xfId="1" applyFont="1" applyFill="1" applyBorder="1" applyAlignment="1">
      <alignment horizontal="distributed" vertical="center" shrinkToFit="1"/>
    </xf>
    <xf numFmtId="0" fontId="5" fillId="2" borderId="3" xfId="1" applyFont="1" applyFill="1" applyBorder="1" applyAlignment="1">
      <alignment horizontal="distributed" vertical="center" shrinkToFi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lignment horizontal="distributed" vertical="center"/>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4" xfId="1" applyFont="1" applyFill="1" applyBorder="1" applyAlignment="1">
      <alignment horizontal="distributed" vertical="center" wrapText="1" indent="1"/>
    </xf>
    <xf numFmtId="0" fontId="5" fillId="2" borderId="5" xfId="1" applyFont="1" applyFill="1" applyBorder="1" applyAlignment="1">
      <alignment horizontal="distributed" vertical="center" wrapText="1" indent="1"/>
    </xf>
    <xf numFmtId="0" fontId="5" fillId="2" borderId="6" xfId="1" applyFont="1" applyFill="1" applyBorder="1" applyAlignment="1">
      <alignment horizontal="distributed" vertical="center" wrapText="1" indent="1"/>
    </xf>
    <xf numFmtId="3" fontId="5" fillId="2" borderId="1" xfId="1" applyNumberFormat="1" applyFont="1" applyFill="1" applyBorder="1" applyAlignment="1" applyProtection="1">
      <alignment horizontal="left" vertical="center" wrapText="1"/>
      <protection locked="0"/>
    </xf>
    <xf numFmtId="3" fontId="5" fillId="2" borderId="2" xfId="1" applyNumberFormat="1" applyFont="1" applyFill="1" applyBorder="1" applyAlignment="1" applyProtection="1">
      <alignment horizontal="left" vertical="center" wrapText="1"/>
      <protection locked="0"/>
    </xf>
    <xf numFmtId="3" fontId="5" fillId="2" borderId="3" xfId="1" applyNumberFormat="1" applyFont="1" applyFill="1" applyBorder="1" applyAlignment="1" applyProtection="1">
      <alignment horizontal="left" vertical="center" wrapText="1"/>
      <protection locked="0"/>
    </xf>
    <xf numFmtId="3" fontId="5" fillId="2" borderId="1"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5" xfId="1" applyNumberFormat="1" applyFont="1" applyFill="1" applyBorder="1" applyAlignment="1">
      <alignment horizontal="center"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lignment horizontal="left" vertical="top" wrapText="1"/>
    </xf>
    <xf numFmtId="177" fontId="5" fillId="2" borderId="13" xfId="1" applyNumberFormat="1" applyFont="1" applyFill="1" applyBorder="1" applyAlignment="1">
      <alignment horizontal="left" vertical="top" wrapText="1"/>
    </xf>
    <xf numFmtId="177" fontId="5" fillId="2" borderId="14" xfId="1" applyNumberFormat="1" applyFont="1" applyFill="1" applyBorder="1" applyAlignment="1">
      <alignment horizontal="left" vertical="top" wrapText="1"/>
    </xf>
    <xf numFmtId="0" fontId="14" fillId="0" borderId="0" xfId="0" applyFont="1" applyAlignment="1">
      <alignment horizontal="center" vertical="center"/>
    </xf>
    <xf numFmtId="0" fontId="5" fillId="2" borderId="0" xfId="1" applyFont="1" applyFill="1" applyAlignment="1">
      <alignment horizontal="distributed" vertical="center" wrapText="1"/>
    </xf>
    <xf numFmtId="0" fontId="3" fillId="2" borderId="0" xfId="1" applyFont="1" applyFill="1" applyAlignment="1">
      <alignment horizontal="left" vertical="center" shrinkToFit="1"/>
    </xf>
    <xf numFmtId="0" fontId="5" fillId="2" borderId="0" xfId="1" applyFont="1" applyFill="1" applyAlignment="1">
      <alignment horizontal="left" vertical="center" shrinkToFit="1"/>
    </xf>
    <xf numFmtId="38" fontId="5" fillId="2" borderId="75" xfId="5" applyFont="1" applyFill="1" applyBorder="1" applyAlignment="1" applyProtection="1">
      <alignment horizontal="center" vertical="center" shrinkToFit="1"/>
    </xf>
    <xf numFmtId="38" fontId="5" fillId="2" borderId="76" xfId="5" applyFont="1" applyFill="1" applyBorder="1" applyAlignment="1" applyProtection="1">
      <alignment horizontal="center" vertical="center" shrinkToFit="1"/>
    </xf>
    <xf numFmtId="38" fontId="5" fillId="2" borderId="76" xfId="5" applyFont="1" applyFill="1" applyBorder="1" applyAlignment="1" applyProtection="1">
      <alignment horizontal="center" vertical="center"/>
      <protection locked="0"/>
    </xf>
    <xf numFmtId="0" fontId="5" fillId="3" borderId="73" xfId="4" applyFont="1" applyFill="1" applyBorder="1" applyAlignment="1" applyProtection="1">
      <alignment horizontal="center" vertical="center" shrinkToFit="1"/>
      <protection locked="0"/>
    </xf>
    <xf numFmtId="0" fontId="5" fillId="3" borderId="67" xfId="4" applyFont="1" applyFill="1" applyBorder="1" applyAlignment="1" applyProtection="1">
      <alignment horizontal="center" vertical="center" shrinkToFit="1"/>
      <protection locked="0"/>
    </xf>
    <xf numFmtId="0" fontId="5" fillId="3" borderId="84" xfId="4" applyFont="1" applyFill="1" applyBorder="1" applyAlignment="1" applyProtection="1">
      <alignment horizontal="center" vertical="center" shrinkToFit="1"/>
      <protection locked="0"/>
    </xf>
    <xf numFmtId="0" fontId="5" fillId="2" borderId="25" xfId="4" applyFont="1" applyFill="1" applyBorder="1" applyAlignment="1" applyProtection="1">
      <alignment horizontal="center" vertical="center" shrinkToFit="1"/>
    </xf>
    <xf numFmtId="0" fontId="5" fillId="2" borderId="26" xfId="4" applyFont="1" applyFill="1" applyBorder="1" applyAlignment="1" applyProtection="1">
      <alignment horizontal="center" vertical="center" shrinkToFit="1"/>
    </xf>
    <xf numFmtId="0" fontId="5" fillId="2" borderId="28" xfId="4" applyFont="1" applyFill="1" applyBorder="1" applyAlignment="1" applyProtection="1">
      <alignment horizontal="center" vertical="center" shrinkToFit="1"/>
    </xf>
    <xf numFmtId="0" fontId="5" fillId="2" borderId="29" xfId="4" applyFont="1" applyFill="1" applyBorder="1" applyAlignment="1" applyProtection="1">
      <alignment horizontal="center" vertical="center" shrinkToFit="1"/>
    </xf>
    <xf numFmtId="0" fontId="5" fillId="2" borderId="61" xfId="4" applyFont="1" applyFill="1" applyBorder="1" applyAlignment="1" applyProtection="1">
      <alignment horizontal="center" vertical="center" shrinkToFit="1"/>
    </xf>
    <xf numFmtId="0" fontId="5" fillId="2" borderId="51" xfId="4" applyFont="1" applyFill="1" applyBorder="1" applyAlignment="1" applyProtection="1">
      <alignment horizontal="center" vertical="center" shrinkToFit="1"/>
    </xf>
    <xf numFmtId="0" fontId="5" fillId="2" borderId="65" xfId="4" applyFont="1" applyFill="1" applyBorder="1" applyAlignment="1" applyProtection="1">
      <alignment horizontal="center" vertical="center" shrinkToFit="1"/>
    </xf>
    <xf numFmtId="0" fontId="5" fillId="2" borderId="72" xfId="4" applyFont="1" applyFill="1" applyBorder="1" applyAlignment="1" applyProtection="1">
      <alignment horizontal="center"/>
    </xf>
    <xf numFmtId="0" fontId="11" fillId="2" borderId="50" xfId="4" applyFont="1" applyFill="1" applyBorder="1" applyAlignment="1" applyProtection="1">
      <alignment horizontal="center" vertical="center"/>
    </xf>
    <xf numFmtId="0" fontId="5" fillId="2" borderId="50" xfId="4" applyFont="1" applyFill="1" applyBorder="1" applyAlignment="1" applyProtection="1">
      <alignment horizontal="center"/>
    </xf>
    <xf numFmtId="0" fontId="5" fillId="2" borderId="57" xfId="4" applyFont="1" applyFill="1" applyBorder="1" applyAlignment="1" applyProtection="1">
      <alignment horizontal="center"/>
    </xf>
    <xf numFmtId="0" fontId="5" fillId="2" borderId="75" xfId="4" applyFont="1" applyFill="1" applyBorder="1" applyAlignment="1" applyProtection="1">
      <alignment horizontal="center" vertical="center" shrinkToFit="1"/>
    </xf>
    <xf numFmtId="0" fontId="5" fillId="2" borderId="76" xfId="4" applyFont="1" applyFill="1" applyBorder="1" applyAlignment="1" applyProtection="1">
      <alignment horizontal="center" vertical="center" shrinkToFit="1"/>
    </xf>
    <xf numFmtId="0" fontId="24" fillId="2" borderId="61" xfId="4" applyFont="1" applyFill="1" applyBorder="1" applyAlignment="1" applyProtection="1">
      <alignment horizontal="left" vertical="center" wrapText="1"/>
    </xf>
    <xf numFmtId="0" fontId="24" fillId="2" borderId="51" xfId="4" applyFont="1" applyFill="1" applyBorder="1" applyAlignment="1" applyProtection="1">
      <alignment horizontal="left" vertical="center" wrapText="1"/>
    </xf>
    <xf numFmtId="0" fontId="24" fillId="2" borderId="65" xfId="4" applyFont="1" applyFill="1" applyBorder="1" applyAlignment="1" applyProtection="1">
      <alignment horizontal="left" vertical="center" wrapText="1"/>
    </xf>
    <xf numFmtId="0" fontId="5" fillId="2" borderId="73" xfId="4" applyFont="1" applyFill="1" applyBorder="1" applyAlignment="1" applyProtection="1">
      <alignment horizontal="center" vertical="center" wrapText="1"/>
    </xf>
    <xf numFmtId="0" fontId="5" fillId="2" borderId="67" xfId="4" applyFont="1" applyFill="1" applyBorder="1" applyAlignment="1" applyProtection="1">
      <alignment horizontal="center" vertical="center" wrapText="1"/>
    </xf>
    <xf numFmtId="0" fontId="5" fillId="2" borderId="74" xfId="4" applyFont="1" applyFill="1" applyBorder="1" applyAlignment="1" applyProtection="1">
      <alignment horizontal="center" vertical="center" wrapText="1"/>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0" fontId="5" fillId="2" borderId="58" xfId="4" applyFont="1" applyFill="1" applyBorder="1" applyAlignment="1" applyProtection="1">
      <alignment horizontal="left"/>
    </xf>
    <xf numFmtId="0" fontId="5" fillId="2" borderId="50" xfId="4" applyFont="1" applyFill="1" applyBorder="1" applyAlignment="1" applyProtection="1">
      <alignment horizontal="left"/>
    </xf>
    <xf numFmtId="0" fontId="5" fillId="2" borderId="57" xfId="4" applyFont="1" applyFill="1" applyBorder="1" applyAlignment="1" applyProtection="1">
      <alignment horizontal="left"/>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5" fillId="2" borderId="9" xfId="1" applyFont="1" applyFill="1" applyBorder="1" applyAlignment="1">
      <alignment horizontal="distributed" vertical="center" wrapText="1"/>
    </xf>
    <xf numFmtId="0" fontId="3" fillId="2" borderId="11"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3" fontId="5" fillId="2" borderId="1" xfId="1" applyNumberFormat="1" applyFont="1" applyFill="1" applyBorder="1" applyAlignment="1">
      <alignment horizontal="left" vertical="center" wrapText="1"/>
    </xf>
    <xf numFmtId="3" fontId="5" fillId="2" borderId="2" xfId="1" applyNumberFormat="1" applyFont="1" applyFill="1" applyBorder="1" applyAlignment="1">
      <alignment horizontal="left" vertical="center" wrapText="1"/>
    </xf>
    <xf numFmtId="3" fontId="5" fillId="2" borderId="3" xfId="1" applyNumberFormat="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176" fontId="5" fillId="2" borderId="11" xfId="1" applyNumberFormat="1" applyFont="1" applyFill="1" applyBorder="1" applyAlignment="1">
      <alignment horizontal="distributed" vertical="center"/>
    </xf>
    <xf numFmtId="176" fontId="5" fillId="2" borderId="13" xfId="1" applyNumberFormat="1" applyFont="1" applyFill="1" applyBorder="1" applyAlignment="1">
      <alignment horizontal="distributed" vertical="center"/>
    </xf>
    <xf numFmtId="176" fontId="5" fillId="2" borderId="14" xfId="1" applyNumberFormat="1" applyFont="1" applyFill="1" applyBorder="1" applyAlignment="1">
      <alignment horizontal="distributed" vertical="center"/>
    </xf>
    <xf numFmtId="0" fontId="5" fillId="2" borderId="12" xfId="1" applyFont="1" applyFill="1" applyBorder="1" applyAlignment="1">
      <alignment horizontal="distributed" vertical="center" wrapText="1"/>
    </xf>
    <xf numFmtId="176" fontId="5" fillId="2" borderId="0" xfId="1" applyNumberFormat="1" applyFont="1" applyFill="1" applyAlignment="1">
      <alignment horizontal="distributed" vertical="center" shrinkToFit="1"/>
    </xf>
    <xf numFmtId="178" fontId="5" fillId="2" borderId="11" xfId="1" applyNumberFormat="1" applyFont="1" applyFill="1" applyBorder="1" applyAlignment="1">
      <alignment horizontal="center" vertical="center" shrinkToFit="1"/>
    </xf>
    <xf numFmtId="178" fontId="5" fillId="2" borderId="13" xfId="1" applyNumberFormat="1" applyFont="1" applyFill="1" applyBorder="1" applyAlignment="1">
      <alignment horizontal="center" vertical="center" shrinkToFit="1"/>
    </xf>
    <xf numFmtId="178" fontId="5" fillId="2" borderId="14" xfId="1" applyNumberFormat="1" applyFont="1" applyFill="1" applyBorder="1" applyAlignment="1">
      <alignment horizontal="center" vertical="center" shrinkToFit="1"/>
    </xf>
    <xf numFmtId="176" fontId="5" fillId="2" borderId="11" xfId="1" applyNumberFormat="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176"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indent="1"/>
    </xf>
    <xf numFmtId="0" fontId="5" fillId="2" borderId="2" xfId="1" applyFont="1" applyFill="1" applyBorder="1" applyAlignment="1">
      <alignment horizontal="distributed" vertical="center" indent="1"/>
    </xf>
    <xf numFmtId="0" fontId="5" fillId="2" borderId="3" xfId="1" applyFont="1" applyFill="1" applyBorder="1" applyAlignment="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179" fontId="5" fillId="2" borderId="28" xfId="5" applyNumberFormat="1" applyFont="1" applyFill="1" applyBorder="1" applyAlignment="1" applyProtection="1"/>
    <xf numFmtId="0" fontId="5" fillId="2" borderId="73" xfId="4" applyFont="1" applyFill="1" applyBorder="1" applyAlignment="1" applyProtection="1">
      <alignment horizontal="center" vertical="center" wrapText="1"/>
      <protection locked="0"/>
    </xf>
    <xf numFmtId="0" fontId="5" fillId="2" borderId="75" xfId="4" applyFont="1" applyFill="1" applyBorder="1" applyAlignment="1">
      <alignment horizontal="center" vertical="center" shrinkToFit="1"/>
    </xf>
    <xf numFmtId="0" fontId="5" fillId="2" borderId="76" xfId="4" applyFont="1" applyFill="1" applyBorder="1" applyAlignment="1">
      <alignment horizontal="center" vertical="center" shrinkToFit="1"/>
    </xf>
    <xf numFmtId="0" fontId="5" fillId="2" borderId="72" xfId="4" applyFont="1" applyFill="1" applyBorder="1" applyAlignment="1">
      <alignment horizontal="center"/>
    </xf>
    <xf numFmtId="0" fontId="11" fillId="2" borderId="50" xfId="4" applyFont="1" applyFill="1" applyBorder="1" applyAlignment="1">
      <alignment horizontal="center" vertical="center"/>
    </xf>
    <xf numFmtId="0" fontId="5" fillId="2" borderId="50" xfId="4" applyFont="1" applyFill="1" applyBorder="1" applyAlignment="1">
      <alignment horizontal="center"/>
    </xf>
    <xf numFmtId="0" fontId="5" fillId="2" borderId="57" xfId="4" applyFont="1" applyFill="1" applyBorder="1" applyAlignment="1">
      <alignment horizontal="center"/>
    </xf>
    <xf numFmtId="0" fontId="5" fillId="2" borderId="73" xfId="4" applyFont="1" applyFill="1" applyBorder="1" applyAlignment="1">
      <alignment horizontal="center" vertical="center" wrapText="1"/>
    </xf>
    <xf numFmtId="0" fontId="5" fillId="2" borderId="67" xfId="4" applyFont="1" applyFill="1" applyBorder="1" applyAlignment="1">
      <alignment horizontal="center" vertical="center" wrapText="1"/>
    </xf>
    <xf numFmtId="0" fontId="5" fillId="2" borderId="74" xfId="4" applyFont="1" applyFill="1" applyBorder="1" applyAlignment="1">
      <alignment horizontal="center" vertical="center" wrapText="1"/>
    </xf>
    <xf numFmtId="0" fontId="5" fillId="2" borderId="67" xfId="4" applyFont="1" applyFill="1" applyBorder="1" applyAlignment="1">
      <alignment horizontal="center" vertical="center"/>
    </xf>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0" fontId="13" fillId="2" borderId="96" xfId="4" applyFont="1" applyFill="1" applyBorder="1" applyAlignment="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0" fontId="5" fillId="2" borderId="73" xfId="4" applyFont="1" applyFill="1" applyBorder="1"/>
    <xf numFmtId="0" fontId="5" fillId="2" borderId="67" xfId="4" applyFont="1" applyFill="1" applyBorder="1"/>
    <xf numFmtId="0" fontId="5" fillId="2" borderId="84" xfId="4" applyFont="1" applyFill="1" applyBorder="1"/>
    <xf numFmtId="179" fontId="5" fillId="2" borderId="28" xfId="5" applyNumberFormat="1" applyFont="1" applyFill="1" applyBorder="1" applyAlignment="1" applyProtection="1">
      <alignment vertical="center"/>
    </xf>
    <xf numFmtId="179" fontId="5" fillId="2" borderId="92" xfId="5" applyNumberFormat="1" applyFont="1" applyFill="1" applyBorder="1" applyAlignment="1" applyProtection="1">
      <alignment horizontal="right" vertical="center"/>
    </xf>
    <xf numFmtId="179" fontId="5" fillId="2" borderId="93" xfId="5" applyNumberFormat="1" applyFont="1" applyFill="1" applyBorder="1" applyAlignment="1" applyProtection="1">
      <alignment horizontal="right" vertical="center"/>
    </xf>
    <xf numFmtId="0" fontId="13" fillId="2" borderId="89" xfId="4" applyFont="1" applyFill="1" applyBorder="1" applyAlignment="1">
      <alignment horizontal="center" vertical="center"/>
    </xf>
    <xf numFmtId="0" fontId="13" fillId="2" borderId="68" xfId="4" applyFont="1" applyFill="1" applyBorder="1" applyAlignment="1">
      <alignment horizontal="center" vertical="center"/>
    </xf>
    <xf numFmtId="0" fontId="23" fillId="2" borderId="89" xfId="4" applyFont="1" applyFill="1" applyBorder="1" applyAlignment="1">
      <alignment horizontal="center" vertical="center"/>
    </xf>
    <xf numFmtId="0" fontId="23" fillId="2" borderId="68" xfId="4" applyFont="1" applyFill="1" applyBorder="1" applyAlignment="1">
      <alignment horizontal="center" vertical="center"/>
    </xf>
    <xf numFmtId="0" fontId="5" fillId="3" borderId="67" xfId="4" applyFont="1" applyFill="1" applyBorder="1" applyProtection="1">
      <protection locked="0"/>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38" fontId="5" fillId="2" borderId="28" xfId="2" applyFont="1" applyFill="1" applyBorder="1" applyAlignment="1" applyProtection="1">
      <alignment horizontal="right" vertical="center"/>
    </xf>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4" xfId="2" applyFont="1" applyFill="1" applyBorder="1" applyAlignment="1" applyProtection="1">
      <alignment horizontal="right" vertical="center"/>
    </xf>
    <xf numFmtId="38" fontId="5" fillId="2" borderId="95" xfId="2" applyFont="1" applyFill="1" applyBorder="1" applyAlignment="1" applyProtection="1">
      <alignment horizontal="right" vertical="center"/>
    </xf>
    <xf numFmtId="0" fontId="13" fillId="2" borderId="58" xfId="4" applyFont="1" applyFill="1" applyBorder="1" applyAlignment="1">
      <alignment horizontal="center" vertical="center" wrapText="1"/>
    </xf>
    <xf numFmtId="0" fontId="13" fillId="2" borderId="59" xfId="4" applyFont="1" applyFill="1" applyBorder="1" applyAlignment="1">
      <alignment horizontal="center" vertical="center" wrapText="1"/>
    </xf>
    <xf numFmtId="0" fontId="13" fillId="2" borderId="61" xfId="4" applyFont="1" applyFill="1" applyBorder="1" applyAlignment="1">
      <alignment horizontal="center" vertical="center" wrapText="1"/>
    </xf>
    <xf numFmtId="0" fontId="13" fillId="2" borderId="62" xfId="4" applyFont="1" applyFill="1" applyBorder="1" applyAlignment="1">
      <alignment horizontal="center" vertical="center" wrapText="1"/>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0" fontId="5" fillId="2" borderId="0" xfId="1" applyFont="1" applyFill="1" applyAlignment="1">
      <alignment horizontal="right" vertical="center"/>
    </xf>
    <xf numFmtId="0" fontId="5" fillId="3" borderId="0" xfId="1" applyFont="1" applyFill="1" applyAlignment="1" applyProtection="1">
      <alignment horizontal="center" vertical="center"/>
      <protection locked="0"/>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176" fontId="5" fillId="2" borderId="0" xfId="1" applyNumberFormat="1" applyFont="1" applyFill="1" applyAlignment="1">
      <alignment horizontal="left" vertical="center" wrapText="1"/>
    </xf>
    <xf numFmtId="0" fontId="5" fillId="0" borderId="97" xfId="1" applyFont="1" applyBorder="1" applyAlignment="1">
      <alignment horizontal="left" vertical="top"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2" borderId="1" xfId="1" applyFont="1" applyFill="1" applyBorder="1" applyAlignment="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176" fontId="5" fillId="2" borderId="9" xfId="1" applyNumberFormat="1" applyFont="1" applyFill="1" applyBorder="1" applyAlignment="1">
      <alignment horizontal="distributed" vertical="center" wrapText="1"/>
    </xf>
    <xf numFmtId="0" fontId="5" fillId="2" borderId="9" xfId="1" applyFont="1" applyFill="1" applyBorder="1" applyAlignment="1">
      <alignment horizontal="distributed" vertical="center"/>
    </xf>
    <xf numFmtId="178" fontId="5" fillId="2" borderId="9" xfId="1" applyNumberFormat="1" applyFont="1" applyFill="1" applyBorder="1" applyAlignment="1">
      <alignment horizontal="center" vertical="center" wrapText="1"/>
    </xf>
    <xf numFmtId="0" fontId="3" fillId="2" borderId="9" xfId="1" applyFont="1" applyFill="1" applyBorder="1" applyAlignment="1">
      <alignment horizontal="center" vertical="center" shrinkToFit="1"/>
    </xf>
    <xf numFmtId="0" fontId="5" fillId="2" borderId="1" xfId="1" applyFont="1" applyFill="1" applyBorder="1" applyAlignment="1">
      <alignment horizontal="left" vertical="top"/>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176" fontId="5" fillId="2" borderId="1"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wrapText="1"/>
    </xf>
    <xf numFmtId="176" fontId="5" fillId="2" borderId="3" xfId="1" applyNumberFormat="1" applyFont="1" applyFill="1" applyBorder="1" applyAlignment="1">
      <alignment horizontal="center" vertical="center" wrapText="1"/>
    </xf>
    <xf numFmtId="176" fontId="5" fillId="2" borderId="9" xfId="1" applyNumberFormat="1" applyFont="1" applyFill="1" applyBorder="1" applyAlignment="1">
      <alignment horizontal="center" vertical="center" wrapText="1"/>
    </xf>
    <xf numFmtId="0" fontId="23" fillId="2" borderId="68" xfId="4" applyFont="1" applyFill="1" applyBorder="1" applyAlignment="1" applyProtection="1">
      <alignment horizontal="center" vertical="center" wrapText="1"/>
    </xf>
    <xf numFmtId="0" fontId="5" fillId="2" borderId="28" xfId="4" applyFont="1" applyFill="1" applyBorder="1" applyAlignment="1" applyProtection="1">
      <alignment horizontal="center" vertical="center" shrinkToFit="1"/>
      <protection locked="0"/>
    </xf>
    <xf numFmtId="0" fontId="5" fillId="2" borderId="73" xfId="4" applyFont="1" applyFill="1" applyBorder="1" applyAlignment="1" applyProtection="1">
      <alignment horizontal="center" vertical="center" shrinkToFit="1"/>
      <protection locked="0"/>
    </xf>
    <xf numFmtId="0" fontId="5" fillId="2" borderId="84" xfId="4" applyFont="1" applyFill="1" applyBorder="1" applyAlignment="1" applyProtection="1">
      <alignment horizontal="center" vertical="center" shrinkToFit="1"/>
      <protection locked="0"/>
    </xf>
    <xf numFmtId="38" fontId="5" fillId="2" borderId="28" xfId="5" applyFont="1" applyFill="1" applyBorder="1" applyAlignment="1" applyProtection="1">
      <alignment vertical="center" shrinkToFit="1"/>
      <protection locked="0"/>
    </xf>
    <xf numFmtId="176" fontId="5" fillId="2" borderId="73" xfId="5" applyNumberFormat="1" applyFont="1" applyFill="1" applyBorder="1" applyAlignment="1" applyProtection="1">
      <alignment vertical="center" shrinkToFit="1"/>
      <protection locked="0"/>
    </xf>
    <xf numFmtId="176" fontId="5" fillId="2" borderId="67" xfId="5" applyNumberFormat="1" applyFont="1" applyFill="1" applyBorder="1" applyAlignment="1" applyProtection="1">
      <alignment vertical="center" shrinkToFit="1"/>
      <protection locked="0"/>
    </xf>
    <xf numFmtId="176" fontId="5" fillId="2" borderId="84" xfId="5" applyNumberFormat="1" applyFont="1" applyFill="1" applyBorder="1" applyAlignment="1" applyProtection="1">
      <alignment vertical="center" shrinkToFit="1"/>
      <protection locked="0"/>
    </xf>
    <xf numFmtId="176" fontId="5" fillId="2" borderId="28" xfId="5" applyNumberFormat="1" applyFont="1" applyFill="1" applyBorder="1" applyAlignment="1" applyProtection="1">
      <alignment vertical="center" shrinkToFit="1"/>
      <protection locked="0"/>
    </xf>
    <xf numFmtId="176" fontId="5" fillId="2" borderId="28" xfId="4" applyNumberFormat="1" applyFont="1" applyFill="1" applyBorder="1" applyAlignment="1" applyProtection="1">
      <alignment horizontal="center" vertical="center"/>
      <protection locked="0"/>
    </xf>
    <xf numFmtId="0" fontId="13" fillId="2" borderId="73" xfId="4" applyFont="1" applyFill="1" applyBorder="1" applyAlignment="1" applyProtection="1">
      <alignment horizontal="center" vertical="center"/>
    </xf>
    <xf numFmtId="0" fontId="13" fillId="2" borderId="67" xfId="4" applyFont="1" applyFill="1" applyBorder="1" applyAlignment="1" applyProtection="1">
      <alignment horizontal="center" vertical="center"/>
    </xf>
    <xf numFmtId="0" fontId="13" fillId="2" borderId="84" xfId="4" applyFont="1" applyFill="1" applyBorder="1" applyAlignment="1" applyProtection="1">
      <alignment horizontal="center" vertical="center"/>
    </xf>
    <xf numFmtId="38" fontId="5" fillId="2" borderId="75" xfId="5" applyFont="1" applyFill="1" applyBorder="1" applyAlignment="1" applyProtection="1">
      <alignment horizontal="right" vertical="center" shrinkToFit="1"/>
    </xf>
    <xf numFmtId="38" fontId="5" fillId="2" borderId="76" xfId="5" applyFont="1" applyFill="1" applyBorder="1" applyAlignment="1" applyProtection="1">
      <alignment horizontal="right" vertical="center" shrinkToFit="1"/>
    </xf>
    <xf numFmtId="38" fontId="5" fillId="2" borderId="76" xfId="5" applyFont="1" applyFill="1" applyBorder="1" applyAlignment="1" applyProtection="1">
      <alignment horizontal="right" vertical="center"/>
      <protection locked="0"/>
    </xf>
    <xf numFmtId="0" fontId="13" fillId="2" borderId="103" xfId="4" applyFont="1" applyFill="1" applyBorder="1" applyAlignment="1">
      <alignment horizontal="center" vertical="center"/>
    </xf>
    <xf numFmtId="0" fontId="5" fillId="2" borderId="103" xfId="4" applyFont="1" applyFill="1" applyBorder="1" applyAlignment="1">
      <alignment horizontal="center" vertical="center" shrinkToFit="1"/>
    </xf>
    <xf numFmtId="0" fontId="5" fillId="2" borderId="105" xfId="4" applyFont="1" applyFill="1" applyBorder="1" applyAlignment="1">
      <alignment horizontal="center" vertical="center" shrinkToFit="1"/>
    </xf>
    <xf numFmtId="0" fontId="5" fillId="2" borderId="85" xfId="4" applyFont="1" applyFill="1" applyBorder="1" applyAlignment="1">
      <alignment horizontal="center" vertical="center" shrinkToFit="1"/>
    </xf>
    <xf numFmtId="0" fontId="5" fillId="2" borderId="86" xfId="4" applyFont="1" applyFill="1" applyBorder="1" applyAlignment="1">
      <alignment horizontal="center" vertical="center" shrinkToFit="1"/>
    </xf>
    <xf numFmtId="0" fontId="5" fillId="2" borderId="87" xfId="4" applyFont="1" applyFill="1" applyBorder="1" applyAlignment="1">
      <alignment horizontal="center" vertical="center" shrinkToFit="1"/>
    </xf>
    <xf numFmtId="0" fontId="5" fillId="2" borderId="7" xfId="1" applyFont="1" applyFill="1" applyBorder="1" applyAlignment="1">
      <alignment horizontal="distributed" vertical="center" wrapText="1"/>
    </xf>
    <xf numFmtId="0" fontId="5" fillId="2" borderId="8" xfId="1" applyFont="1" applyFill="1" applyBorder="1" applyAlignment="1">
      <alignment horizontal="distributed" vertical="center" wrapText="1"/>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38" fontId="5" fillId="2" borderId="15" xfId="2" applyFont="1" applyFill="1" applyBorder="1" applyAlignment="1" applyProtection="1">
      <alignment horizontal="right" vertical="center"/>
    </xf>
    <xf numFmtId="0" fontId="3" fillId="2" borderId="9" xfId="1" applyFont="1" applyFill="1" applyBorder="1" applyAlignment="1">
      <alignment horizontal="left" vertical="center" shrinkToFit="1"/>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50" xfId="1" applyFont="1" applyFill="1" applyBorder="1" applyAlignment="1" applyProtection="1">
      <alignment horizontal="center" vertical="center"/>
      <protection locked="0"/>
    </xf>
    <xf numFmtId="0" fontId="5" fillId="3" borderId="57" xfId="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5" fillId="2" borderId="28" xfId="1" applyFont="1" applyFill="1" applyBorder="1" applyAlignment="1">
      <alignment horizontal="center" vertical="center"/>
    </xf>
    <xf numFmtId="0" fontId="5" fillId="2" borderId="28" xfId="1" applyFont="1" applyFill="1" applyBorder="1" applyAlignment="1" applyProtection="1">
      <alignment horizontal="center" vertical="center"/>
      <protection locked="0"/>
    </xf>
    <xf numFmtId="49" fontId="6" fillId="3" borderId="51" xfId="1" applyNumberFormat="1" applyFont="1" applyFill="1" applyBorder="1" applyAlignment="1" applyProtection="1">
      <alignment horizontal="center" vertical="center"/>
      <protection locked="0"/>
    </xf>
    <xf numFmtId="0" fontId="9" fillId="2" borderId="0" xfId="1" applyFont="1" applyFill="1" applyAlignment="1">
      <alignment horizontal="center" vertical="center"/>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6" fillId="2" borderId="61" xfId="1" applyFont="1" applyFill="1" applyBorder="1" applyAlignment="1">
      <alignment horizontal="center" vertical="center"/>
    </xf>
    <xf numFmtId="0" fontId="6" fillId="2" borderId="51"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49" xfId="1" applyFont="1" applyFill="1" applyBorder="1" applyAlignment="1">
      <alignment horizontal="center" vertical="center"/>
    </xf>
    <xf numFmtId="0" fontId="6" fillId="2" borderId="0" xfId="1" applyFont="1" applyFill="1" applyAlignment="1">
      <alignment horizontal="right" vertical="center"/>
    </xf>
    <xf numFmtId="0" fontId="10"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0" fontId="5" fillId="2" borderId="24" xfId="1" applyFont="1" applyFill="1" applyBorder="1" applyAlignment="1">
      <alignment horizontal="distributed" vertical="center"/>
    </xf>
    <xf numFmtId="0" fontId="5" fillId="2" borderId="25" xfId="1" applyFont="1" applyFill="1" applyBorder="1" applyAlignment="1">
      <alignment horizontal="distributed" vertical="center"/>
    </xf>
    <xf numFmtId="0" fontId="5" fillId="2" borderId="27" xfId="1" applyFont="1" applyFill="1" applyBorder="1" applyAlignment="1">
      <alignment horizontal="distributed" vertical="center"/>
    </xf>
    <xf numFmtId="0" fontId="5" fillId="2" borderId="28" xfId="1" applyFont="1" applyFill="1" applyBorder="1" applyAlignment="1">
      <alignment horizontal="distributed" vertical="center"/>
    </xf>
    <xf numFmtId="0" fontId="11" fillId="2" borderId="25" xfId="1" applyFont="1" applyFill="1" applyBorder="1" applyAlignment="1">
      <alignment horizontal="left" vertical="center"/>
    </xf>
    <xf numFmtId="0" fontId="11" fillId="2" borderId="26"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29" xfId="1" applyFont="1" applyFill="1" applyBorder="1" applyAlignment="1">
      <alignment horizontal="left" vertical="center"/>
    </xf>
    <xf numFmtId="0" fontId="5" fillId="2" borderId="30" xfId="1" applyFont="1" applyFill="1" applyBorder="1" applyAlignment="1">
      <alignment horizontal="distributed" vertical="center"/>
    </xf>
    <xf numFmtId="0" fontId="5" fillId="2" borderId="31" xfId="1" applyFont="1" applyFill="1" applyBorder="1" applyAlignment="1">
      <alignment horizontal="distributed"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5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1"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62" xfId="1" applyFont="1" applyFill="1" applyBorder="1" applyAlignment="1">
      <alignment horizontal="center" vertical="center"/>
    </xf>
    <xf numFmtId="0" fontId="5" fillId="3" borderId="60"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cellXfs>
  <cellStyles count="8">
    <cellStyle name="パーセント" xfId="6" builtinId="5"/>
    <cellStyle name="ハイパーリンク" xfId="7" builtinId="8"/>
    <cellStyle name="桁区切り" xfId="2" builtinId="6"/>
    <cellStyle name="桁区切り 2" xfId="5"/>
    <cellStyle name="標準" xfId="0" builtinId="0"/>
    <cellStyle name="標準 2" xfId="1"/>
    <cellStyle name="標準 3" xfId="3"/>
    <cellStyle name="標準 4" xfId="4"/>
  </cellStyles>
  <dxfs count="35">
    <dxf>
      <border diagonalUp="0" diagonalDown="0">
        <left/>
        <right/>
        <top style="thin">
          <color indexed="64"/>
        </top>
        <bottom/>
        <vertical/>
        <horizontal/>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323850</xdr:colOff>
      <xdr:row>11</xdr:row>
      <xdr:rowOff>133350</xdr:rowOff>
    </xdr:to>
    <xdr:sp macro="" textlink="">
      <xdr:nvSpPr>
        <xdr:cNvPr id="2" name="テキスト ボックス 1"/>
        <xdr:cNvSpPr txBox="1"/>
      </xdr:nvSpPr>
      <xdr:spPr>
        <a:xfrm>
          <a:off x="0" y="0"/>
          <a:ext cx="8153400" cy="275272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★注意事項 　事務手順や必要書類は実施要領に記載があります。必ずご一読ください。</a:t>
          </a:r>
          <a:endParaRPr kumimoji="1" lang="en-US" altLang="ja-JP" sz="1100"/>
        </a:p>
        <a:p>
          <a:r>
            <a:rPr kumimoji="1" lang="ja-JP" altLang="en-US" sz="1100"/>
            <a:t>★提出方法 　本</a:t>
          </a:r>
          <a:r>
            <a:rPr kumimoji="1" lang="en-US" altLang="ja-JP" sz="1100"/>
            <a:t>Excel</a:t>
          </a:r>
          <a:r>
            <a:rPr kumimoji="1" lang="ja-JP" altLang="en-US" sz="1100"/>
            <a:t>ファイルや必要書類を以下のメールアドレスにご提出ください。 </a:t>
          </a:r>
          <a:endParaRPr kumimoji="1" lang="en-US" altLang="ja-JP" sz="1100"/>
        </a:p>
        <a:p>
          <a:r>
            <a:rPr kumimoji="1" lang="ja-JP" altLang="en-US" sz="1100"/>
            <a:t>　　　　　　　　　</a:t>
          </a:r>
          <a:r>
            <a:rPr kumimoji="1" lang="en-US" altLang="ja-JP" sz="1100"/>
            <a:t>misc-hojokin@city.matsue.lg.jp </a:t>
          </a:r>
        </a:p>
        <a:p>
          <a:r>
            <a:rPr kumimoji="1" lang="en-US" altLang="ja-JP" sz="1100"/>
            <a:t>★</a:t>
          </a:r>
          <a:r>
            <a:rPr kumimoji="1" lang="ja-JP" altLang="en-US" sz="1100"/>
            <a:t>入力手順 　オレンジ色のセルのみをご入力ください。</a:t>
          </a:r>
          <a:endParaRPr kumimoji="1" lang="en-US" altLang="ja-JP" sz="1100"/>
        </a:p>
        <a:p>
          <a:r>
            <a:rPr kumimoji="1" lang="en-US" altLang="ja-JP" sz="1100"/>
            <a:t>※</a:t>
          </a:r>
          <a:r>
            <a:rPr kumimoji="1" lang="ja-JP" altLang="en-US" sz="1100"/>
            <a:t>１　経営状況について、売上高増加率、営業利益率、労働生産性、自己資本比率その他の財務情報の数値を参考に</a:t>
          </a:r>
          <a:endParaRPr kumimoji="1" lang="en-US" altLang="ja-JP" sz="1100"/>
        </a:p>
        <a:p>
          <a:r>
            <a:rPr kumimoji="1" lang="en-US" altLang="ja-JP" sz="1100"/>
            <a:t>             </a:t>
          </a:r>
          <a:r>
            <a:rPr kumimoji="1" lang="ja-JP" altLang="en-US" sz="1100"/>
            <a:t>分析し、記載すること</a:t>
          </a:r>
        </a:p>
        <a:p>
          <a:r>
            <a:rPr kumimoji="1" lang="en-US" altLang="ja-JP" sz="1100"/>
            <a:t>※</a:t>
          </a:r>
          <a:r>
            <a:rPr kumimoji="1" lang="ja-JP" altLang="en-US" sz="1100"/>
            <a:t>２　顧客数や主力取引先の企業推移、市場の規模やシェア、自社の強み・弱み等を記載すること</a:t>
          </a:r>
        </a:p>
        <a:p>
          <a:r>
            <a:rPr kumimoji="1" lang="en-US" altLang="ja-JP" sz="1100"/>
            <a:t>※</a:t>
          </a:r>
          <a:r>
            <a:rPr kumimoji="1" lang="ja-JP" altLang="en-US" sz="1100"/>
            <a:t>３　</a:t>
          </a:r>
          <a:r>
            <a:rPr kumimoji="1" lang="en-US" altLang="ja-JP" sz="1100"/>
            <a:t>※</a:t>
          </a:r>
          <a:r>
            <a:rPr kumimoji="1" lang="ja-JP" altLang="en-US" sz="1100"/>
            <a:t>１、</a:t>
          </a:r>
          <a:r>
            <a:rPr kumimoji="1" lang="en-US" altLang="ja-JP" sz="1100"/>
            <a:t>※</a:t>
          </a:r>
          <a:r>
            <a:rPr kumimoji="1" lang="ja-JP" altLang="en-US" sz="1100"/>
            <a:t>２の記載内容に基づいて、改善すべき項目等について記載すること</a:t>
          </a:r>
        </a:p>
        <a:p>
          <a:r>
            <a:rPr kumimoji="1" lang="en-US" altLang="ja-JP" sz="1100"/>
            <a:t>※</a:t>
          </a:r>
          <a:r>
            <a:rPr kumimoji="1" lang="ja-JP" altLang="en-US" sz="1100"/>
            <a:t>４　設備導入計画書（別紙１）に記載する設備の導入により、導入後３～５年後の目標を記載すること</a:t>
          </a:r>
        </a:p>
        <a:p>
          <a:r>
            <a:rPr kumimoji="1" lang="ja-JP" altLang="en-US" sz="1100"/>
            <a:t>　　　労働生産性は、営業利益、人件費及び減価償却費の合計を、労働投入量（労働者数又は労働者数</a:t>
          </a:r>
          <a:r>
            <a:rPr kumimoji="1" lang="en-US" altLang="ja-JP" sz="1100"/>
            <a:t>×</a:t>
          </a:r>
          <a:r>
            <a:rPr kumimoji="1" lang="ja-JP" altLang="en-US" sz="1100"/>
            <a:t>一人当たり年間</a:t>
          </a:r>
          <a:endParaRPr kumimoji="1" lang="en-US" altLang="ja-JP" sz="1100"/>
        </a:p>
        <a:p>
          <a:r>
            <a:rPr kumimoji="1" lang="en-US" altLang="ja-JP" sz="1100"/>
            <a:t>             </a:t>
          </a:r>
          <a:r>
            <a:rPr kumimoji="1" lang="ja-JP" altLang="en-US" sz="1100"/>
            <a:t>就業時間）で除したものを用いること</a:t>
          </a:r>
        </a:p>
        <a:p>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2826;&#30000;&#12373;&#12435;&#12408;\&#25945;&#31185;&#26360;\&#35500;&#26126;&#20250;&#29992;\R2&#24180;&#24230;\R2kenshisutem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んでください！"/>
      <sheetName val="手順"/>
      <sheetName val="一覧"/>
      <sheetName val="報告書"/>
      <sheetName val="需要票"/>
      <sheetName val="報告書元"/>
      <sheetName val="需要票元"/>
      <sheetName val="一般図書一覧"/>
      <sheetName val="R2kenshisutemu"/>
    </sheetNames>
    <sheetDataSet>
      <sheetData sheetId="0"/>
      <sheetData sheetId="1"/>
      <sheetData sheetId="2"/>
      <sheetData sheetId="3"/>
      <sheetData sheetId="4"/>
      <sheetData sheetId="5"/>
      <sheetData sheetId="6"/>
      <sheetData sheetId="7"/>
      <sheetData sheetId="8" refreshError="1"/>
    </sheetDataSet>
  </externalBook>
</externalLink>
</file>

<file path=xl/tables/table1.xml><?xml version="1.0" encoding="utf-8"?>
<table xmlns="http://schemas.openxmlformats.org/spreadsheetml/2006/main" id="2" name="松江市設備導入支援事業補助金" displayName="松江市設備導入支援事業補助金" ref="A9:A11" totalsRowShown="0" headerRowBorderDxfId="34" tableBorderDxfId="33" totalsRowBorderDxfId="32">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1" tableBorderDxfId="30" totalsRowBorderDxfId="29">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8" tableBorderDxfId="27" totalsRowBorderDxfId="26">
  <autoFilter ref="C9:C11"/>
  <tableColumns count="1">
    <tableColumn id="1" name="松江市環境負荷軽減活動支援事業補助金" dataDxfId="25"/>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4" tableBorderDxfId="23" totalsRowBorderDxfId="22">
  <autoFilter ref="D9:D11"/>
  <tableColumns count="1">
    <tableColumn id="1" name="松江市人材育成支援事業補助金" dataDxfId="21"/>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20" tableBorderDxfId="19" totalsRowBorderDxfId="18">
  <autoFilter ref="E9:E10"/>
  <tableColumns count="1">
    <tableColumn id="1" name="松江市人材確保支援事業補助金" dataDxfId="17"/>
  </tableColumns>
  <tableStyleInfo name="TableStyleMedium2" showFirstColumn="0" showLastColumn="0" showRowStripes="1" showColumnStripes="0"/>
</table>
</file>

<file path=xl/tables/table6.xml><?xml version="1.0" encoding="utf-8"?>
<table xmlns="http://schemas.openxmlformats.org/spreadsheetml/2006/main" id="7" name="松江市職場改善活動支援事業補助金" displayName="松江市職場改善活動支援事業補助金" ref="F9:F10" totalsRowShown="0" headerRowBorderDxfId="16" tableBorderDxfId="15" totalsRowBorderDxfId="14">
  <autoFilter ref="F9:F10"/>
  <tableColumns count="1">
    <tableColumn id="1" name="松江市職場改善活動支援事業補助金" dataDxfId="13"/>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2" tableBorderDxfId="11" totalsRowBorderDxfId="10">
  <autoFilter ref="G9:G12"/>
  <tableColumns count="1">
    <tableColumn id="1" name="松江市販路開拓支援事業補助金" dataDxfId="9"/>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8" tableBorderDxfId="7" totalsRowBorderDxfId="6">
  <autoFilter ref="H9:H12"/>
  <tableColumns count="1">
    <tableColumn id="1" name="松江市新製品・新技術開発支援事業補助金" dataDxfId="5"/>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J10" totalsRowShown="0" headerRowBorderDxfId="4" tableBorderDxfId="3" totalsRowBorderDxfId="2">
  <autoFilter ref="I9:J10"/>
  <tableColumns count="2">
    <tableColumn id="1" name="松江市小規模企業者支援事業補助金" dataDxfId="1"/>
    <tableColumn id="2" name="松江市ものづくり関心向上啓発活動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16" workbookViewId="0">
      <selection activeCell="B19" sqref="B19"/>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230</v>
      </c>
      <c r="E2" s="9" t="s">
        <v>229</v>
      </c>
    </row>
    <row r="3" spans="1:5" ht="93.75" x14ac:dyDescent="0.4">
      <c r="A3" s="8">
        <v>2</v>
      </c>
      <c r="B3" s="8" t="s">
        <v>87</v>
      </c>
      <c r="C3" s="8" t="s">
        <v>89</v>
      </c>
      <c r="D3" s="9" t="s">
        <v>230</v>
      </c>
      <c r="E3" s="9" t="s">
        <v>229</v>
      </c>
    </row>
    <row r="4" spans="1:5" ht="93.75" x14ac:dyDescent="0.4">
      <c r="A4" s="8">
        <v>3</v>
      </c>
      <c r="B4" s="8" t="s">
        <v>90</v>
      </c>
      <c r="C4" s="8" t="s">
        <v>98</v>
      </c>
      <c r="D4" s="9" t="s">
        <v>231</v>
      </c>
      <c r="E4" s="9" t="s">
        <v>229</v>
      </c>
    </row>
    <row r="5" spans="1:5" ht="75" x14ac:dyDescent="0.4">
      <c r="A5" s="8">
        <v>4</v>
      </c>
      <c r="B5" s="8" t="s">
        <v>90</v>
      </c>
      <c r="C5" s="8" t="s">
        <v>99</v>
      </c>
      <c r="D5" s="9" t="s">
        <v>232</v>
      </c>
      <c r="E5" s="9" t="s">
        <v>229</v>
      </c>
    </row>
    <row r="6" spans="1:5" ht="75" x14ac:dyDescent="0.4">
      <c r="A6" s="8">
        <v>5</v>
      </c>
      <c r="B6" s="8" t="s">
        <v>91</v>
      </c>
      <c r="C6" s="8" t="s">
        <v>100</v>
      </c>
      <c r="D6" s="9" t="s">
        <v>233</v>
      </c>
      <c r="E6" s="9" t="s">
        <v>229</v>
      </c>
    </row>
    <row r="7" spans="1:5" ht="75" x14ac:dyDescent="0.4">
      <c r="A7" s="8">
        <v>6</v>
      </c>
      <c r="B7" s="8" t="s">
        <v>91</v>
      </c>
      <c r="C7" s="8" t="s">
        <v>119</v>
      </c>
      <c r="D7" s="9" t="s">
        <v>233</v>
      </c>
      <c r="E7" s="9" t="s">
        <v>229</v>
      </c>
    </row>
    <row r="8" spans="1:5" ht="112.5" x14ac:dyDescent="0.4">
      <c r="A8" s="8">
        <v>7</v>
      </c>
      <c r="B8" s="8" t="s">
        <v>93</v>
      </c>
      <c r="C8" s="8" t="s">
        <v>101</v>
      </c>
      <c r="D8" s="9" t="s">
        <v>234</v>
      </c>
      <c r="E8" s="9" t="s">
        <v>235</v>
      </c>
    </row>
    <row r="9" spans="1:5" ht="112.5" x14ac:dyDescent="0.4">
      <c r="A9" s="8">
        <v>8</v>
      </c>
      <c r="B9" s="8" t="s">
        <v>93</v>
      </c>
      <c r="C9" s="8" t="s">
        <v>102</v>
      </c>
      <c r="D9" s="9" t="s">
        <v>234</v>
      </c>
      <c r="E9" s="9" t="s">
        <v>235</v>
      </c>
    </row>
    <row r="10" spans="1:5" ht="93.75" x14ac:dyDescent="0.4">
      <c r="A10" s="8">
        <v>9</v>
      </c>
      <c r="B10" s="8" t="s">
        <v>94</v>
      </c>
      <c r="C10" s="8" t="s">
        <v>103</v>
      </c>
      <c r="D10" s="9" t="s">
        <v>236</v>
      </c>
      <c r="E10" s="9" t="s">
        <v>237</v>
      </c>
    </row>
    <row r="11" spans="1:5" ht="75" x14ac:dyDescent="0.4">
      <c r="A11" s="8">
        <v>10</v>
      </c>
      <c r="B11" s="8" t="s">
        <v>92</v>
      </c>
      <c r="C11" s="8" t="s">
        <v>104</v>
      </c>
      <c r="D11" s="9" t="s">
        <v>238</v>
      </c>
      <c r="E11" s="9" t="s">
        <v>229</v>
      </c>
    </row>
    <row r="12" spans="1:5" ht="93.75" x14ac:dyDescent="0.4">
      <c r="A12" s="8">
        <v>11</v>
      </c>
      <c r="B12" s="8" t="s">
        <v>95</v>
      </c>
      <c r="C12" s="8" t="s">
        <v>105</v>
      </c>
      <c r="D12" s="9" t="s">
        <v>233</v>
      </c>
      <c r="E12" s="9" t="s">
        <v>237</v>
      </c>
    </row>
    <row r="13" spans="1:5" ht="93.75" x14ac:dyDescent="0.4">
      <c r="A13" s="8">
        <v>12</v>
      </c>
      <c r="B13" s="8" t="s">
        <v>95</v>
      </c>
      <c r="C13" s="8" t="s">
        <v>106</v>
      </c>
      <c r="D13" s="9" t="s">
        <v>233</v>
      </c>
      <c r="E13" s="9" t="s">
        <v>237</v>
      </c>
    </row>
    <row r="14" spans="1:5" ht="93.75" x14ac:dyDescent="0.4">
      <c r="A14" s="8">
        <v>13</v>
      </c>
      <c r="B14" s="8" t="s">
        <v>95</v>
      </c>
      <c r="C14" s="8" t="s">
        <v>107</v>
      </c>
      <c r="D14" s="9" t="s">
        <v>233</v>
      </c>
      <c r="E14" s="9" t="s">
        <v>237</v>
      </c>
    </row>
    <row r="15" spans="1:5" ht="112.5" x14ac:dyDescent="0.4">
      <c r="A15" s="8">
        <v>14</v>
      </c>
      <c r="B15" s="8" t="s">
        <v>96</v>
      </c>
      <c r="C15" s="8" t="s">
        <v>108</v>
      </c>
      <c r="D15" s="9" t="s">
        <v>239</v>
      </c>
      <c r="E15" s="9" t="s">
        <v>229</v>
      </c>
    </row>
    <row r="16" spans="1:5" ht="112.5" x14ac:dyDescent="0.4">
      <c r="A16" s="8">
        <v>15</v>
      </c>
      <c r="B16" s="8" t="s">
        <v>96</v>
      </c>
      <c r="C16" s="8" t="s">
        <v>109</v>
      </c>
      <c r="D16" s="9" t="s">
        <v>239</v>
      </c>
      <c r="E16" s="9" t="s">
        <v>229</v>
      </c>
    </row>
    <row r="17" spans="1:5" ht="112.5" x14ac:dyDescent="0.4">
      <c r="A17" s="8">
        <v>16</v>
      </c>
      <c r="B17" s="8" t="s">
        <v>96</v>
      </c>
      <c r="C17" s="8" t="s">
        <v>110</v>
      </c>
      <c r="D17" s="9" t="s">
        <v>239</v>
      </c>
      <c r="E17" s="9" t="s">
        <v>229</v>
      </c>
    </row>
    <row r="18" spans="1:5" ht="93.75" x14ac:dyDescent="0.4">
      <c r="A18" s="8">
        <v>17</v>
      </c>
      <c r="B18" s="8" t="s">
        <v>97</v>
      </c>
      <c r="C18" s="8" t="s">
        <v>111</v>
      </c>
      <c r="D18" s="9" t="s">
        <v>240</v>
      </c>
      <c r="E18" s="9" t="s">
        <v>241</v>
      </c>
    </row>
    <row r="19" spans="1:5" ht="131.25" x14ac:dyDescent="0.4">
      <c r="A19" s="8">
        <v>18</v>
      </c>
      <c r="B19" s="85" t="s">
        <v>283</v>
      </c>
      <c r="C19" s="85" t="s">
        <v>284</v>
      </c>
      <c r="D19" s="9" t="s">
        <v>285</v>
      </c>
      <c r="E19" s="9" t="s">
        <v>237</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view="pageBreakPreview" zoomScaleNormal="100" zoomScaleSheetLayoutView="100" workbookViewId="0">
      <selection activeCell="E12" sqref="E12:M12"/>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7" width="9" style="23" hidden="1" customWidth="1"/>
    <col min="18" max="16384" width="9" style="23"/>
  </cols>
  <sheetData>
    <row r="1" spans="1:27" x14ac:dyDescent="0.4">
      <c r="A1" s="21" t="s">
        <v>372</v>
      </c>
      <c r="B1" s="21"/>
      <c r="C1" s="22"/>
      <c r="D1" s="22"/>
      <c r="E1" s="21"/>
      <c r="F1" s="21"/>
      <c r="G1" s="21"/>
      <c r="H1" s="21"/>
      <c r="I1" s="21"/>
      <c r="J1" s="21"/>
      <c r="K1" s="21"/>
      <c r="L1" s="21"/>
      <c r="M1" s="21"/>
    </row>
    <row r="2" spans="1:27" ht="30" customHeight="1" thickBot="1" x14ac:dyDescent="0.45">
      <c r="A2" s="317" t="str">
        <f>基本情報設定シート!$C$10&amp;"　事業計画書"</f>
        <v>松江市設備導入支援事業補助金　事業計画書</v>
      </c>
      <c r="B2" s="317"/>
      <c r="C2" s="317"/>
      <c r="D2" s="317"/>
      <c r="E2" s="317"/>
      <c r="F2" s="317"/>
      <c r="G2" s="317"/>
      <c r="H2" s="317"/>
      <c r="I2" s="317"/>
      <c r="J2" s="317"/>
      <c r="K2" s="317"/>
      <c r="L2" s="317"/>
      <c r="M2" s="317"/>
    </row>
    <row r="3" spans="1:27" s="24" customFormat="1" ht="18.75" customHeight="1" x14ac:dyDescent="0.4">
      <c r="A3" s="274" t="s">
        <v>156</v>
      </c>
      <c r="B3" s="277" t="s">
        <v>157</v>
      </c>
      <c r="C3" s="277"/>
      <c r="D3" s="277"/>
      <c r="E3" s="466">
        <f>基本情報設定シート!$C$3</f>
        <v>0</v>
      </c>
      <c r="F3" s="466"/>
      <c r="G3" s="466"/>
      <c r="H3" s="466"/>
      <c r="I3" s="466"/>
      <c r="J3" s="466"/>
      <c r="K3" s="466"/>
      <c r="L3" s="466"/>
      <c r="M3" s="467"/>
      <c r="N3" s="23"/>
      <c r="O3" s="23"/>
      <c r="P3" s="23"/>
      <c r="Q3" s="23"/>
      <c r="R3" s="23"/>
      <c r="S3" s="23"/>
      <c r="T3" s="23"/>
      <c r="U3" s="23"/>
    </row>
    <row r="4" spans="1:27" s="24" customFormat="1" ht="18.75" customHeight="1" x14ac:dyDescent="0.4">
      <c r="A4" s="275"/>
      <c r="B4" s="205" t="s">
        <v>158</v>
      </c>
      <c r="C4" s="205"/>
      <c r="D4" s="205"/>
      <c r="E4" s="468" t="str">
        <f>基本情報設定シート!$C$4&amp;"　"&amp;基本情報設定シート!$C$5</f>
        <v>　</v>
      </c>
      <c r="F4" s="468"/>
      <c r="G4" s="468"/>
      <c r="H4" s="468"/>
      <c r="I4" s="468"/>
      <c r="J4" s="468"/>
      <c r="K4" s="468"/>
      <c r="L4" s="468"/>
      <c r="M4" s="469"/>
      <c r="N4" s="23"/>
      <c r="O4" s="23"/>
      <c r="P4" s="23"/>
      <c r="Q4" s="23"/>
      <c r="R4" s="23"/>
      <c r="S4" s="23"/>
      <c r="T4" s="23"/>
      <c r="U4" s="23"/>
    </row>
    <row r="5" spans="1:27" s="24" customFormat="1" ht="18.75" customHeight="1" x14ac:dyDescent="0.4">
      <c r="A5" s="275"/>
      <c r="B5" s="226" t="s">
        <v>159</v>
      </c>
      <c r="C5" s="322"/>
      <c r="D5" s="227"/>
      <c r="E5" s="487" t="str">
        <f>CONCATENATE("〒",LEFT(基本情報設定シート!$C$8,3),"-",RIGHT(基本情報設定シート!$C$8,4))</f>
        <v>〒-</v>
      </c>
      <c r="F5" s="488"/>
      <c r="G5" s="488"/>
      <c r="H5" s="488"/>
      <c r="I5" s="488"/>
      <c r="J5" s="488"/>
      <c r="K5" s="488"/>
      <c r="L5" s="488"/>
      <c r="M5" s="489"/>
      <c r="N5" s="23"/>
      <c r="O5" s="23"/>
      <c r="P5" s="23"/>
      <c r="Q5" s="23"/>
      <c r="R5" s="23"/>
      <c r="S5" s="23"/>
      <c r="T5" s="23"/>
      <c r="U5" s="23"/>
    </row>
    <row r="6" spans="1:27" s="24" customFormat="1" x14ac:dyDescent="0.4">
      <c r="A6" s="275"/>
      <c r="B6" s="228"/>
      <c r="C6" s="323"/>
      <c r="D6" s="229"/>
      <c r="E6" s="470">
        <f>基本情報設定シート!$C$9</f>
        <v>0</v>
      </c>
      <c r="F6" s="471"/>
      <c r="G6" s="471"/>
      <c r="H6" s="471"/>
      <c r="I6" s="471"/>
      <c r="J6" s="471"/>
      <c r="K6" s="471"/>
      <c r="L6" s="471"/>
      <c r="M6" s="472"/>
      <c r="N6" s="23"/>
      <c r="O6" s="23"/>
      <c r="P6" s="23"/>
      <c r="Q6" s="23"/>
      <c r="R6" s="23"/>
      <c r="S6" s="23"/>
      <c r="T6" s="23"/>
      <c r="U6" s="23"/>
    </row>
    <row r="7" spans="1:27" s="24" customFormat="1" ht="18.75" customHeight="1" x14ac:dyDescent="0.4">
      <c r="A7" s="275"/>
      <c r="B7" s="205" t="s">
        <v>160</v>
      </c>
      <c r="C7" s="205"/>
      <c r="D7" s="205"/>
      <c r="E7" s="122" t="s">
        <v>161</v>
      </c>
      <c r="F7" s="474" t="str">
        <f>'(別紙1)設備導入計画書'!$F$14</f>
        <v>製造業</v>
      </c>
      <c r="G7" s="474"/>
      <c r="H7" s="149" t="s">
        <v>162</v>
      </c>
      <c r="I7" s="475">
        <f>'(別紙1)設備導入計画書'!$I$14</f>
        <v>0</v>
      </c>
      <c r="J7" s="475"/>
      <c r="K7" s="475"/>
      <c r="L7" s="475"/>
      <c r="M7" s="476"/>
      <c r="N7" s="23"/>
      <c r="O7" s="23"/>
      <c r="P7" s="23"/>
      <c r="Q7" s="23"/>
      <c r="R7" s="23"/>
      <c r="S7" s="23"/>
      <c r="T7" s="23"/>
      <c r="U7" s="23"/>
    </row>
    <row r="8" spans="1:27" s="24" customFormat="1" ht="24.95" customHeight="1" x14ac:dyDescent="0.4">
      <c r="A8" s="275"/>
      <c r="B8" s="205"/>
      <c r="C8" s="205"/>
      <c r="D8" s="205"/>
      <c r="E8" s="479" t="s">
        <v>163</v>
      </c>
      <c r="F8" s="480"/>
      <c r="G8" s="480"/>
      <c r="H8" s="480"/>
      <c r="I8" s="480"/>
      <c r="J8" s="480"/>
      <c r="K8" s="480"/>
      <c r="L8" s="480"/>
      <c r="M8" s="481"/>
      <c r="N8" s="23"/>
      <c r="O8" s="23"/>
      <c r="P8" s="23"/>
      <c r="Q8" s="23"/>
      <c r="R8" s="23"/>
      <c r="S8" s="23"/>
      <c r="T8" s="23"/>
      <c r="U8" s="23"/>
    </row>
    <row r="9" spans="1:27" s="24" customFormat="1" ht="60" customHeight="1" x14ac:dyDescent="0.4">
      <c r="A9" s="275"/>
      <c r="B9" s="205" t="s">
        <v>164</v>
      </c>
      <c r="C9" s="205"/>
      <c r="D9" s="205"/>
      <c r="E9" s="482">
        <f>'(別紙1)設備導入計画書'!$E$16</f>
        <v>0</v>
      </c>
      <c r="F9" s="483"/>
      <c r="G9" s="483"/>
      <c r="H9" s="483"/>
      <c r="I9" s="483"/>
      <c r="J9" s="483"/>
      <c r="K9" s="483"/>
      <c r="L9" s="483"/>
      <c r="M9" s="484"/>
      <c r="N9" s="23"/>
      <c r="O9" s="23"/>
      <c r="P9" s="23"/>
      <c r="Q9" s="23"/>
      <c r="R9" s="23"/>
      <c r="S9" s="23"/>
      <c r="T9" s="23"/>
      <c r="U9" s="23"/>
    </row>
    <row r="10" spans="1:27" s="24" customFormat="1" ht="18.75" customHeight="1" x14ac:dyDescent="0.4">
      <c r="A10" s="275"/>
      <c r="B10" s="205" t="s">
        <v>165</v>
      </c>
      <c r="C10" s="205"/>
      <c r="D10" s="205"/>
      <c r="E10" s="485">
        <f>'(別紙1)設備導入計画書'!$E$17</f>
        <v>0</v>
      </c>
      <c r="F10" s="486"/>
      <c r="G10" s="486"/>
      <c r="H10" s="150" t="s">
        <v>166</v>
      </c>
      <c r="I10" s="123" t="s">
        <v>167</v>
      </c>
      <c r="J10" s="123"/>
      <c r="K10" s="255">
        <f>'(別紙1)設備導入計画書'!$K$17</f>
        <v>0</v>
      </c>
      <c r="L10" s="255"/>
      <c r="M10" s="124" t="s">
        <v>168</v>
      </c>
      <c r="N10" s="23"/>
      <c r="O10" s="23"/>
      <c r="P10" s="23"/>
      <c r="Q10" s="23"/>
      <c r="R10" s="23"/>
      <c r="S10" s="23"/>
      <c r="T10" s="23"/>
      <c r="U10" s="23"/>
    </row>
    <row r="11" spans="1:27" s="24" customFormat="1" ht="19.5" thickBot="1" x14ac:dyDescent="0.45">
      <c r="A11" s="276"/>
      <c r="B11" s="283" t="s">
        <v>169</v>
      </c>
      <c r="C11" s="283"/>
      <c r="D11" s="283"/>
      <c r="E11" s="477">
        <f>'(別紙1)設備導入計画書'!$E$18</f>
        <v>0</v>
      </c>
      <c r="F11" s="478"/>
      <c r="G11" s="478"/>
      <c r="H11" s="478"/>
      <c r="I11" s="125" t="s">
        <v>170</v>
      </c>
      <c r="J11" s="473">
        <f>'(別紙1)設備導入計画書'!$J$18</f>
        <v>0</v>
      </c>
      <c r="K11" s="473"/>
      <c r="L11" s="473"/>
      <c r="M11" s="115" t="s">
        <v>171</v>
      </c>
      <c r="N11" s="23"/>
      <c r="O11" s="23"/>
      <c r="P11" s="23"/>
      <c r="Q11" s="23"/>
      <c r="R11" s="23"/>
      <c r="S11" s="23"/>
      <c r="T11" s="23"/>
      <c r="U11" s="23"/>
    </row>
    <row r="12" spans="1:27" x14ac:dyDescent="0.4">
      <c r="A12" s="274" t="s">
        <v>294</v>
      </c>
      <c r="B12" s="277" t="s">
        <v>295</v>
      </c>
      <c r="C12" s="277"/>
      <c r="D12" s="277"/>
      <c r="E12" s="278">
        <f>'(別紙1)設備導入計画書'!$E$19</f>
        <v>0</v>
      </c>
      <c r="F12" s="279"/>
      <c r="G12" s="279"/>
      <c r="H12" s="279"/>
      <c r="I12" s="279"/>
      <c r="J12" s="279"/>
      <c r="K12" s="279"/>
      <c r="L12" s="279"/>
      <c r="M12" s="280"/>
      <c r="N12" s="89"/>
      <c r="O12" s="90"/>
      <c r="P12" s="90"/>
      <c r="Q12" s="90"/>
      <c r="R12" s="91"/>
      <c r="S12" s="91"/>
      <c r="T12" s="91"/>
      <c r="U12" s="91"/>
      <c r="V12" s="91"/>
      <c r="W12" s="91"/>
      <c r="X12" s="91"/>
      <c r="Y12" s="91"/>
      <c r="Z12" s="91"/>
      <c r="AA12" s="24"/>
    </row>
    <row r="13" spans="1:27" x14ac:dyDescent="0.4">
      <c r="A13" s="275"/>
      <c r="B13" s="205" t="s">
        <v>296</v>
      </c>
      <c r="C13" s="205"/>
      <c r="D13" s="205"/>
      <c r="E13" s="281">
        <f>'(別紙1)設備導入計画書'!$E$20</f>
        <v>0</v>
      </c>
      <c r="F13" s="282"/>
      <c r="G13" s="282"/>
      <c r="H13" s="92" t="s">
        <v>297</v>
      </c>
      <c r="I13" s="282">
        <f>'(別紙1)設備導入計画書'!$I$20</f>
        <v>0</v>
      </c>
      <c r="J13" s="282"/>
      <c r="K13" s="282"/>
      <c r="L13" s="282"/>
      <c r="M13" s="93" t="s">
        <v>171</v>
      </c>
      <c r="N13" s="89"/>
      <c r="O13" s="90"/>
      <c r="P13" s="90"/>
      <c r="Q13" s="90"/>
      <c r="R13" s="94"/>
      <c r="S13" s="94"/>
      <c r="T13" s="94"/>
      <c r="U13" s="95"/>
      <c r="V13" s="96"/>
      <c r="W13" s="96"/>
      <c r="X13" s="96"/>
      <c r="Y13" s="96"/>
      <c r="Z13" s="97"/>
      <c r="AA13" s="24"/>
    </row>
    <row r="14" spans="1:27" ht="39.950000000000003" customHeight="1" thickBot="1" x14ac:dyDescent="0.45">
      <c r="A14" s="276"/>
      <c r="B14" s="283" t="s">
        <v>298</v>
      </c>
      <c r="C14" s="283"/>
      <c r="D14" s="283"/>
      <c r="E14" s="284">
        <f>'(別紙1)設備導入計画書'!$E$21</f>
        <v>0</v>
      </c>
      <c r="F14" s="285"/>
      <c r="G14" s="285"/>
      <c r="H14" s="285"/>
      <c r="I14" s="285"/>
      <c r="J14" s="285"/>
      <c r="K14" s="285"/>
      <c r="L14" s="285"/>
      <c r="M14" s="286"/>
      <c r="N14" s="89"/>
      <c r="O14" s="90"/>
      <c r="P14" s="90"/>
      <c r="Q14" s="90"/>
      <c r="R14" s="98"/>
      <c r="S14" s="98"/>
      <c r="T14" s="98"/>
      <c r="U14" s="98"/>
      <c r="V14" s="98"/>
      <c r="W14" s="98"/>
      <c r="X14" s="98"/>
      <c r="Y14" s="98"/>
      <c r="Z14" s="98"/>
      <c r="AA14" s="24"/>
    </row>
    <row r="15" spans="1:27" ht="20.100000000000001" customHeight="1" x14ac:dyDescent="0.4">
      <c r="A15" s="287" t="s">
        <v>421</v>
      </c>
      <c r="B15" s="290" t="s">
        <v>299</v>
      </c>
      <c r="C15" s="291"/>
      <c r="D15" s="292"/>
      <c r="E15" s="293" t="str">
        <f>基本情報設定シート!$C$11</f>
        <v>生産性向上支援事業</v>
      </c>
      <c r="F15" s="294"/>
      <c r="G15" s="294"/>
      <c r="H15" s="294"/>
      <c r="I15" s="294"/>
      <c r="J15" s="294"/>
      <c r="K15" s="294"/>
      <c r="L15" s="294"/>
      <c r="M15" s="295"/>
      <c r="N15" s="99"/>
      <c r="O15" s="100"/>
      <c r="P15" s="100"/>
      <c r="Q15" s="100"/>
      <c r="R15" s="101"/>
      <c r="S15" s="101"/>
      <c r="T15" s="101"/>
      <c r="U15" s="101"/>
      <c r="V15" s="101"/>
      <c r="W15" s="101"/>
      <c r="X15" s="101"/>
      <c r="Y15" s="101"/>
      <c r="Z15" s="101"/>
      <c r="AA15" s="24"/>
    </row>
    <row r="16" spans="1:27" s="24" customFormat="1" ht="80.099999999999994" customHeight="1" x14ac:dyDescent="0.4">
      <c r="A16" s="288"/>
      <c r="B16" s="258" t="s">
        <v>300</v>
      </c>
      <c r="C16" s="258"/>
      <c r="D16" s="258"/>
      <c r="E16" s="296">
        <f>'(別紙1)設備導入計画書'!$E$23</f>
        <v>0</v>
      </c>
      <c r="F16" s="297"/>
      <c r="G16" s="297"/>
      <c r="H16" s="297"/>
      <c r="I16" s="297"/>
      <c r="J16" s="297"/>
      <c r="K16" s="297"/>
      <c r="L16" s="297"/>
      <c r="M16" s="298"/>
      <c r="N16" s="23"/>
      <c r="O16" s="23"/>
      <c r="P16" s="23"/>
      <c r="Q16" s="23"/>
      <c r="R16" s="23"/>
    </row>
    <row r="17" spans="1:21" s="24" customFormat="1" ht="80.099999999999994" customHeight="1" x14ac:dyDescent="0.4">
      <c r="A17" s="288"/>
      <c r="B17" s="257" t="s">
        <v>301</v>
      </c>
      <c r="C17" s="257"/>
      <c r="D17" s="257"/>
      <c r="E17" s="299">
        <f>'(別紙1)設備導入計画書'!$E$24</f>
        <v>0</v>
      </c>
      <c r="F17" s="300"/>
      <c r="G17" s="300"/>
      <c r="H17" s="300"/>
      <c r="I17" s="300"/>
      <c r="J17" s="300"/>
      <c r="K17" s="300"/>
      <c r="L17" s="300"/>
      <c r="M17" s="301"/>
      <c r="N17" s="23"/>
      <c r="O17" s="23"/>
      <c r="P17" s="102"/>
      <c r="Q17" s="23"/>
      <c r="R17" s="23"/>
    </row>
    <row r="18" spans="1:21" s="24" customFormat="1" ht="33" customHeight="1" x14ac:dyDescent="0.4">
      <c r="A18" s="288"/>
      <c r="B18" s="266" t="s">
        <v>302</v>
      </c>
      <c r="C18" s="267"/>
      <c r="D18" s="268"/>
      <c r="E18" s="302" t="str">
        <f>'(別紙1)設備導入計画書'!$E$25</f>
        <v>無</v>
      </c>
      <c r="F18" s="303"/>
      <c r="G18" s="262" t="str">
        <f>IF($E$15="有","（別紙４）炭素排出量削減資料のとおり","-")</f>
        <v>-</v>
      </c>
      <c r="H18" s="262"/>
      <c r="I18" s="262"/>
      <c r="J18" s="262"/>
      <c r="K18" s="262"/>
      <c r="L18" s="262"/>
      <c r="M18" s="263"/>
      <c r="N18" s="23"/>
      <c r="O18" s="23"/>
      <c r="P18" s="102"/>
      <c r="Q18" s="23"/>
      <c r="R18" s="23"/>
    </row>
    <row r="19" spans="1:21" s="24" customFormat="1" ht="5.0999999999999996" customHeight="1" x14ac:dyDescent="0.4">
      <c r="A19" s="288"/>
      <c r="B19" s="103"/>
      <c r="C19" s="264"/>
      <c r="D19" s="264"/>
      <c r="E19" s="264"/>
      <c r="F19" s="264"/>
      <c r="G19" s="264"/>
      <c r="H19" s="264"/>
      <c r="I19" s="264"/>
      <c r="J19" s="264"/>
      <c r="K19" s="264"/>
      <c r="L19" s="104"/>
      <c r="M19" s="105"/>
      <c r="N19" s="23"/>
      <c r="O19" s="23"/>
      <c r="P19" s="23"/>
      <c r="Q19" s="23"/>
      <c r="R19" s="23"/>
    </row>
    <row r="20" spans="1:21" s="24" customFormat="1" x14ac:dyDescent="0.4">
      <c r="A20" s="288"/>
      <c r="B20" s="103"/>
      <c r="C20" s="265" t="s">
        <v>303</v>
      </c>
      <c r="D20" s="265"/>
      <c r="E20" s="106"/>
      <c r="F20" s="106"/>
      <c r="G20" s="106"/>
      <c r="H20" s="106"/>
      <c r="I20" s="106"/>
      <c r="J20" s="106"/>
      <c r="K20" s="106"/>
      <c r="L20" s="107" t="s">
        <v>304</v>
      </c>
      <c r="M20" s="105"/>
      <c r="N20" s="23"/>
      <c r="O20" s="23"/>
      <c r="P20" s="23"/>
      <c r="Q20" s="23"/>
      <c r="R20" s="23"/>
    </row>
    <row r="21" spans="1:21" s="24" customFormat="1" ht="37.5" customHeight="1" x14ac:dyDescent="0.4">
      <c r="A21" s="288"/>
      <c r="B21" s="108"/>
      <c r="C21" s="266" t="s">
        <v>305</v>
      </c>
      <c r="D21" s="267"/>
      <c r="E21" s="268"/>
      <c r="F21" s="245" t="s">
        <v>306</v>
      </c>
      <c r="G21" s="245"/>
      <c r="H21" s="269" t="s">
        <v>307</v>
      </c>
      <c r="I21" s="270"/>
      <c r="J21" s="257" t="s">
        <v>308</v>
      </c>
      <c r="K21" s="245"/>
      <c r="L21" s="245"/>
      <c r="M21" s="105"/>
      <c r="N21" s="23"/>
      <c r="O21" s="23"/>
      <c r="P21" s="23"/>
      <c r="Q21" s="23"/>
      <c r="R21" s="23"/>
    </row>
    <row r="22" spans="1:21" s="24" customFormat="1" ht="39.950000000000003" customHeight="1" x14ac:dyDescent="0.4">
      <c r="A22" s="288"/>
      <c r="B22" s="108"/>
      <c r="C22" s="463">
        <f>'(別紙1)設備導入計画書'!$C$29</f>
        <v>0</v>
      </c>
      <c r="D22" s="464"/>
      <c r="E22" s="465"/>
      <c r="F22" s="259">
        <f>'(別紙1)設備導入計画書'!$F$29</f>
        <v>0</v>
      </c>
      <c r="G22" s="259"/>
      <c r="H22" s="307">
        <f>'(別紙1)設備導入計画書'!$H$29</f>
        <v>0</v>
      </c>
      <c r="I22" s="307"/>
      <c r="J22" s="261">
        <f>'(別紙1)設備導入計画書'!$J$29</f>
        <v>0</v>
      </c>
      <c r="K22" s="261"/>
      <c r="L22" s="261"/>
      <c r="M22" s="105"/>
      <c r="N22" s="23"/>
      <c r="O22" s="23"/>
      <c r="P22" s="23"/>
      <c r="Q22" s="23"/>
      <c r="R22" s="23"/>
    </row>
    <row r="23" spans="1:21" s="24" customFormat="1" ht="39.950000000000003" customHeight="1" x14ac:dyDescent="0.4">
      <c r="A23" s="288"/>
      <c r="B23" s="108"/>
      <c r="C23" s="463">
        <f>'(別紙1)設備導入計画書'!$C$30</f>
        <v>0</v>
      </c>
      <c r="D23" s="464"/>
      <c r="E23" s="465"/>
      <c r="F23" s="259">
        <f>'(別紙1)設備導入計画書'!$F$30</f>
        <v>0</v>
      </c>
      <c r="G23" s="259"/>
      <c r="H23" s="307">
        <f>'(別紙1)設備導入計画書'!$H$30</f>
        <v>0</v>
      </c>
      <c r="I23" s="307"/>
      <c r="J23" s="261">
        <f>'(別紙1)設備導入計画書'!$J$30</f>
        <v>0</v>
      </c>
      <c r="K23" s="261"/>
      <c r="L23" s="261"/>
      <c r="M23" s="105"/>
      <c r="N23" s="23"/>
      <c r="O23" s="23"/>
      <c r="P23" s="23"/>
      <c r="Q23" s="23"/>
      <c r="R23" s="23"/>
    </row>
    <row r="24" spans="1:21" s="24" customFormat="1" ht="35.25" customHeight="1" x14ac:dyDescent="0.4">
      <c r="A24" s="288"/>
      <c r="B24" s="252" t="s">
        <v>309</v>
      </c>
      <c r="C24" s="253"/>
      <c r="D24" s="253"/>
      <c r="E24" s="253"/>
      <c r="F24" s="253"/>
      <c r="G24" s="253"/>
      <c r="H24" s="253"/>
      <c r="I24" s="253"/>
      <c r="J24" s="253"/>
      <c r="K24" s="253"/>
      <c r="L24" s="253"/>
      <c r="M24" s="254"/>
      <c r="N24" s="23"/>
      <c r="O24" s="23"/>
      <c r="P24" s="23"/>
      <c r="Q24" s="23"/>
      <c r="R24" s="23"/>
      <c r="S24" s="23"/>
      <c r="T24" s="23"/>
    </row>
    <row r="25" spans="1:21" s="24" customFormat="1" ht="5.0999999999999996" customHeight="1" x14ac:dyDescent="0.4">
      <c r="A25" s="288"/>
      <c r="B25" s="109"/>
      <c r="C25" s="255"/>
      <c r="D25" s="255"/>
      <c r="E25" s="256"/>
      <c r="F25" s="256"/>
      <c r="G25" s="256"/>
      <c r="H25" s="256"/>
      <c r="I25" s="256"/>
      <c r="J25" s="256"/>
      <c r="K25" s="256"/>
      <c r="L25" s="110"/>
      <c r="M25" s="105"/>
      <c r="N25" s="23"/>
      <c r="O25" s="23"/>
      <c r="P25" s="23"/>
      <c r="Q25" s="23"/>
      <c r="R25" s="23"/>
    </row>
    <row r="26" spans="1:21" s="24" customFormat="1" ht="18.75" customHeight="1" x14ac:dyDescent="0.4">
      <c r="A26" s="288"/>
      <c r="B26" s="257" t="s">
        <v>310</v>
      </c>
      <c r="C26" s="258"/>
      <c r="D26" s="258"/>
      <c r="E26" s="111" t="s">
        <v>311</v>
      </c>
      <c r="F26" s="259">
        <f>'(別紙1)設備導入計画書'!$F$33</f>
        <v>0</v>
      </c>
      <c r="G26" s="259"/>
      <c r="H26" s="259"/>
      <c r="I26" s="259"/>
      <c r="J26" s="259"/>
      <c r="K26" s="259"/>
      <c r="L26" s="259"/>
      <c r="M26" s="105"/>
      <c r="N26" s="23"/>
      <c r="O26" s="23"/>
      <c r="P26" s="23"/>
      <c r="Q26" s="23"/>
      <c r="R26" s="23"/>
    </row>
    <row r="27" spans="1:21" s="24" customFormat="1" x14ac:dyDescent="0.4">
      <c r="A27" s="288"/>
      <c r="B27" s="257"/>
      <c r="C27" s="257"/>
      <c r="D27" s="257"/>
      <c r="E27" s="111" t="s">
        <v>312</v>
      </c>
      <c r="F27" s="259">
        <f>'(別紙1)設備導入計画書'!$F$34</f>
        <v>0</v>
      </c>
      <c r="G27" s="259"/>
      <c r="H27" s="259"/>
      <c r="I27" s="259"/>
      <c r="J27" s="259"/>
      <c r="K27" s="259"/>
      <c r="L27" s="259"/>
      <c r="M27" s="105"/>
      <c r="N27" s="23"/>
      <c r="O27" s="23"/>
      <c r="P27" s="23"/>
      <c r="Q27" s="23"/>
      <c r="R27" s="23"/>
    </row>
    <row r="28" spans="1:21" s="24" customFormat="1" x14ac:dyDescent="0.4">
      <c r="A28" s="288"/>
      <c r="B28" s="260" t="s">
        <v>313</v>
      </c>
      <c r="C28" s="260"/>
      <c r="D28" s="260"/>
      <c r="E28" s="246">
        <f>'(別紙1)設備導入計画書'!$E$35</f>
        <v>0</v>
      </c>
      <c r="F28" s="246"/>
      <c r="G28" s="246"/>
      <c r="H28" s="246"/>
      <c r="I28" s="246"/>
      <c r="J28" s="246"/>
      <c r="K28" s="246"/>
      <c r="L28" s="246"/>
      <c r="M28" s="105"/>
      <c r="N28" s="23"/>
      <c r="O28" s="23"/>
      <c r="P28" s="23"/>
      <c r="Q28" s="23"/>
      <c r="R28" s="23"/>
    </row>
    <row r="29" spans="1:21" s="24" customFormat="1" x14ac:dyDescent="0.4">
      <c r="A29" s="288"/>
      <c r="B29" s="271" t="s">
        <v>314</v>
      </c>
      <c r="C29" s="272"/>
      <c r="D29" s="273"/>
      <c r="E29" s="246">
        <f>'(別紙1)設備導入計画書'!$E$36</f>
        <v>0</v>
      </c>
      <c r="F29" s="246"/>
      <c r="G29" s="246"/>
      <c r="H29" s="246"/>
      <c r="I29" s="246"/>
      <c r="J29" s="246"/>
      <c r="K29" s="246"/>
      <c r="L29" s="246"/>
      <c r="M29" s="105"/>
      <c r="N29" s="23"/>
      <c r="O29" s="23"/>
      <c r="P29" s="23"/>
      <c r="Q29" s="23"/>
      <c r="R29" s="23"/>
    </row>
    <row r="30" spans="1:21" s="24" customFormat="1" x14ac:dyDescent="0.4">
      <c r="A30" s="288"/>
      <c r="B30" s="245" t="s">
        <v>315</v>
      </c>
      <c r="C30" s="245"/>
      <c r="D30" s="245"/>
      <c r="E30" s="246">
        <f>'(別紙1)設備導入計画書'!$E$37</f>
        <v>0</v>
      </c>
      <c r="F30" s="246"/>
      <c r="G30" s="246"/>
      <c r="H30" s="246"/>
      <c r="I30" s="246"/>
      <c r="J30" s="246"/>
      <c r="K30" s="246"/>
      <c r="L30" s="246"/>
      <c r="M30" s="105"/>
      <c r="N30" s="23"/>
      <c r="O30" s="23"/>
      <c r="P30" s="23"/>
      <c r="Q30" s="23"/>
      <c r="R30" s="23"/>
    </row>
    <row r="31" spans="1:21" s="24" customFormat="1" ht="19.5" thickBot="1" x14ac:dyDescent="0.45">
      <c r="A31" s="289"/>
      <c r="B31" s="247" t="s">
        <v>316</v>
      </c>
      <c r="C31" s="247"/>
      <c r="D31" s="248"/>
      <c r="E31" s="460">
        <f>'(別紙1)設備導入計画書'!$E$38</f>
        <v>0</v>
      </c>
      <c r="F31" s="461"/>
      <c r="G31" s="112" t="s">
        <v>317</v>
      </c>
      <c r="H31" s="112"/>
      <c r="I31" s="113"/>
      <c r="J31" s="462">
        <f>'(別紙1)設備導入計画書'!$J$38</f>
        <v>0</v>
      </c>
      <c r="K31" s="462"/>
      <c r="L31" s="114" t="s">
        <v>318</v>
      </c>
      <c r="M31" s="115"/>
      <c r="N31" s="23"/>
      <c r="O31" s="23"/>
      <c r="P31" s="23"/>
      <c r="Q31" s="23"/>
      <c r="R31" s="23"/>
    </row>
    <row r="32" spans="1:21" s="24" customFormat="1" x14ac:dyDescent="0.4">
      <c r="A32" s="236" t="s">
        <v>422</v>
      </c>
      <c r="B32" s="31"/>
      <c r="C32" s="76" t="s">
        <v>172</v>
      </c>
      <c r="D32" s="32"/>
      <c r="E32" s="33"/>
      <c r="F32" s="33"/>
      <c r="G32" s="33"/>
      <c r="H32" s="33"/>
      <c r="I32" s="33"/>
      <c r="J32" s="33"/>
      <c r="K32" s="33"/>
      <c r="L32" s="34" t="s">
        <v>173</v>
      </c>
      <c r="M32" s="35"/>
      <c r="N32" s="23"/>
      <c r="O32" s="23"/>
      <c r="P32" s="23"/>
      <c r="Q32" s="23"/>
      <c r="R32" s="23"/>
      <c r="S32" s="23"/>
      <c r="T32" s="23"/>
      <c r="U32" s="23"/>
    </row>
    <row r="33" spans="1:21" s="24" customFormat="1" x14ac:dyDescent="0.4">
      <c r="A33" s="237"/>
      <c r="B33" s="36"/>
      <c r="C33" s="44" t="s">
        <v>174</v>
      </c>
      <c r="D33" s="205" t="s">
        <v>175</v>
      </c>
      <c r="E33" s="205"/>
      <c r="F33" s="240" t="s">
        <v>176</v>
      </c>
      <c r="G33" s="240"/>
      <c r="H33" s="240"/>
      <c r="I33" s="240"/>
      <c r="J33" s="240"/>
      <c r="K33" s="240"/>
      <c r="L33" s="240"/>
      <c r="M33" s="37"/>
      <c r="N33" s="23"/>
      <c r="O33" s="23"/>
      <c r="P33" s="23"/>
      <c r="Q33" s="23"/>
      <c r="R33" s="23"/>
      <c r="S33" s="23"/>
      <c r="T33" s="23"/>
      <c r="U33" s="23"/>
    </row>
    <row r="34" spans="1:21" s="24" customFormat="1" x14ac:dyDescent="0.4">
      <c r="A34" s="237"/>
      <c r="B34" s="36"/>
      <c r="C34" s="38" t="s">
        <v>177</v>
      </c>
      <c r="D34" s="241">
        <f>D37-SUM(D35:E36)</f>
        <v>0</v>
      </c>
      <c r="E34" s="241"/>
      <c r="F34" s="225"/>
      <c r="G34" s="225"/>
      <c r="H34" s="225"/>
      <c r="I34" s="225"/>
      <c r="J34" s="225"/>
      <c r="K34" s="225"/>
      <c r="L34" s="225"/>
      <c r="M34" s="37"/>
      <c r="N34" s="23">
        <v>1</v>
      </c>
      <c r="O34" s="23"/>
      <c r="P34" s="23"/>
      <c r="Q34" s="23"/>
      <c r="R34" s="23"/>
      <c r="S34" s="23"/>
      <c r="T34" s="23"/>
      <c r="U34" s="23"/>
    </row>
    <row r="35" spans="1:21" s="24" customFormat="1" x14ac:dyDescent="0.4">
      <c r="A35" s="237"/>
      <c r="B35" s="36"/>
      <c r="C35" s="44" t="s">
        <v>178</v>
      </c>
      <c r="D35" s="241">
        <f>$K$51</f>
        <v>0</v>
      </c>
      <c r="E35" s="241"/>
      <c r="F35" s="225" t="str">
        <f>基本情報設定シート!$C$10</f>
        <v>松江市設備導入支援事業補助金</v>
      </c>
      <c r="G35" s="225"/>
      <c r="H35" s="225"/>
      <c r="I35" s="225"/>
      <c r="J35" s="225"/>
      <c r="K35" s="225"/>
      <c r="L35" s="225"/>
      <c r="M35" s="37"/>
      <c r="N35" s="23">
        <v>2</v>
      </c>
      <c r="O35" s="23"/>
      <c r="P35" s="23"/>
      <c r="Q35" s="23"/>
      <c r="R35" s="23"/>
      <c r="S35" s="23"/>
      <c r="T35" s="23"/>
      <c r="U35" s="23"/>
    </row>
    <row r="36" spans="1:21" s="24" customFormat="1" x14ac:dyDescent="0.4">
      <c r="A36" s="237"/>
      <c r="B36" s="36"/>
      <c r="C36" s="44" t="s">
        <v>179</v>
      </c>
      <c r="D36" s="242"/>
      <c r="E36" s="242"/>
      <c r="F36" s="243"/>
      <c r="G36" s="243"/>
      <c r="H36" s="243"/>
      <c r="I36" s="243"/>
      <c r="J36" s="243"/>
      <c r="K36" s="243"/>
      <c r="L36" s="243"/>
      <c r="M36" s="37"/>
      <c r="N36" s="23">
        <v>3</v>
      </c>
      <c r="O36" s="23"/>
      <c r="P36" s="23"/>
      <c r="Q36" s="23"/>
      <c r="R36" s="23"/>
      <c r="S36" s="23"/>
      <c r="T36" s="23"/>
      <c r="U36" s="23"/>
    </row>
    <row r="37" spans="1:21" s="24" customFormat="1" x14ac:dyDescent="0.4">
      <c r="A37" s="237"/>
      <c r="B37" s="36"/>
      <c r="C37" s="44" t="s">
        <v>180</v>
      </c>
      <c r="D37" s="241">
        <f>E50</f>
        <v>0</v>
      </c>
      <c r="E37" s="241"/>
      <c r="F37" s="225"/>
      <c r="G37" s="225"/>
      <c r="H37" s="225"/>
      <c r="I37" s="225"/>
      <c r="J37" s="225"/>
      <c r="K37" s="225"/>
      <c r="L37" s="225"/>
      <c r="M37" s="37"/>
      <c r="N37" s="23">
        <v>4</v>
      </c>
      <c r="O37" s="23"/>
      <c r="P37" s="23"/>
      <c r="Q37" s="23"/>
      <c r="R37" s="23"/>
      <c r="S37" s="23"/>
      <c r="T37" s="23"/>
      <c r="U37" s="23"/>
    </row>
    <row r="38" spans="1:21" s="24" customFormat="1" x14ac:dyDescent="0.4">
      <c r="A38" s="237"/>
      <c r="B38" s="36"/>
      <c r="C38" s="22"/>
      <c r="D38" s="22"/>
      <c r="E38" s="21"/>
      <c r="F38" s="21"/>
      <c r="G38" s="21"/>
      <c r="H38" s="21"/>
      <c r="I38" s="21"/>
      <c r="J38" s="21"/>
      <c r="K38" s="21"/>
      <c r="L38" s="21"/>
      <c r="M38" s="37"/>
      <c r="N38" s="23"/>
      <c r="O38" s="23"/>
      <c r="P38" s="23"/>
      <c r="Q38" s="23"/>
      <c r="R38" s="23"/>
      <c r="S38" s="23"/>
      <c r="T38" s="23"/>
      <c r="U38" s="23"/>
    </row>
    <row r="39" spans="1:21" s="24" customFormat="1" x14ac:dyDescent="0.4">
      <c r="A39" s="237"/>
      <c r="B39" s="36"/>
      <c r="C39" s="39" t="s">
        <v>181</v>
      </c>
      <c r="D39" s="22"/>
      <c r="E39" s="21"/>
      <c r="F39" s="21"/>
      <c r="G39" s="21"/>
      <c r="H39" s="21"/>
      <c r="I39" s="21"/>
      <c r="J39" s="21"/>
      <c r="K39" s="21"/>
      <c r="L39" s="40" t="s">
        <v>173</v>
      </c>
      <c r="M39" s="37"/>
      <c r="N39" s="23"/>
      <c r="O39" s="23"/>
      <c r="P39" s="23"/>
      <c r="Q39" s="23"/>
      <c r="R39" s="23"/>
      <c r="S39" s="23"/>
      <c r="T39" s="23"/>
      <c r="U39" s="23"/>
    </row>
    <row r="40" spans="1:21" s="24" customFormat="1" ht="30" customHeight="1" x14ac:dyDescent="0.4">
      <c r="A40" s="237"/>
      <c r="B40" s="36"/>
      <c r="C40" s="226" t="s">
        <v>182</v>
      </c>
      <c r="D40" s="227"/>
      <c r="E40" s="230" t="s">
        <v>183</v>
      </c>
      <c r="F40" s="231"/>
      <c r="G40" s="234" t="s">
        <v>217</v>
      </c>
      <c r="H40" s="234"/>
      <c r="I40" s="234"/>
      <c r="J40" s="234"/>
      <c r="K40" s="230" t="s">
        <v>184</v>
      </c>
      <c r="L40" s="231"/>
      <c r="M40" s="37"/>
      <c r="N40" s="23"/>
      <c r="O40" s="23"/>
      <c r="P40" s="23"/>
      <c r="Q40" s="23"/>
      <c r="R40" s="23"/>
      <c r="S40" s="23"/>
      <c r="T40" s="23"/>
      <c r="U40" s="23"/>
    </row>
    <row r="41" spans="1:21" s="24" customFormat="1" ht="30" customHeight="1" x14ac:dyDescent="0.4">
      <c r="A41" s="237"/>
      <c r="B41" s="36"/>
      <c r="C41" s="228"/>
      <c r="D41" s="229"/>
      <c r="E41" s="232"/>
      <c r="F41" s="233"/>
      <c r="G41" s="234" t="s">
        <v>218</v>
      </c>
      <c r="H41" s="234"/>
      <c r="I41" s="235" t="s">
        <v>220</v>
      </c>
      <c r="J41" s="235"/>
      <c r="K41" s="232"/>
      <c r="L41" s="233"/>
      <c r="M41" s="37"/>
      <c r="N41" s="23"/>
      <c r="O41" s="23"/>
      <c r="P41" s="23"/>
      <c r="Q41" s="23"/>
      <c r="R41" s="23"/>
      <c r="S41" s="23"/>
      <c r="T41" s="23"/>
      <c r="U41" s="23"/>
    </row>
    <row r="42" spans="1:21" s="24" customFormat="1" ht="39.950000000000003" customHeight="1" x14ac:dyDescent="0.4">
      <c r="A42" s="237"/>
      <c r="B42" s="36"/>
      <c r="C42" s="205" t="str">
        <f>VLOOKUP(基本情報設定シート!$C$11,'プルダウン（事業計画書）'!$D$1:$L$17,$N42+1,0)</f>
        <v>設備本体費</v>
      </c>
      <c r="D42" s="205"/>
      <c r="E42" s="222"/>
      <c r="F42" s="222"/>
      <c r="G42" s="222"/>
      <c r="H42" s="222"/>
      <c r="I42" s="222"/>
      <c r="J42" s="222"/>
      <c r="K42" s="223">
        <f>IFERROR(SUM($E42,-$G42,-$I42),"")</f>
        <v>0</v>
      </c>
      <c r="L42" s="224"/>
      <c r="M42" s="37"/>
      <c r="N42" s="23">
        <v>1</v>
      </c>
      <c r="O42" s="23"/>
      <c r="P42" s="23"/>
      <c r="Q42" s="23"/>
      <c r="R42" s="23"/>
      <c r="S42" s="23"/>
      <c r="T42" s="23"/>
      <c r="U42" s="23"/>
    </row>
    <row r="43" spans="1:21" s="24" customFormat="1" ht="39.950000000000003" customHeight="1" x14ac:dyDescent="0.4">
      <c r="A43" s="237"/>
      <c r="B43" s="36"/>
      <c r="C43" s="244" t="str">
        <f>VLOOKUP(基本情報設定シート!$C$11,'プルダウン（事業計画書）'!$D$1:$L$17,$N43+1,0)</f>
        <v>その他導入に
要する経費</v>
      </c>
      <c r="D43" s="244"/>
      <c r="E43" s="222"/>
      <c r="F43" s="222"/>
      <c r="G43" s="222"/>
      <c r="H43" s="222"/>
      <c r="I43" s="222"/>
      <c r="J43" s="222"/>
      <c r="K43" s="223">
        <f t="shared" ref="K43:K46" si="0">IFERROR(SUM($E43,-$G43,-$I43),"")</f>
        <v>0</v>
      </c>
      <c r="L43" s="224"/>
      <c r="M43" s="37"/>
      <c r="N43" s="23">
        <v>2</v>
      </c>
      <c r="O43" s="23"/>
      <c r="P43" s="23"/>
      <c r="Q43" s="23"/>
      <c r="R43" s="23"/>
      <c r="S43" s="23"/>
      <c r="T43" s="23"/>
      <c r="U43" s="23"/>
    </row>
    <row r="44" spans="1:21" s="24" customFormat="1" hidden="1" x14ac:dyDescent="0.4">
      <c r="A44" s="237"/>
      <c r="B44" s="36"/>
      <c r="C44" s="205">
        <f>VLOOKUP(基本情報設定シート!$C$11,'プルダウン（事業計画書）'!$D$1:$L$17,$N44+1,0)</f>
        <v>0</v>
      </c>
      <c r="D44" s="205"/>
      <c r="E44" s="221"/>
      <c r="F44" s="221"/>
      <c r="G44" s="221"/>
      <c r="H44" s="221"/>
      <c r="I44" s="221"/>
      <c r="J44" s="221"/>
      <c r="K44" s="207">
        <f t="shared" si="0"/>
        <v>0</v>
      </c>
      <c r="L44" s="208"/>
      <c r="M44" s="37"/>
      <c r="N44" s="23">
        <v>3</v>
      </c>
      <c r="O44" s="23"/>
      <c r="P44" s="23"/>
      <c r="Q44" s="23"/>
      <c r="R44" s="23"/>
      <c r="S44" s="23"/>
      <c r="T44" s="23"/>
      <c r="U44" s="23"/>
    </row>
    <row r="45" spans="1:21" s="24" customFormat="1" hidden="1" x14ac:dyDescent="0.4">
      <c r="A45" s="237"/>
      <c r="B45" s="36"/>
      <c r="C45" s="205">
        <f>VLOOKUP(基本情報設定シート!$C$11,'プルダウン（事業計画書）'!$D$1:$L$17,$N45+1,0)</f>
        <v>0</v>
      </c>
      <c r="D45" s="205"/>
      <c r="E45" s="221"/>
      <c r="F45" s="221"/>
      <c r="G45" s="221"/>
      <c r="H45" s="221"/>
      <c r="I45" s="221"/>
      <c r="J45" s="221"/>
      <c r="K45" s="207">
        <f t="shared" si="0"/>
        <v>0</v>
      </c>
      <c r="L45" s="208"/>
      <c r="M45" s="37"/>
      <c r="N45" s="23">
        <v>4</v>
      </c>
      <c r="O45" s="23"/>
      <c r="P45" s="23"/>
      <c r="Q45" s="23"/>
      <c r="R45" s="23"/>
      <c r="S45" s="23"/>
      <c r="T45" s="23"/>
      <c r="U45" s="23"/>
    </row>
    <row r="46" spans="1:21" s="24" customFormat="1" hidden="1" x14ac:dyDescent="0.4">
      <c r="A46" s="237"/>
      <c r="B46" s="36"/>
      <c r="C46" s="205">
        <f>VLOOKUP(基本情報設定シート!$C$11,'プルダウン（事業計画書）'!$D$1:$L$17,$N46+1,0)</f>
        <v>0</v>
      </c>
      <c r="D46" s="205"/>
      <c r="E46" s="219"/>
      <c r="F46" s="220"/>
      <c r="G46" s="221"/>
      <c r="H46" s="221"/>
      <c r="I46" s="221"/>
      <c r="J46" s="221"/>
      <c r="K46" s="207">
        <f t="shared" si="0"/>
        <v>0</v>
      </c>
      <c r="L46" s="208"/>
      <c r="M46" s="37"/>
      <c r="N46" s="23">
        <v>5</v>
      </c>
      <c r="O46" s="23"/>
      <c r="P46" s="23"/>
      <c r="Q46" s="23"/>
      <c r="R46" s="23"/>
      <c r="S46" s="23"/>
      <c r="T46" s="23"/>
      <c r="U46" s="23"/>
    </row>
    <row r="47" spans="1:21" s="24" customFormat="1" hidden="1" x14ac:dyDescent="0.4">
      <c r="A47" s="237"/>
      <c r="B47" s="36"/>
      <c r="C47" s="205">
        <f>VLOOKUP(基本情報設定シート!$C$11,'プルダウン（事業計画書）'!$D$1:$L$17,$N47+1,0)</f>
        <v>0</v>
      </c>
      <c r="D47" s="205"/>
      <c r="E47" s="219"/>
      <c r="F47" s="220"/>
      <c r="G47" s="221"/>
      <c r="H47" s="221"/>
      <c r="I47" s="221"/>
      <c r="J47" s="221"/>
      <c r="K47" s="207">
        <f>IFERROR(SUM($E47,-$G47,-$I47),"")</f>
        <v>0</v>
      </c>
      <c r="L47" s="208"/>
      <c r="M47" s="37"/>
      <c r="N47" s="23">
        <v>6</v>
      </c>
      <c r="O47" s="23"/>
      <c r="P47" s="23"/>
      <c r="Q47" s="23"/>
      <c r="R47" s="23"/>
      <c r="S47" s="23"/>
      <c r="T47" s="23"/>
      <c r="U47" s="23"/>
    </row>
    <row r="48" spans="1:21" s="24" customFormat="1" hidden="1" x14ac:dyDescent="0.4">
      <c r="A48" s="237"/>
      <c r="B48" s="36"/>
      <c r="C48" s="205">
        <f>VLOOKUP(基本情報設定シート!$C$11,'プルダウン（事業計画書）'!$D$1:$L$17,$N48+1,0)</f>
        <v>0</v>
      </c>
      <c r="D48" s="205"/>
      <c r="E48" s="213"/>
      <c r="F48" s="214"/>
      <c r="G48" s="215"/>
      <c r="H48" s="216"/>
      <c r="I48" s="217"/>
      <c r="J48" s="218"/>
      <c r="K48" s="207">
        <f t="shared" ref="K48:K49" si="1">IFERROR(SUM($E48,-$G48,-$I48),"")</f>
        <v>0</v>
      </c>
      <c r="L48" s="208"/>
      <c r="M48" s="37"/>
      <c r="N48" s="23">
        <v>7</v>
      </c>
      <c r="O48" s="23"/>
      <c r="P48" s="23"/>
      <c r="Q48" s="23"/>
      <c r="R48" s="23"/>
      <c r="S48" s="23"/>
      <c r="T48" s="23"/>
      <c r="U48" s="23"/>
    </row>
    <row r="49" spans="1:21" s="24" customFormat="1" hidden="1" x14ac:dyDescent="0.4">
      <c r="A49" s="237"/>
      <c r="B49" s="36"/>
      <c r="C49" s="205">
        <f>VLOOKUP(基本情報設定シート!$C$11,'プルダウン（事業計画書）'!$D$1:$L$17,$N49+1,0)</f>
        <v>0</v>
      </c>
      <c r="D49" s="205"/>
      <c r="E49" s="213"/>
      <c r="F49" s="214"/>
      <c r="G49" s="215"/>
      <c r="H49" s="216"/>
      <c r="I49" s="217"/>
      <c r="J49" s="218"/>
      <c r="K49" s="207">
        <f t="shared" si="1"/>
        <v>0</v>
      </c>
      <c r="L49" s="208"/>
      <c r="M49" s="37"/>
      <c r="N49" s="23">
        <v>8</v>
      </c>
      <c r="O49" s="23"/>
      <c r="P49" s="23"/>
      <c r="Q49" s="23"/>
      <c r="R49" s="23"/>
      <c r="S49" s="23"/>
      <c r="T49" s="23"/>
      <c r="U49" s="23"/>
    </row>
    <row r="50" spans="1:21" s="24" customFormat="1" ht="19.5" thickBot="1" x14ac:dyDescent="0.45">
      <c r="A50" s="237"/>
      <c r="B50" s="36"/>
      <c r="C50" s="205" t="s">
        <v>180</v>
      </c>
      <c r="D50" s="205"/>
      <c r="E50" s="206">
        <f>SUM($E$42:$F$49)</f>
        <v>0</v>
      </c>
      <c r="F50" s="206"/>
      <c r="G50" s="206">
        <f>SUM($G$42:$H$49)</f>
        <v>0</v>
      </c>
      <c r="H50" s="206"/>
      <c r="I50" s="206">
        <f>SUM($I$42:$J$49)</f>
        <v>0</v>
      </c>
      <c r="J50" s="206"/>
      <c r="K50" s="207">
        <f>IFERROR(SUM($E50,-$G50,-$I50),"")</f>
        <v>0</v>
      </c>
      <c r="L50" s="208"/>
      <c r="M50" s="37"/>
      <c r="N50" s="23">
        <v>9</v>
      </c>
      <c r="O50" s="23"/>
      <c r="P50" s="23"/>
      <c r="Q50" s="23"/>
      <c r="R50" s="23"/>
      <c r="S50" s="23"/>
      <c r="T50" s="23"/>
      <c r="U50" s="23"/>
    </row>
    <row r="51" spans="1:21" s="24" customFormat="1" ht="20.25" thickTop="1" thickBot="1" x14ac:dyDescent="0.45">
      <c r="A51" s="238"/>
      <c r="B51" s="36"/>
      <c r="C51" s="209" t="s">
        <v>221</v>
      </c>
      <c r="D51" s="209"/>
      <c r="E51" s="209"/>
      <c r="F51" s="209"/>
      <c r="G51" s="209"/>
      <c r="H51" s="209"/>
      <c r="I51" s="209"/>
      <c r="J51" s="210"/>
      <c r="K51" s="211">
        <f>IF($E$15="新分野進出事業",$Q$52,IF($E$18="有",$P$52,$O$52))</f>
        <v>0</v>
      </c>
      <c r="L51" s="212"/>
      <c r="M51" s="37"/>
      <c r="N51" s="23"/>
      <c r="O51" s="23"/>
      <c r="P51" s="23"/>
      <c r="Q51" s="23"/>
      <c r="R51" s="23"/>
      <c r="S51" s="23"/>
      <c r="T51" s="23"/>
      <c r="U51" s="23"/>
    </row>
    <row r="52" spans="1:21" s="24" customFormat="1" ht="125.25" customHeight="1" thickTop="1" thickBot="1" x14ac:dyDescent="0.45">
      <c r="A52" s="239"/>
      <c r="B52" s="189" t="s">
        <v>293</v>
      </c>
      <c r="C52" s="190"/>
      <c r="D52" s="190"/>
      <c r="E52" s="190"/>
      <c r="F52" s="190"/>
      <c r="G52" s="190"/>
      <c r="H52" s="190"/>
      <c r="I52" s="190"/>
      <c r="J52" s="190"/>
      <c r="K52" s="190"/>
      <c r="L52" s="190"/>
      <c r="M52" s="191"/>
      <c r="N52" s="23"/>
      <c r="O52" s="23">
        <f>IF(ROUNDDOWN($K$50/5,-3)&gt;=2000000-$J$53,2000000-$J$53,ROUNDDOWN($K$50/5,-3))</f>
        <v>0</v>
      </c>
      <c r="P52" s="23">
        <f>IF(ROUNDDOWN($K$50/4,-3)&gt;=2000000-$J$53,2000000-$J$53,ROUNDDOWN($K$50/4,-3))</f>
        <v>0</v>
      </c>
      <c r="Q52" s="23">
        <f>IF(ROUNDDOWN($K$50/3,-3)&gt;=3000000-$J$53,3000000-$J$53,ROUNDDOWN($K$50/3,-3))</f>
        <v>0</v>
      </c>
      <c r="R52" s="23"/>
      <c r="S52" s="23"/>
      <c r="T52" s="23"/>
      <c r="U52" s="23"/>
    </row>
    <row r="53" spans="1:21" s="24" customFormat="1" x14ac:dyDescent="0.4">
      <c r="A53" s="192" t="s">
        <v>242</v>
      </c>
      <c r="B53" s="194" t="s">
        <v>243</v>
      </c>
      <c r="C53" s="195"/>
      <c r="D53" s="198" t="s">
        <v>244</v>
      </c>
      <c r="E53" s="199"/>
      <c r="F53" s="199"/>
      <c r="G53" s="199"/>
      <c r="H53" s="199"/>
      <c r="I53" s="199"/>
      <c r="J53" s="200"/>
      <c r="K53" s="201"/>
      <c r="L53" s="199" t="s">
        <v>4</v>
      </c>
      <c r="M53" s="202"/>
      <c r="N53" s="23"/>
      <c r="O53" s="23"/>
      <c r="P53" s="23"/>
      <c r="Q53" s="23"/>
      <c r="R53" s="23"/>
      <c r="S53" s="23"/>
      <c r="T53" s="23"/>
      <c r="U53" s="23"/>
    </row>
    <row r="54" spans="1:21" s="24" customFormat="1" ht="40.5" customHeight="1" thickBot="1" x14ac:dyDescent="0.45">
      <c r="A54" s="193"/>
      <c r="B54" s="196"/>
      <c r="C54" s="197"/>
      <c r="D54" s="203"/>
      <c r="E54" s="203"/>
      <c r="F54" s="203"/>
      <c r="G54" s="203"/>
      <c r="H54" s="203"/>
      <c r="I54" s="203"/>
      <c r="J54" s="203"/>
      <c r="K54" s="203"/>
      <c r="L54" s="203"/>
      <c r="M54" s="204"/>
      <c r="N54" s="23"/>
      <c r="O54" s="23"/>
      <c r="P54" s="23"/>
      <c r="Q54" s="23"/>
      <c r="R54" s="23"/>
      <c r="S54" s="23"/>
      <c r="T54" s="23"/>
      <c r="U54" s="23"/>
    </row>
    <row r="55" spans="1:21" s="24" customFormat="1" x14ac:dyDescent="0.4">
      <c r="A55" s="21"/>
      <c r="B55" s="21"/>
      <c r="C55" s="22"/>
      <c r="D55" s="22"/>
      <c r="E55" s="21"/>
      <c r="F55" s="21"/>
      <c r="G55" s="21"/>
      <c r="H55" s="21"/>
      <c r="I55" s="21"/>
      <c r="J55" s="21"/>
      <c r="K55" s="21"/>
      <c r="L55" s="21"/>
      <c r="M55" s="21"/>
      <c r="N55" s="23"/>
      <c r="O55" s="23"/>
      <c r="P55" s="23"/>
      <c r="Q55" s="23"/>
      <c r="R55" s="23"/>
      <c r="S55" s="23"/>
      <c r="T55" s="23"/>
      <c r="U55" s="23"/>
    </row>
    <row r="56" spans="1:21" s="24" customFormat="1" x14ac:dyDescent="0.4">
      <c r="A56" s="21"/>
      <c r="B56" s="21"/>
      <c r="C56" s="22"/>
      <c r="D56" s="22"/>
      <c r="E56" s="21"/>
      <c r="F56" s="21"/>
      <c r="G56" s="21"/>
      <c r="H56" s="21"/>
      <c r="I56" s="21"/>
      <c r="J56" s="21"/>
      <c r="K56" s="21"/>
      <c r="L56" s="21"/>
      <c r="M56" s="21"/>
      <c r="N56" s="23"/>
      <c r="O56" s="23"/>
      <c r="P56" s="23"/>
      <c r="Q56" s="23"/>
      <c r="R56" s="23"/>
      <c r="S56" s="23"/>
      <c r="T56" s="23"/>
      <c r="U56" s="23"/>
    </row>
    <row r="57" spans="1:21" s="24" customFormat="1" x14ac:dyDescent="0.4">
      <c r="A57" s="21"/>
      <c r="B57" s="21"/>
      <c r="C57" s="22"/>
      <c r="D57" s="22"/>
      <c r="E57" s="21"/>
      <c r="F57" s="21"/>
      <c r="G57" s="21"/>
      <c r="H57" s="21"/>
      <c r="I57" s="21"/>
      <c r="J57" s="21"/>
      <c r="K57" s="21"/>
      <c r="L57" s="21"/>
      <c r="M57" s="21"/>
      <c r="N57" s="23"/>
      <c r="O57" s="23"/>
      <c r="P57" s="23"/>
      <c r="Q57" s="23"/>
      <c r="R57" s="23"/>
      <c r="S57" s="23"/>
      <c r="T57" s="23"/>
      <c r="U57" s="23"/>
    </row>
    <row r="58" spans="1:21" s="24" customFormat="1" x14ac:dyDescent="0.4">
      <c r="A58" s="21"/>
      <c r="B58" s="21"/>
      <c r="C58" s="22"/>
      <c r="D58" s="22"/>
      <c r="E58" s="21"/>
      <c r="F58" s="21"/>
      <c r="G58" s="21"/>
      <c r="H58" s="21"/>
      <c r="I58" s="21"/>
      <c r="J58" s="21"/>
      <c r="K58" s="21"/>
      <c r="L58" s="21"/>
      <c r="M58" s="21"/>
      <c r="N58" s="23"/>
      <c r="O58" s="23"/>
      <c r="P58" s="23"/>
      <c r="Q58" s="23"/>
      <c r="R58" s="23"/>
      <c r="S58" s="23"/>
      <c r="T58" s="23"/>
      <c r="U58" s="23"/>
    </row>
  </sheetData>
  <sheetProtection algorithmName="SHA-512" hashValue="ybVhQheCSNEs4OhMZ7KpFNKqXv7udxBZ2XpwoddX0ntDYp7hvd9oVMkb+tJOoDGrHjcH53Tr6g9eGA94UrqNZg==" saltValue="pT8yjnOC3gJW9zoplXjlTA==" spinCount="100000" sheet="1" objects="1" scenarios="1" formatColumns="0" formatRows="0"/>
  <mergeCells count="138">
    <mergeCell ref="K49:L49"/>
    <mergeCell ref="E5:M5"/>
    <mergeCell ref="A53:A54"/>
    <mergeCell ref="B53:C54"/>
    <mergeCell ref="D53:I53"/>
    <mergeCell ref="J53:K53"/>
    <mergeCell ref="L53:M53"/>
    <mergeCell ref="D54:M54"/>
    <mergeCell ref="I45:J45"/>
    <mergeCell ref="I46:J46"/>
    <mergeCell ref="I50:J50"/>
    <mergeCell ref="C47:D47"/>
    <mergeCell ref="E47:F47"/>
    <mergeCell ref="G47:H47"/>
    <mergeCell ref="I47:J47"/>
    <mergeCell ref="F34:L34"/>
    <mergeCell ref="F37:L37"/>
    <mergeCell ref="D33:E33"/>
    <mergeCell ref="F33:L33"/>
    <mergeCell ref="D34:E34"/>
    <mergeCell ref="F35:L35"/>
    <mergeCell ref="C40:D41"/>
    <mergeCell ref="E40:F41"/>
    <mergeCell ref="K48:L48"/>
    <mergeCell ref="K40:L41"/>
    <mergeCell ref="G41:H41"/>
    <mergeCell ref="I41:J41"/>
    <mergeCell ref="K43:L43"/>
    <mergeCell ref="C44:D44"/>
    <mergeCell ref="G42:H42"/>
    <mergeCell ref="G43:H43"/>
    <mergeCell ref="G44:H44"/>
    <mergeCell ref="I42:J42"/>
    <mergeCell ref="C42:D42"/>
    <mergeCell ref="E44:F44"/>
    <mergeCell ref="C43:D43"/>
    <mergeCell ref="E43:F43"/>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B9:D9"/>
    <mergeCell ref="E9:M9"/>
    <mergeCell ref="K10:L10"/>
    <mergeCell ref="B10:D10"/>
    <mergeCell ref="E10:G10"/>
    <mergeCell ref="I48:J48"/>
    <mergeCell ref="I49:J49"/>
    <mergeCell ref="C50:D50"/>
    <mergeCell ref="E50:F50"/>
    <mergeCell ref="A32:A52"/>
    <mergeCell ref="K44:L44"/>
    <mergeCell ref="C45:D45"/>
    <mergeCell ref="E45:F45"/>
    <mergeCell ref="K45:L45"/>
    <mergeCell ref="K50:L50"/>
    <mergeCell ref="C46:D46"/>
    <mergeCell ref="E46:F46"/>
    <mergeCell ref="K46:L46"/>
    <mergeCell ref="K47:L47"/>
    <mergeCell ref="G46:H46"/>
    <mergeCell ref="G50:H50"/>
    <mergeCell ref="K51:L51"/>
    <mergeCell ref="E42:F42"/>
    <mergeCell ref="K42:L42"/>
    <mergeCell ref="G40:J40"/>
    <mergeCell ref="D35:E35"/>
    <mergeCell ref="D36:E36"/>
    <mergeCell ref="F36:L36"/>
    <mergeCell ref="D37:E37"/>
    <mergeCell ref="G45:H45"/>
    <mergeCell ref="C48:D48"/>
    <mergeCell ref="C49:D49"/>
    <mergeCell ref="E48:F48"/>
    <mergeCell ref="E49:F49"/>
    <mergeCell ref="G48:H48"/>
    <mergeCell ref="G49:H49"/>
    <mergeCell ref="B18:D18"/>
    <mergeCell ref="E18:F18"/>
    <mergeCell ref="G18:M18"/>
    <mergeCell ref="C19:K19"/>
    <mergeCell ref="C20:D20"/>
    <mergeCell ref="C21:E21"/>
    <mergeCell ref="F21:G21"/>
    <mergeCell ref="H21:I21"/>
    <mergeCell ref="J21:L21"/>
    <mergeCell ref="C22:E22"/>
    <mergeCell ref="F22:G22"/>
    <mergeCell ref="H22:I22"/>
    <mergeCell ref="J22:L22"/>
    <mergeCell ref="B29:D29"/>
    <mergeCell ref="E29:L29"/>
    <mergeCell ref="B30:D30"/>
    <mergeCell ref="E30:L30"/>
    <mergeCell ref="B52:M52"/>
    <mergeCell ref="A12:A14"/>
    <mergeCell ref="B12:D12"/>
    <mergeCell ref="E12:M12"/>
    <mergeCell ref="B13:D13"/>
    <mergeCell ref="E13:G13"/>
    <mergeCell ref="I13:L13"/>
    <mergeCell ref="B14:D14"/>
    <mergeCell ref="E14:M14"/>
    <mergeCell ref="A15:A31"/>
    <mergeCell ref="B15:D15"/>
    <mergeCell ref="E15:M15"/>
    <mergeCell ref="B16:D16"/>
    <mergeCell ref="E16:M16"/>
    <mergeCell ref="B17:D17"/>
    <mergeCell ref="E17:M17"/>
    <mergeCell ref="C51:J51"/>
    <mergeCell ref="I43:J43"/>
    <mergeCell ref="I44:J44"/>
    <mergeCell ref="C23:E23"/>
    <mergeCell ref="F23:G23"/>
    <mergeCell ref="H23:I23"/>
    <mergeCell ref="J23:L23"/>
    <mergeCell ref="B24:M24"/>
    <mergeCell ref="B31:D31"/>
    <mergeCell ref="E31:F31"/>
    <mergeCell ref="J31:K31"/>
    <mergeCell ref="C25:K25"/>
    <mergeCell ref="B26:D27"/>
    <mergeCell ref="F26:L26"/>
    <mergeCell ref="F27:L27"/>
    <mergeCell ref="B28:D28"/>
    <mergeCell ref="E28:L28"/>
  </mergeCells>
  <phoneticPr fontId="1"/>
  <dataValidations count="1">
    <dataValidation operator="greaterThanOrEqual" allowBlank="1" showInputMessage="1" showErrorMessage="1" sqref="H6:H11 F32:F39 B55:M1048576 E36:E40 D25:E34 D36:D39 C25:C40 F42:F47 B1:D11 I8:M11 F8:G11 B25:B53 G32:G50 F50 H32:L39 K40 E1:E11 M32:M51 F6:G6 D54 K51 H50:J50 I6:M6 F1:M4 C42:C51 D42:E50 K42:L50 C16:M17 F25:M31 D19:E20 B16:B23 C19:C23 F19:M23"/>
  </dataValidations>
  <printOptions horizontalCentered="1"/>
  <pageMargins left="0.31496062992125984" right="0.31496062992125984" top="0.74803149606299213" bottom="0.74803149606299213" header="0.31496062992125984" footer="0.31496062992125984"/>
  <pageSetup paperSize="9" scale="87" orientation="portrait" r:id="rId1"/>
  <rowBreaks count="1" manualBreakCount="1">
    <brk id="3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49"/>
      <c r="B1" s="417" t="s">
        <v>75</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row>
    <row r="2" spans="1:28" ht="39.950000000000003" customHeight="1" x14ac:dyDescent="0.4">
      <c r="A2" s="424" t="s">
        <v>139</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row>
    <row r="3" spans="1:28" ht="20.100000000000001" customHeight="1" x14ac:dyDescent="0.4">
      <c r="A3" s="50"/>
      <c r="B3" s="51"/>
      <c r="C3" s="51"/>
      <c r="D3" s="51"/>
      <c r="E3" s="51"/>
      <c r="F3" s="51"/>
      <c r="G3" s="51"/>
      <c r="H3" s="51"/>
      <c r="I3" s="51"/>
      <c r="J3" s="51"/>
      <c r="K3" s="51"/>
      <c r="L3" s="51"/>
      <c r="M3" s="51"/>
      <c r="N3" s="51"/>
      <c r="O3" s="51"/>
      <c r="P3" s="51"/>
      <c r="Q3" s="51"/>
      <c r="R3" s="51"/>
      <c r="S3" s="51"/>
      <c r="T3" s="51"/>
      <c r="U3" s="516">
        <f>$H$15</f>
        <v>0</v>
      </c>
      <c r="V3" s="516"/>
      <c r="W3" s="516"/>
      <c r="X3" s="516"/>
      <c r="Y3" s="516"/>
      <c r="Z3" s="516"/>
      <c r="AA3" s="516"/>
      <c r="AB3" s="51"/>
    </row>
    <row r="4" spans="1:28" ht="20.100000000000001" customHeight="1" x14ac:dyDescent="0.4">
      <c r="A4" s="52"/>
      <c r="B4" s="459" t="s">
        <v>8</v>
      </c>
      <c r="C4" s="459"/>
      <c r="D4" s="459"/>
      <c r="E4" s="459"/>
      <c r="F4" s="459"/>
      <c r="G4" s="459"/>
      <c r="H4" s="459"/>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424" t="s">
        <v>19</v>
      </c>
      <c r="I5" s="424"/>
      <c r="J5" s="424"/>
      <c r="K5" s="424"/>
      <c r="L5" s="424"/>
      <c r="M5" s="438" t="s">
        <v>9</v>
      </c>
      <c r="N5" s="438"/>
      <c r="O5" s="438"/>
      <c r="P5" s="438"/>
      <c r="Q5" s="438"/>
      <c r="R5" s="459">
        <f>基本情報設定シート!$C$9</f>
        <v>0</v>
      </c>
      <c r="S5" s="459"/>
      <c r="T5" s="459"/>
      <c r="U5" s="459"/>
      <c r="V5" s="459"/>
      <c r="W5" s="459"/>
      <c r="X5" s="459"/>
      <c r="Y5" s="459"/>
      <c r="Z5" s="459"/>
      <c r="AA5" s="459"/>
      <c r="AB5" s="459"/>
    </row>
    <row r="6" spans="1:28" ht="20.100000000000001" customHeight="1" x14ac:dyDescent="0.4">
      <c r="A6" s="50"/>
      <c r="B6" s="51"/>
      <c r="C6" s="51"/>
      <c r="D6" s="51"/>
      <c r="E6" s="51"/>
      <c r="F6" s="51"/>
      <c r="G6" s="51"/>
      <c r="H6" s="424"/>
      <c r="I6" s="424"/>
      <c r="J6" s="424"/>
      <c r="K6" s="424"/>
      <c r="L6" s="424"/>
      <c r="M6" s="457" t="s">
        <v>10</v>
      </c>
      <c r="N6" s="438"/>
      <c r="O6" s="438"/>
      <c r="P6" s="438"/>
      <c r="Q6" s="438"/>
      <c r="R6" s="458">
        <f>基本情報設定シート!$C$3</f>
        <v>0</v>
      </c>
      <c r="S6" s="458"/>
      <c r="T6" s="458"/>
      <c r="U6" s="458"/>
      <c r="V6" s="458"/>
      <c r="W6" s="458"/>
      <c r="X6" s="458"/>
      <c r="Y6" s="458"/>
      <c r="Z6" s="458"/>
      <c r="AA6" s="458"/>
      <c r="AB6" s="458"/>
    </row>
    <row r="7" spans="1:28" ht="20.100000000000001" customHeight="1" x14ac:dyDescent="0.4">
      <c r="A7" s="50"/>
      <c r="B7" s="51"/>
      <c r="C7" s="51"/>
      <c r="D7" s="51"/>
      <c r="E7" s="51"/>
      <c r="F7" s="51"/>
      <c r="G7" s="51"/>
      <c r="H7" s="424"/>
      <c r="I7" s="424"/>
      <c r="J7" s="424"/>
      <c r="K7" s="424"/>
      <c r="L7" s="424"/>
      <c r="M7" s="438"/>
      <c r="N7" s="438"/>
      <c r="O7" s="438"/>
      <c r="P7" s="438"/>
      <c r="Q7" s="438"/>
      <c r="R7" s="458" t="str">
        <f>基本情報設定シート!$C$4&amp;"　"&amp;基本情報設定シート!$C$5</f>
        <v>　</v>
      </c>
      <c r="S7" s="458"/>
      <c r="T7" s="458"/>
      <c r="U7" s="458"/>
      <c r="V7" s="458"/>
      <c r="W7" s="458"/>
      <c r="X7" s="458"/>
      <c r="Y7" s="458"/>
      <c r="Z7" s="458"/>
      <c r="AA7" s="458"/>
      <c r="AB7" s="458"/>
    </row>
    <row r="8" spans="1:28" s="20" customFormat="1" ht="60" customHeight="1" x14ac:dyDescent="0.4">
      <c r="A8" s="57"/>
      <c r="B8" s="416" t="s">
        <v>141</v>
      </c>
      <c r="C8" s="416"/>
      <c r="D8" s="416"/>
      <c r="E8" s="416"/>
      <c r="F8" s="416"/>
      <c r="G8" s="416"/>
      <c r="H8" s="416"/>
      <c r="I8" s="416"/>
      <c r="J8" s="416"/>
      <c r="K8" s="416"/>
      <c r="L8" s="416"/>
      <c r="M8" s="416"/>
      <c r="N8" s="416"/>
      <c r="O8" s="416"/>
      <c r="P8" s="416"/>
      <c r="Q8" s="416"/>
      <c r="R8" s="416"/>
      <c r="S8" s="416"/>
      <c r="T8" s="416"/>
      <c r="U8" s="416"/>
      <c r="V8" s="416"/>
      <c r="W8" s="416"/>
      <c r="X8" s="416"/>
      <c r="Y8" s="416"/>
      <c r="Z8" s="416"/>
      <c r="AA8" s="416"/>
      <c r="AB8" s="57"/>
    </row>
    <row r="9" spans="1:28" s="3" customFormat="1" ht="30" customHeight="1" x14ac:dyDescent="0.4">
      <c r="A9" s="424" t="s">
        <v>0</v>
      </c>
      <c r="B9" s="424"/>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row>
    <row r="10" spans="1:28" s="3" customFormat="1" ht="20.100000000000001" customHeight="1" x14ac:dyDescent="0.4">
      <c r="A10" s="71"/>
      <c r="B10" s="493" t="s">
        <v>20</v>
      </c>
      <c r="C10" s="493"/>
      <c r="D10" s="493"/>
      <c r="E10" s="493"/>
      <c r="F10" s="493"/>
      <c r="G10" s="493"/>
      <c r="H10" s="501"/>
      <c r="I10" s="502"/>
      <c r="J10" s="502"/>
      <c r="K10" s="502"/>
      <c r="L10" s="503"/>
      <c r="M10" s="504" t="s">
        <v>21</v>
      </c>
      <c r="N10" s="505"/>
      <c r="O10" s="505"/>
      <c r="P10" s="505"/>
      <c r="Q10" s="506"/>
      <c r="R10" s="499" t="s">
        <v>136</v>
      </c>
      <c r="S10" s="497"/>
      <c r="T10" s="497"/>
      <c r="U10" s="497"/>
      <c r="V10" s="497"/>
      <c r="W10" s="500"/>
      <c r="X10" s="500"/>
      <c r="Y10" s="500"/>
      <c r="Z10" s="497" t="s">
        <v>140</v>
      </c>
      <c r="AA10" s="498"/>
      <c r="AB10" s="71"/>
    </row>
    <row r="11" spans="1:28" s="3" customFormat="1" ht="20.100000000000001" customHeight="1" x14ac:dyDescent="0.4">
      <c r="A11" s="49"/>
      <c r="B11" s="493" t="s">
        <v>1</v>
      </c>
      <c r="C11" s="493"/>
      <c r="D11" s="493"/>
      <c r="E11" s="493"/>
      <c r="F11" s="493"/>
      <c r="G11" s="493"/>
      <c r="H11" s="428" t="e">
        <f>'(様式1号)交付申請書'!$F$10</f>
        <v>#NUM!</v>
      </c>
      <c r="I11" s="429"/>
      <c r="J11" s="429"/>
      <c r="K11" s="429"/>
      <c r="L11" s="430"/>
      <c r="M11" s="504" t="s">
        <v>22</v>
      </c>
      <c r="N11" s="505"/>
      <c r="O11" s="505"/>
      <c r="P11" s="505"/>
      <c r="Q11" s="506"/>
      <c r="R11" s="494" t="str">
        <f>基本情報設定シート!$C$10</f>
        <v>松江市設備導入支援事業補助金</v>
      </c>
      <c r="S11" s="495"/>
      <c r="T11" s="495"/>
      <c r="U11" s="495"/>
      <c r="V11" s="495"/>
      <c r="W11" s="495"/>
      <c r="X11" s="495"/>
      <c r="Y11" s="495"/>
      <c r="Z11" s="495"/>
      <c r="AA11" s="496"/>
      <c r="AB11" s="49"/>
    </row>
    <row r="12" spans="1:28" s="3" customFormat="1" ht="20.100000000000001" customHeight="1" x14ac:dyDescent="0.4">
      <c r="A12" s="49"/>
      <c r="B12" s="490" t="s">
        <v>3</v>
      </c>
      <c r="C12" s="491"/>
      <c r="D12" s="491"/>
      <c r="E12" s="491"/>
      <c r="F12" s="491"/>
      <c r="G12" s="492"/>
      <c r="H12" s="434" t="str">
        <f>基本情報設定シート!$C$11</f>
        <v>生産性向上支援事業</v>
      </c>
      <c r="I12" s="435"/>
      <c r="J12" s="435"/>
      <c r="K12" s="435"/>
      <c r="L12" s="435"/>
      <c r="M12" s="435"/>
      <c r="N12" s="435"/>
      <c r="O12" s="435"/>
      <c r="P12" s="435"/>
      <c r="Q12" s="435"/>
      <c r="R12" s="435"/>
      <c r="S12" s="435"/>
      <c r="T12" s="435"/>
      <c r="U12" s="435"/>
      <c r="V12" s="435"/>
      <c r="W12" s="435"/>
      <c r="X12" s="435"/>
      <c r="Y12" s="435"/>
      <c r="Z12" s="435"/>
      <c r="AA12" s="436"/>
      <c r="AB12" s="49"/>
    </row>
    <row r="13" spans="1:28" s="3" customFormat="1" ht="99.95" customHeight="1" x14ac:dyDescent="0.4">
      <c r="A13" s="49"/>
      <c r="B13" s="490" t="s">
        <v>23</v>
      </c>
      <c r="C13" s="491"/>
      <c r="D13" s="491"/>
      <c r="E13" s="491"/>
      <c r="F13" s="491"/>
      <c r="G13" s="492"/>
      <c r="H13" s="507">
        <f>'(様式1号)交付申請書'!$K$12</f>
        <v>0</v>
      </c>
      <c r="I13" s="508"/>
      <c r="J13" s="508"/>
      <c r="K13" s="508"/>
      <c r="L13" s="508"/>
      <c r="M13" s="508"/>
      <c r="N13" s="508"/>
      <c r="O13" s="508"/>
      <c r="P13" s="508"/>
      <c r="Q13" s="508"/>
      <c r="R13" s="508"/>
      <c r="S13" s="508"/>
      <c r="T13" s="508"/>
      <c r="U13" s="508"/>
      <c r="V13" s="508"/>
      <c r="W13" s="508"/>
      <c r="X13" s="508"/>
      <c r="Y13" s="508"/>
      <c r="Z13" s="508"/>
      <c r="AA13" s="509"/>
      <c r="AB13" s="49"/>
    </row>
    <row r="14" spans="1:28" s="3" customFormat="1" ht="39.950000000000003" customHeight="1" x14ac:dyDescent="0.4">
      <c r="A14" s="49"/>
      <c r="B14" s="490" t="s">
        <v>24</v>
      </c>
      <c r="C14" s="491"/>
      <c r="D14" s="491"/>
      <c r="E14" s="491"/>
      <c r="F14" s="491"/>
      <c r="G14" s="491"/>
      <c r="H14" s="507">
        <f>'(様式1号)交付申請書'!$K$16</f>
        <v>0</v>
      </c>
      <c r="I14" s="510"/>
      <c r="J14" s="510"/>
      <c r="K14" s="510"/>
      <c r="L14" s="510"/>
      <c r="M14" s="510"/>
      <c r="N14" s="510"/>
      <c r="O14" s="510"/>
      <c r="P14" s="510"/>
      <c r="Q14" s="510"/>
      <c r="R14" s="510"/>
      <c r="S14" s="510"/>
      <c r="T14" s="510"/>
      <c r="U14" s="510"/>
      <c r="V14" s="510"/>
      <c r="W14" s="510"/>
      <c r="X14" s="510"/>
      <c r="Y14" s="510"/>
      <c r="Z14" s="510"/>
      <c r="AA14" s="511"/>
      <c r="AB14" s="49"/>
    </row>
    <row r="15" spans="1:28" s="3" customFormat="1" ht="20.100000000000001" customHeight="1" x14ac:dyDescent="0.4">
      <c r="A15" s="49"/>
      <c r="B15" s="425" t="s">
        <v>25</v>
      </c>
      <c r="C15" s="426"/>
      <c r="D15" s="426"/>
      <c r="E15" s="426"/>
      <c r="F15" s="426"/>
      <c r="G15" s="427"/>
      <c r="H15" s="512">
        <f>'(様式1号)交付申請書'!$N$17</f>
        <v>0</v>
      </c>
      <c r="I15" s="513"/>
      <c r="J15" s="513"/>
      <c r="K15" s="513"/>
      <c r="L15" s="513"/>
      <c r="M15" s="513"/>
      <c r="N15" s="514"/>
      <c r="O15" s="427" t="s">
        <v>26</v>
      </c>
      <c r="P15" s="515"/>
      <c r="Q15" s="515"/>
      <c r="R15" s="515"/>
      <c r="S15" s="515"/>
      <c r="T15" s="515"/>
      <c r="U15" s="512">
        <f>'(様式1号)交付申請書'!$N$18</f>
        <v>0</v>
      </c>
      <c r="V15" s="513"/>
      <c r="W15" s="513"/>
      <c r="X15" s="513"/>
      <c r="Y15" s="513"/>
      <c r="Z15" s="513"/>
      <c r="AA15" s="514"/>
      <c r="AB15" s="49"/>
    </row>
    <row r="16" spans="1:28"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cBwnO0nr/5tbNyTb6M2b5j3EGc+os2Lx/64GeszEQBf6cjmxU1dmXacVBlCEDn9QaX1qXFgXrayG6rW8FLqseg==" saltValue="bnINlMPwO1/Jmd+qbvbcAw==" spinCount="100000" sheet="1" objects="1" scenarios="1" formatColumns="0" formatRows="0"/>
  <mergeCells count="32">
    <mergeCell ref="M11:Q11"/>
    <mergeCell ref="B11:G11"/>
    <mergeCell ref="B1:AB1"/>
    <mergeCell ref="U3:AA3"/>
    <mergeCell ref="B4:H4"/>
    <mergeCell ref="M5:Q5"/>
    <mergeCell ref="A2:AB2"/>
    <mergeCell ref="R5:AB5"/>
    <mergeCell ref="B13:G13"/>
    <mergeCell ref="H13:AA13"/>
    <mergeCell ref="B14:G14"/>
    <mergeCell ref="H14:AA14"/>
    <mergeCell ref="B15:G15"/>
    <mergeCell ref="H15:N15"/>
    <mergeCell ref="O15:T15"/>
    <mergeCell ref="U15:AA15"/>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49"/>
      <c r="B1" s="417" t="s">
        <v>60</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row>
    <row r="2" spans="1:32" ht="39.950000000000003" customHeight="1" x14ac:dyDescent="0.4">
      <c r="A2" s="424" t="s">
        <v>70</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5"/>
      <c r="AD2" s="5"/>
    </row>
    <row r="3" spans="1:32" ht="20.100000000000001" customHeight="1" x14ac:dyDescent="0.4">
      <c r="A3" s="50"/>
      <c r="B3" s="51"/>
      <c r="C3" s="51"/>
      <c r="D3" s="51"/>
      <c r="E3" s="51"/>
      <c r="F3" s="51"/>
      <c r="G3" s="51"/>
      <c r="H3" s="51"/>
      <c r="I3" s="51"/>
      <c r="J3" s="51"/>
      <c r="K3" s="51"/>
      <c r="L3" s="51"/>
      <c r="M3" s="51"/>
      <c r="N3" s="51"/>
      <c r="O3" s="51"/>
      <c r="P3" s="51"/>
      <c r="Q3" s="51"/>
      <c r="R3" s="51"/>
      <c r="S3" s="51"/>
      <c r="T3" s="51"/>
      <c r="U3" s="437"/>
      <c r="V3" s="437"/>
      <c r="W3" s="437"/>
      <c r="X3" s="437"/>
      <c r="Y3" s="437"/>
      <c r="Z3" s="437"/>
      <c r="AA3" s="437"/>
      <c r="AB3" s="51"/>
    </row>
    <row r="4" spans="1:32" ht="20.100000000000001" customHeight="1" x14ac:dyDescent="0.4">
      <c r="A4" s="52"/>
      <c r="B4" s="459" t="s">
        <v>8</v>
      </c>
      <c r="C4" s="459"/>
      <c r="D4" s="459"/>
      <c r="E4" s="459"/>
      <c r="F4" s="459"/>
      <c r="G4" s="459"/>
      <c r="H4" s="459"/>
      <c r="I4" s="459"/>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424" t="s">
        <v>19</v>
      </c>
      <c r="I5" s="424"/>
      <c r="J5" s="424"/>
      <c r="K5" s="424"/>
      <c r="L5" s="424"/>
      <c r="M5" s="438" t="s">
        <v>9</v>
      </c>
      <c r="N5" s="438"/>
      <c r="O5" s="438"/>
      <c r="P5" s="438"/>
      <c r="Q5" s="438"/>
      <c r="R5" s="458">
        <f>基本情報設定シート!$C$9</f>
        <v>0</v>
      </c>
      <c r="S5" s="458"/>
      <c r="T5" s="458"/>
      <c r="U5" s="458"/>
      <c r="V5" s="458"/>
      <c r="W5" s="458"/>
      <c r="X5" s="458"/>
      <c r="Y5" s="458"/>
      <c r="Z5" s="458"/>
      <c r="AA5" s="458"/>
      <c r="AB5" s="458"/>
    </row>
    <row r="6" spans="1:32" ht="20.100000000000001" customHeight="1" x14ac:dyDescent="0.4">
      <c r="A6" s="50"/>
      <c r="B6" s="51"/>
      <c r="C6" s="51"/>
      <c r="D6" s="51"/>
      <c r="E6" s="51"/>
      <c r="F6" s="51"/>
      <c r="G6" s="51"/>
      <c r="H6" s="424"/>
      <c r="I6" s="424"/>
      <c r="J6" s="424"/>
      <c r="K6" s="424"/>
      <c r="L6" s="424"/>
      <c r="M6" s="457" t="s">
        <v>10</v>
      </c>
      <c r="N6" s="438"/>
      <c r="O6" s="438"/>
      <c r="P6" s="438"/>
      <c r="Q6" s="438"/>
      <c r="R6" s="458">
        <f>基本情報設定シート!$C$3</f>
        <v>0</v>
      </c>
      <c r="S6" s="458"/>
      <c r="T6" s="458"/>
      <c r="U6" s="458"/>
      <c r="V6" s="458"/>
      <c r="W6" s="458"/>
      <c r="X6" s="458"/>
      <c r="Y6" s="458"/>
      <c r="Z6" s="458"/>
      <c r="AA6" s="458"/>
      <c r="AB6" s="458"/>
    </row>
    <row r="7" spans="1:32" ht="20.100000000000001" customHeight="1" thickBot="1" x14ac:dyDescent="0.45">
      <c r="A7" s="50"/>
      <c r="B7" s="51"/>
      <c r="C7" s="51"/>
      <c r="D7" s="51"/>
      <c r="E7" s="51"/>
      <c r="F7" s="51"/>
      <c r="G7" s="51"/>
      <c r="H7" s="424"/>
      <c r="I7" s="424"/>
      <c r="J7" s="424"/>
      <c r="K7" s="424"/>
      <c r="L7" s="424"/>
      <c r="M7" s="438"/>
      <c r="N7" s="438"/>
      <c r="O7" s="438"/>
      <c r="P7" s="438"/>
      <c r="Q7" s="438"/>
      <c r="R7" s="458" t="str">
        <f>基本情報設定シート!$C$4&amp;"　"&amp;基本情報設定シート!$C$5</f>
        <v>　</v>
      </c>
      <c r="S7" s="458"/>
      <c r="T7" s="458"/>
      <c r="U7" s="458"/>
      <c r="V7" s="458"/>
      <c r="W7" s="458"/>
      <c r="X7" s="458"/>
      <c r="Y7" s="458"/>
      <c r="Z7" s="458"/>
      <c r="AA7" s="458"/>
      <c r="AB7" s="458"/>
    </row>
    <row r="8" spans="1:32" s="19" customFormat="1" ht="60" customHeight="1" thickTop="1" thickBot="1" x14ac:dyDescent="0.45">
      <c r="A8" s="73"/>
      <c r="B8" s="416" t="s">
        <v>137</v>
      </c>
      <c r="C8" s="416"/>
      <c r="D8" s="416"/>
      <c r="E8" s="416"/>
      <c r="F8" s="416"/>
      <c r="G8" s="416"/>
      <c r="H8" s="416"/>
      <c r="I8" s="416"/>
      <c r="J8" s="416"/>
      <c r="K8" s="416"/>
      <c r="L8" s="416"/>
      <c r="M8" s="416"/>
      <c r="N8" s="416"/>
      <c r="O8" s="416"/>
      <c r="P8" s="416"/>
      <c r="Q8" s="416"/>
      <c r="R8" s="416"/>
      <c r="S8" s="416"/>
      <c r="T8" s="416"/>
      <c r="U8" s="416"/>
      <c r="V8" s="416"/>
      <c r="W8" s="416"/>
      <c r="X8" s="416"/>
      <c r="Y8" s="416"/>
      <c r="Z8" s="416"/>
      <c r="AA8" s="416"/>
      <c r="AB8" s="73"/>
      <c r="AD8" s="20"/>
      <c r="AE8" s="535" t="s">
        <v>146</v>
      </c>
      <c r="AF8" s="536"/>
    </row>
    <row r="9" spans="1:32" s="3" customFormat="1" ht="30" customHeight="1" thickTop="1" x14ac:dyDescent="0.4">
      <c r="A9" s="424" t="s">
        <v>0</v>
      </c>
      <c r="B9" s="424"/>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D9" s="81" t="s">
        <v>247</v>
      </c>
      <c r="AE9" s="82" t="s">
        <v>144</v>
      </c>
      <c r="AF9" s="82" t="s">
        <v>145</v>
      </c>
    </row>
    <row r="10" spans="1:32" s="3" customFormat="1" ht="39.950000000000003" customHeight="1" x14ac:dyDescent="0.4">
      <c r="A10" s="49"/>
      <c r="B10" s="493" t="s">
        <v>20</v>
      </c>
      <c r="C10" s="493"/>
      <c r="D10" s="493"/>
      <c r="E10" s="493"/>
      <c r="F10" s="493"/>
      <c r="G10" s="493"/>
      <c r="H10" s="520" t="str">
        <f>IF($AE$10&lt;&gt;"",TEXT('(様式4号)着手届'!$H$10,"ggge年m月d日")&amp;CHAR(10)&amp;TEXT($AE$10,"ggge年m月d日"),TEXT('(様式4号)着手届'!$H$10,"ggge年m月d日"))</f>
        <v>明治33年1月0日</v>
      </c>
      <c r="I10" s="521"/>
      <c r="J10" s="521"/>
      <c r="K10" s="521"/>
      <c r="L10" s="522"/>
      <c r="M10" s="504" t="s">
        <v>21</v>
      </c>
      <c r="N10" s="505"/>
      <c r="O10" s="505"/>
      <c r="P10" s="505"/>
      <c r="Q10" s="506"/>
      <c r="R10" s="504" t="str">
        <f>IF($AF$10&lt;&gt;"",CONCATENATE('(様式4号)着手届'!R10,'(様式4号)着手届'!W10,'(様式4号)着手届'!Z10)&amp;CHAR(10)&amp;CONCATENATE("指令も産第",$AF$10,"号の2"),CONCATENATE('(様式4号)着手届'!R10,'(様式4号)着手届'!W10,'(様式4号)着手届'!Z10))</f>
        <v>指令も産第号</v>
      </c>
      <c r="S10" s="505"/>
      <c r="T10" s="505"/>
      <c r="U10" s="505"/>
      <c r="V10" s="505"/>
      <c r="W10" s="505"/>
      <c r="X10" s="505"/>
      <c r="Y10" s="505"/>
      <c r="Z10" s="505"/>
      <c r="AA10" s="506"/>
      <c r="AB10" s="49"/>
      <c r="AD10" s="81" t="s">
        <v>248</v>
      </c>
      <c r="AE10" s="59"/>
      <c r="AF10" s="60"/>
    </row>
    <row r="11" spans="1:32" s="3" customFormat="1" ht="20.100000000000001" customHeight="1" x14ac:dyDescent="0.4">
      <c r="A11" s="49"/>
      <c r="B11" s="493" t="s">
        <v>1</v>
      </c>
      <c r="C11" s="493"/>
      <c r="D11" s="493"/>
      <c r="E11" s="493"/>
      <c r="F11" s="493"/>
      <c r="G11" s="517" t="e">
        <f>'(様式1号)交付申請書'!$F$10</f>
        <v>#NUM!</v>
      </c>
      <c r="H11" s="518"/>
      <c r="I11" s="518"/>
      <c r="J11" s="518"/>
      <c r="K11" s="518"/>
      <c r="L11" s="519"/>
      <c r="M11" s="504" t="s">
        <v>22</v>
      </c>
      <c r="N11" s="505"/>
      <c r="O11" s="505"/>
      <c r="P11" s="505"/>
      <c r="Q11" s="506"/>
      <c r="R11" s="495" t="str">
        <f>基本情報設定シート!$C$10</f>
        <v>松江市設備導入支援事業補助金</v>
      </c>
      <c r="S11" s="495"/>
      <c r="T11" s="495"/>
      <c r="U11" s="495"/>
      <c r="V11" s="495"/>
      <c r="W11" s="495"/>
      <c r="X11" s="495"/>
      <c r="Y11" s="495"/>
      <c r="Z11" s="495"/>
      <c r="AA11" s="496"/>
      <c r="AB11" s="49"/>
    </row>
    <row r="12" spans="1:32" s="3" customFormat="1" ht="20.100000000000001" customHeight="1" x14ac:dyDescent="0.4">
      <c r="A12" s="49"/>
      <c r="B12" s="418" t="s">
        <v>61</v>
      </c>
      <c r="C12" s="419"/>
      <c r="D12" s="419"/>
      <c r="E12" s="419"/>
      <c r="F12" s="419"/>
      <c r="G12" s="419"/>
      <c r="H12" s="419"/>
      <c r="I12" s="419"/>
      <c r="J12" s="419"/>
      <c r="K12" s="419"/>
      <c r="L12" s="420"/>
      <c r="M12" s="434" t="str">
        <f>基本情報設定シート!$C$11</f>
        <v>生産性向上支援事業</v>
      </c>
      <c r="N12" s="435"/>
      <c r="O12" s="435"/>
      <c r="P12" s="435"/>
      <c r="Q12" s="435"/>
      <c r="R12" s="435"/>
      <c r="S12" s="435"/>
      <c r="T12" s="435"/>
      <c r="U12" s="435"/>
      <c r="V12" s="435"/>
      <c r="W12" s="435"/>
      <c r="X12" s="435"/>
      <c r="Y12" s="435"/>
      <c r="Z12" s="435"/>
      <c r="AA12" s="436"/>
      <c r="AB12" s="49"/>
    </row>
    <row r="13" spans="1:32" s="3" customFormat="1" ht="39.950000000000003" customHeight="1" x14ac:dyDescent="0.4">
      <c r="A13" s="49"/>
      <c r="B13" s="418" t="s">
        <v>62</v>
      </c>
      <c r="C13" s="419"/>
      <c r="D13" s="419"/>
      <c r="E13" s="419"/>
      <c r="F13" s="419"/>
      <c r="G13" s="419"/>
      <c r="H13" s="419"/>
      <c r="I13" s="419"/>
      <c r="J13" s="419"/>
      <c r="K13" s="419"/>
      <c r="L13" s="420"/>
      <c r="M13" s="439">
        <f>'(様式1号)交付申請書'!$K$15</f>
        <v>0</v>
      </c>
      <c r="N13" s="440"/>
      <c r="O13" s="440"/>
      <c r="P13" s="440"/>
      <c r="Q13" s="440"/>
      <c r="R13" s="440"/>
      <c r="S13" s="440"/>
      <c r="T13" s="440"/>
      <c r="U13" s="440"/>
      <c r="V13" s="440"/>
      <c r="W13" s="440"/>
      <c r="X13" s="440"/>
      <c r="Y13" s="440"/>
      <c r="Z13" s="510" t="s">
        <v>5</v>
      </c>
      <c r="AA13" s="511"/>
      <c r="AB13" s="49"/>
    </row>
    <row r="14" spans="1:32" s="3" customFormat="1" ht="39.950000000000003" customHeight="1" x14ac:dyDescent="0.4">
      <c r="A14" s="49"/>
      <c r="B14" s="418" t="s">
        <v>63</v>
      </c>
      <c r="C14" s="419"/>
      <c r="D14" s="419"/>
      <c r="E14" s="419"/>
      <c r="F14" s="419"/>
      <c r="G14" s="419"/>
      <c r="H14" s="419"/>
      <c r="I14" s="419"/>
      <c r="J14" s="419"/>
      <c r="K14" s="419"/>
      <c r="L14" s="420"/>
      <c r="M14" s="526" t="str">
        <f>IFERROR(IF($R$14&gt;0,"（増額）","（減額）"),"")</f>
        <v>（増額）</v>
      </c>
      <c r="N14" s="527"/>
      <c r="O14" s="527"/>
      <c r="P14" s="527"/>
      <c r="Q14" s="527"/>
      <c r="R14" s="528" t="str">
        <f>IFERROR($M$15-$M$13,"")</f>
        <v/>
      </c>
      <c r="S14" s="528"/>
      <c r="T14" s="528"/>
      <c r="U14" s="528"/>
      <c r="V14" s="528"/>
      <c r="W14" s="528"/>
      <c r="X14" s="528"/>
      <c r="Y14" s="528"/>
      <c r="Z14" s="510" t="s">
        <v>5</v>
      </c>
      <c r="AA14" s="511"/>
      <c r="AB14" s="49"/>
    </row>
    <row r="15" spans="1:32" s="3" customFormat="1" ht="39.950000000000003" customHeight="1" x14ac:dyDescent="0.4">
      <c r="A15" s="49"/>
      <c r="B15" s="523" t="s">
        <v>64</v>
      </c>
      <c r="C15" s="524"/>
      <c r="D15" s="524"/>
      <c r="E15" s="524"/>
      <c r="F15" s="524"/>
      <c r="G15" s="524"/>
      <c r="H15" s="524"/>
      <c r="I15" s="524"/>
      <c r="J15" s="524"/>
      <c r="K15" s="524"/>
      <c r="L15" s="525"/>
      <c r="M15" s="439" t="e">
        <f>'(別紙7)変更事業計画書'!$K$67</f>
        <v>#VALUE!</v>
      </c>
      <c r="N15" s="440"/>
      <c r="O15" s="440"/>
      <c r="P15" s="440"/>
      <c r="Q15" s="440"/>
      <c r="R15" s="440"/>
      <c r="S15" s="440"/>
      <c r="T15" s="440"/>
      <c r="U15" s="440"/>
      <c r="V15" s="440"/>
      <c r="W15" s="440"/>
      <c r="X15" s="440"/>
      <c r="Y15" s="440"/>
      <c r="Z15" s="510" t="s">
        <v>5</v>
      </c>
      <c r="AA15" s="511"/>
      <c r="AB15" s="49"/>
    </row>
    <row r="16" spans="1:32" s="3" customFormat="1" ht="99.95" customHeight="1" x14ac:dyDescent="0.4">
      <c r="A16" s="49"/>
      <c r="B16" s="490" t="s">
        <v>65</v>
      </c>
      <c r="C16" s="491"/>
      <c r="D16" s="491"/>
      <c r="E16" s="491"/>
      <c r="F16" s="491"/>
      <c r="G16" s="491"/>
      <c r="H16" s="491"/>
      <c r="I16" s="491"/>
      <c r="J16" s="491"/>
      <c r="K16" s="491"/>
      <c r="L16" s="492"/>
      <c r="M16" s="529"/>
      <c r="N16" s="530"/>
      <c r="O16" s="530"/>
      <c r="P16" s="530"/>
      <c r="Q16" s="530"/>
      <c r="R16" s="530"/>
      <c r="S16" s="530"/>
      <c r="T16" s="530"/>
      <c r="U16" s="530"/>
      <c r="V16" s="530"/>
      <c r="W16" s="530"/>
      <c r="X16" s="530"/>
      <c r="Y16" s="530"/>
      <c r="Z16" s="530"/>
      <c r="AA16" s="531"/>
      <c r="AB16" s="49"/>
    </row>
    <row r="17" spans="1:31" s="3" customFormat="1" ht="99.95" customHeight="1" x14ac:dyDescent="0.4">
      <c r="A17" s="49"/>
      <c r="B17" s="490" t="s">
        <v>66</v>
      </c>
      <c r="C17" s="491"/>
      <c r="D17" s="491"/>
      <c r="E17" s="491"/>
      <c r="F17" s="491"/>
      <c r="G17" s="491"/>
      <c r="H17" s="491"/>
      <c r="I17" s="491"/>
      <c r="J17" s="491"/>
      <c r="K17" s="491"/>
      <c r="L17" s="492"/>
      <c r="M17" s="529"/>
      <c r="N17" s="530"/>
      <c r="O17" s="530"/>
      <c r="P17" s="530"/>
      <c r="Q17" s="530"/>
      <c r="R17" s="530"/>
      <c r="S17" s="530"/>
      <c r="T17" s="530"/>
      <c r="U17" s="530"/>
      <c r="V17" s="530"/>
      <c r="W17" s="530"/>
      <c r="X17" s="530"/>
      <c r="Y17" s="530"/>
      <c r="Z17" s="530"/>
      <c r="AA17" s="531"/>
      <c r="AB17" s="49"/>
    </row>
    <row r="18" spans="1:31" s="3" customFormat="1" ht="39.950000000000003" customHeight="1" x14ac:dyDescent="0.4">
      <c r="A18" s="49"/>
      <c r="B18" s="418" t="s">
        <v>67</v>
      </c>
      <c r="C18" s="524"/>
      <c r="D18" s="524"/>
      <c r="E18" s="524"/>
      <c r="F18" s="524"/>
      <c r="G18" s="524"/>
      <c r="H18" s="524"/>
      <c r="I18" s="524"/>
      <c r="J18" s="524"/>
      <c r="K18" s="524"/>
      <c r="L18" s="525"/>
      <c r="M18" s="439" t="str">
        <f>'(別紙7)変更事業計画書'!$K$65</f>
        <v/>
      </c>
      <c r="N18" s="440"/>
      <c r="O18" s="440"/>
      <c r="P18" s="440"/>
      <c r="Q18" s="440"/>
      <c r="R18" s="440"/>
      <c r="S18" s="440"/>
      <c r="T18" s="440"/>
      <c r="U18" s="440"/>
      <c r="V18" s="440"/>
      <c r="W18" s="440"/>
      <c r="X18" s="440"/>
      <c r="Y18" s="440"/>
      <c r="Z18" s="510" t="s">
        <v>5</v>
      </c>
      <c r="AA18" s="511"/>
      <c r="AB18" s="49"/>
    </row>
    <row r="19" spans="1:31" s="3" customFormat="1" ht="20.100000000000001" customHeight="1" x14ac:dyDescent="0.4">
      <c r="A19" s="49"/>
      <c r="B19" s="425" t="s">
        <v>18</v>
      </c>
      <c r="C19" s="426"/>
      <c r="D19" s="426"/>
      <c r="E19" s="426"/>
      <c r="F19" s="426"/>
      <c r="G19" s="426"/>
      <c r="H19" s="426"/>
      <c r="I19" s="426"/>
      <c r="J19" s="426"/>
      <c r="K19" s="426"/>
      <c r="L19" s="427"/>
      <c r="M19" s="532" t="s">
        <v>135</v>
      </c>
      <c r="N19" s="533"/>
      <c r="O19" s="533"/>
      <c r="P19" s="533"/>
      <c r="Q19" s="533"/>
      <c r="R19" s="533"/>
      <c r="S19" s="533"/>
      <c r="T19" s="533"/>
      <c r="U19" s="533"/>
      <c r="V19" s="533"/>
      <c r="W19" s="533"/>
      <c r="X19" s="533"/>
      <c r="Y19" s="533"/>
      <c r="Z19" s="533"/>
      <c r="AA19" s="534"/>
      <c r="AB19" s="49"/>
    </row>
    <row r="20" spans="1:31" ht="20.100000000000001" customHeight="1" x14ac:dyDescent="0.4">
      <c r="A20" s="51"/>
      <c r="B20" s="51"/>
      <c r="C20" s="51"/>
      <c r="D20" s="58"/>
      <c r="E20" s="58"/>
      <c r="F20" s="58"/>
      <c r="G20" s="58"/>
      <c r="H20" s="58"/>
      <c r="I20" s="58"/>
      <c r="J20" s="58"/>
      <c r="K20" s="58"/>
      <c r="L20" s="58"/>
      <c r="M20" s="58"/>
      <c r="N20" s="58"/>
      <c r="O20" s="58"/>
      <c r="P20" s="58"/>
      <c r="Q20" s="58"/>
      <c r="R20" s="58"/>
      <c r="S20" s="58"/>
      <c r="T20" s="58"/>
      <c r="U20" s="58"/>
      <c r="V20" s="58"/>
      <c r="W20" s="58"/>
      <c r="X20" s="58"/>
      <c r="Y20" s="58"/>
      <c r="Z20" s="58"/>
      <c r="AA20" s="58"/>
      <c r="AB20" s="51"/>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5Q36wqYOT2OTw4Q7SB8a/RDxQ+4m13VgW9OxsfpwMD9pdvx5XrcNdmvWzAGVC3I2rSfhErczN29x5wOvhthk9Q==" saltValue="xP/AcGqMZ7uaOVriLiSTGA=="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customSheetView>
  </customSheetViews>
  <mergeCells count="42">
    <mergeCell ref="AE8:AF8"/>
    <mergeCell ref="B8:AA8"/>
    <mergeCell ref="A9:AB9"/>
    <mergeCell ref="B1:AB1"/>
    <mergeCell ref="A2:AB2"/>
    <mergeCell ref="U3:AA3"/>
    <mergeCell ref="B4:I4"/>
    <mergeCell ref="H5:L7"/>
    <mergeCell ref="R6:AB6"/>
    <mergeCell ref="M5:Q5"/>
    <mergeCell ref="R7:AB7"/>
    <mergeCell ref="M6:Q7"/>
    <mergeCell ref="R5:AB5"/>
    <mergeCell ref="B18:L18"/>
    <mergeCell ref="M18:Y18"/>
    <mergeCell ref="Z18:AA18"/>
    <mergeCell ref="B19:L19"/>
    <mergeCell ref="B16:L16"/>
    <mergeCell ref="M16:AA16"/>
    <mergeCell ref="M19:AA19"/>
    <mergeCell ref="B17:L17"/>
    <mergeCell ref="M17:AA17"/>
    <mergeCell ref="Z15:AA15"/>
    <mergeCell ref="B14:L14"/>
    <mergeCell ref="B12:L12"/>
    <mergeCell ref="M12:AA12"/>
    <mergeCell ref="B13:L13"/>
    <mergeCell ref="B15:L15"/>
    <mergeCell ref="M15:Y15"/>
    <mergeCell ref="Z13:AA13"/>
    <mergeCell ref="M13:Y13"/>
    <mergeCell ref="Z14:AA14"/>
    <mergeCell ref="M14:Q14"/>
    <mergeCell ref="R14:Y14"/>
    <mergeCell ref="B11:F11"/>
    <mergeCell ref="G11:L11"/>
    <mergeCell ref="M10:Q10"/>
    <mergeCell ref="M11:Q11"/>
    <mergeCell ref="R11:AA11"/>
    <mergeCell ref="B10:G10"/>
    <mergeCell ref="H10:L10"/>
    <mergeCell ref="R10:AA10"/>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view="pageBreakPreview" topLeftCell="A2" zoomScaleNormal="100" zoomScaleSheetLayoutView="100" workbookViewId="0">
      <selection activeCell="E12" sqref="E12:M12"/>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7" width="0" style="23" hidden="1" customWidth="1"/>
    <col min="18" max="16384" width="9" style="23"/>
  </cols>
  <sheetData>
    <row r="1" spans="1:27" x14ac:dyDescent="0.4">
      <c r="A1" s="21" t="s">
        <v>373</v>
      </c>
      <c r="B1" s="21"/>
      <c r="C1" s="22"/>
      <c r="D1" s="22"/>
      <c r="E1" s="21"/>
      <c r="F1" s="21"/>
      <c r="G1" s="21"/>
      <c r="H1" s="21"/>
      <c r="I1" s="21"/>
      <c r="J1" s="21"/>
      <c r="K1" s="21"/>
      <c r="L1" s="21"/>
      <c r="M1" s="21"/>
    </row>
    <row r="2" spans="1:27" ht="30" customHeight="1" thickBot="1" x14ac:dyDescent="0.45">
      <c r="A2" s="317" t="str">
        <f>基本情報設定シート!$C$10&amp;"　変更事業計画書"</f>
        <v>松江市設備導入支援事業補助金　変更事業計画書</v>
      </c>
      <c r="B2" s="317"/>
      <c r="C2" s="317"/>
      <c r="D2" s="317"/>
      <c r="E2" s="317"/>
      <c r="F2" s="317"/>
      <c r="G2" s="317"/>
      <c r="H2" s="317"/>
      <c r="I2" s="317"/>
      <c r="J2" s="317"/>
      <c r="K2" s="317"/>
      <c r="L2" s="317"/>
      <c r="M2" s="317"/>
    </row>
    <row r="3" spans="1:27" s="24" customFormat="1" ht="18.75" customHeight="1" x14ac:dyDescent="0.4">
      <c r="A3" s="274" t="s">
        <v>156</v>
      </c>
      <c r="B3" s="277" t="s">
        <v>157</v>
      </c>
      <c r="C3" s="277"/>
      <c r="D3" s="277"/>
      <c r="E3" s="318">
        <f>基本情報設定シート!$C$3</f>
        <v>0</v>
      </c>
      <c r="F3" s="318"/>
      <c r="G3" s="318"/>
      <c r="H3" s="318"/>
      <c r="I3" s="318"/>
      <c r="J3" s="318"/>
      <c r="K3" s="318"/>
      <c r="L3" s="318"/>
      <c r="M3" s="319"/>
      <c r="N3" s="23"/>
      <c r="O3" s="23"/>
      <c r="P3" s="23"/>
      <c r="Q3" s="23"/>
      <c r="R3" s="23"/>
      <c r="S3" s="23"/>
      <c r="T3" s="23"/>
      <c r="U3" s="23"/>
    </row>
    <row r="4" spans="1:27" s="24" customFormat="1" ht="18.75" customHeight="1" x14ac:dyDescent="0.4">
      <c r="A4" s="275"/>
      <c r="B4" s="205" t="s">
        <v>158</v>
      </c>
      <c r="C4" s="205"/>
      <c r="D4" s="205"/>
      <c r="E4" s="320" t="str">
        <f>基本情報設定シート!$C$4&amp;"　"&amp;基本情報設定シート!$C$5</f>
        <v>　</v>
      </c>
      <c r="F4" s="320"/>
      <c r="G4" s="320"/>
      <c r="H4" s="320"/>
      <c r="I4" s="320"/>
      <c r="J4" s="320"/>
      <c r="K4" s="320"/>
      <c r="L4" s="320"/>
      <c r="M4" s="321"/>
      <c r="N4" s="23"/>
      <c r="O4" s="23"/>
      <c r="P4" s="23"/>
      <c r="Q4" s="23"/>
      <c r="R4" s="23"/>
      <c r="S4" s="23"/>
      <c r="T4" s="23"/>
      <c r="U4" s="23"/>
    </row>
    <row r="5" spans="1:27" s="24" customFormat="1" ht="18.75" customHeight="1" x14ac:dyDescent="0.4">
      <c r="A5" s="275"/>
      <c r="B5" s="226" t="s">
        <v>159</v>
      </c>
      <c r="C5" s="322"/>
      <c r="D5" s="227"/>
      <c r="E5" s="324" t="str">
        <f>'(別紙6)事業計画書'!$E$5</f>
        <v>〒-</v>
      </c>
      <c r="F5" s="325"/>
      <c r="G5" s="325"/>
      <c r="H5" s="325"/>
      <c r="I5" s="325"/>
      <c r="J5" s="325"/>
      <c r="K5" s="325"/>
      <c r="L5" s="325"/>
      <c r="M5" s="326"/>
      <c r="N5" s="23"/>
      <c r="O5" s="23"/>
      <c r="P5" s="23"/>
      <c r="Q5" s="23"/>
      <c r="R5" s="23"/>
      <c r="S5" s="23"/>
      <c r="T5" s="23"/>
      <c r="U5" s="23"/>
    </row>
    <row r="6" spans="1:27" s="24" customFormat="1" x14ac:dyDescent="0.4">
      <c r="A6" s="275"/>
      <c r="B6" s="228"/>
      <c r="C6" s="323"/>
      <c r="D6" s="229"/>
      <c r="E6" s="327">
        <f>基本情報設定シート!$C$9</f>
        <v>0</v>
      </c>
      <c r="F6" s="328"/>
      <c r="G6" s="328"/>
      <c r="H6" s="328"/>
      <c r="I6" s="328"/>
      <c r="J6" s="328"/>
      <c r="K6" s="328"/>
      <c r="L6" s="328"/>
      <c r="M6" s="329"/>
      <c r="N6" s="23"/>
      <c r="O6" s="23"/>
      <c r="P6" s="23"/>
      <c r="Q6" s="23"/>
      <c r="R6" s="23"/>
      <c r="S6" s="23"/>
      <c r="T6" s="23"/>
      <c r="U6" s="23"/>
    </row>
    <row r="7" spans="1:27" s="24" customFormat="1" ht="18.75" customHeight="1" x14ac:dyDescent="0.4">
      <c r="A7" s="275"/>
      <c r="B7" s="205" t="s">
        <v>160</v>
      </c>
      <c r="C7" s="205"/>
      <c r="D7" s="205"/>
      <c r="E7" s="25" t="s">
        <v>161</v>
      </c>
      <c r="F7" s="544" t="str">
        <f>'(別紙6)事業計画書'!$F$7</f>
        <v>製造業</v>
      </c>
      <c r="G7" s="544"/>
      <c r="H7" s="26" t="s">
        <v>162</v>
      </c>
      <c r="I7" s="545">
        <f>'(別紙6)事業計画書'!$I$7</f>
        <v>0</v>
      </c>
      <c r="J7" s="545"/>
      <c r="K7" s="545"/>
      <c r="L7" s="545"/>
      <c r="M7" s="546"/>
      <c r="N7" s="23"/>
      <c r="O7" s="23"/>
      <c r="P7" s="23"/>
      <c r="Q7" s="23"/>
      <c r="R7" s="23"/>
      <c r="S7" s="23"/>
      <c r="T7" s="23"/>
      <c r="U7" s="23"/>
    </row>
    <row r="8" spans="1:27" s="24" customFormat="1" ht="24.95" customHeight="1" x14ac:dyDescent="0.4">
      <c r="A8" s="275"/>
      <c r="B8" s="205"/>
      <c r="C8" s="205"/>
      <c r="D8" s="205"/>
      <c r="E8" s="311" t="s">
        <v>163</v>
      </c>
      <c r="F8" s="312"/>
      <c r="G8" s="312"/>
      <c r="H8" s="312"/>
      <c r="I8" s="312"/>
      <c r="J8" s="312"/>
      <c r="K8" s="312"/>
      <c r="L8" s="312"/>
      <c r="M8" s="313"/>
      <c r="N8" s="23"/>
      <c r="O8" s="23"/>
      <c r="P8" s="23"/>
      <c r="Q8" s="23"/>
      <c r="R8" s="23"/>
      <c r="S8" s="23"/>
      <c r="T8" s="23"/>
      <c r="U8" s="23"/>
    </row>
    <row r="9" spans="1:27" s="24" customFormat="1" ht="60" customHeight="1" x14ac:dyDescent="0.4">
      <c r="A9" s="275"/>
      <c r="B9" s="205" t="s">
        <v>164</v>
      </c>
      <c r="C9" s="205"/>
      <c r="D9" s="205"/>
      <c r="E9" s="547">
        <f>'(別紙6)事業計画書'!$E$9</f>
        <v>0</v>
      </c>
      <c r="F9" s="548"/>
      <c r="G9" s="548"/>
      <c r="H9" s="548"/>
      <c r="I9" s="548"/>
      <c r="J9" s="548"/>
      <c r="K9" s="548"/>
      <c r="L9" s="548"/>
      <c r="M9" s="549"/>
      <c r="N9" s="23"/>
      <c r="O9" s="23"/>
      <c r="P9" s="23"/>
      <c r="Q9" s="23"/>
      <c r="R9" s="23"/>
      <c r="S9" s="23"/>
      <c r="T9" s="23"/>
      <c r="U9" s="23"/>
    </row>
    <row r="10" spans="1:27" s="24" customFormat="1" ht="18.75" customHeight="1" x14ac:dyDescent="0.4">
      <c r="A10" s="275"/>
      <c r="B10" s="205" t="s">
        <v>165</v>
      </c>
      <c r="C10" s="205"/>
      <c r="D10" s="205"/>
      <c r="E10" s="485">
        <f>'(別紙6)事業計画書'!$E$10</f>
        <v>0</v>
      </c>
      <c r="F10" s="486"/>
      <c r="G10" s="486"/>
      <c r="H10" s="27" t="s">
        <v>166</v>
      </c>
      <c r="I10" s="28" t="s">
        <v>167</v>
      </c>
      <c r="J10" s="28"/>
      <c r="K10" s="550">
        <f>'(別紙6)事業計画書'!$K$10</f>
        <v>0</v>
      </c>
      <c r="L10" s="550"/>
      <c r="M10" s="42" t="s">
        <v>168</v>
      </c>
      <c r="N10" s="23"/>
      <c r="O10" s="23"/>
      <c r="P10" s="23"/>
      <c r="Q10" s="23"/>
      <c r="R10" s="23"/>
      <c r="S10" s="23"/>
      <c r="T10" s="23"/>
      <c r="U10" s="23"/>
    </row>
    <row r="11" spans="1:27" s="24" customFormat="1" ht="19.5" thickBot="1" x14ac:dyDescent="0.45">
      <c r="A11" s="276"/>
      <c r="B11" s="283" t="s">
        <v>169</v>
      </c>
      <c r="C11" s="283"/>
      <c r="D11" s="283"/>
      <c r="E11" s="541">
        <f>'(別紙6)事業計画書'!$E$11</f>
        <v>0</v>
      </c>
      <c r="F11" s="542"/>
      <c r="G11" s="542"/>
      <c r="H11" s="542"/>
      <c r="I11" s="29" t="s">
        <v>170</v>
      </c>
      <c r="J11" s="543">
        <f>'(別紙6)事業計画書'!$J$11</f>
        <v>0</v>
      </c>
      <c r="K11" s="543"/>
      <c r="L11" s="543"/>
      <c r="M11" s="30" t="s">
        <v>171</v>
      </c>
      <c r="N11" s="23"/>
      <c r="O11" s="23"/>
      <c r="P11" s="23"/>
      <c r="Q11" s="23"/>
      <c r="R11" s="23"/>
      <c r="S11" s="23"/>
      <c r="T11" s="23"/>
      <c r="U11" s="23"/>
    </row>
    <row r="12" spans="1:27" x14ac:dyDescent="0.4">
      <c r="A12" s="274" t="s">
        <v>362</v>
      </c>
      <c r="B12" s="277" t="s">
        <v>295</v>
      </c>
      <c r="C12" s="277"/>
      <c r="D12" s="277"/>
      <c r="E12" s="278"/>
      <c r="F12" s="279"/>
      <c r="G12" s="279"/>
      <c r="H12" s="279"/>
      <c r="I12" s="279"/>
      <c r="J12" s="279"/>
      <c r="K12" s="279"/>
      <c r="L12" s="279"/>
      <c r="M12" s="280"/>
      <c r="N12" s="89"/>
      <c r="O12" s="90"/>
      <c r="P12" s="90"/>
      <c r="Q12" s="90"/>
      <c r="R12" s="91"/>
      <c r="S12" s="91"/>
      <c r="T12" s="91"/>
      <c r="U12" s="91"/>
      <c r="V12" s="91"/>
      <c r="W12" s="91"/>
      <c r="X12" s="91"/>
      <c r="Y12" s="91"/>
      <c r="Z12" s="91"/>
      <c r="AA12" s="24"/>
    </row>
    <row r="13" spans="1:27" x14ac:dyDescent="0.4">
      <c r="A13" s="275"/>
      <c r="B13" s="205" t="s">
        <v>296</v>
      </c>
      <c r="C13" s="205"/>
      <c r="D13" s="205"/>
      <c r="E13" s="281"/>
      <c r="F13" s="282"/>
      <c r="G13" s="282"/>
      <c r="H13" s="92" t="s">
        <v>297</v>
      </c>
      <c r="I13" s="282"/>
      <c r="J13" s="282"/>
      <c r="K13" s="282"/>
      <c r="L13" s="282"/>
      <c r="M13" s="93" t="s">
        <v>171</v>
      </c>
      <c r="N13" s="89"/>
      <c r="O13" s="90"/>
      <c r="P13" s="90"/>
      <c r="Q13" s="90"/>
      <c r="R13" s="94"/>
      <c r="S13" s="94"/>
      <c r="T13" s="94"/>
      <c r="U13" s="95"/>
      <c r="V13" s="96"/>
      <c r="W13" s="96"/>
      <c r="X13" s="96"/>
      <c r="Y13" s="96"/>
      <c r="Z13" s="97"/>
      <c r="AA13" s="24"/>
    </row>
    <row r="14" spans="1:27" ht="39.950000000000003" customHeight="1" thickBot="1" x14ac:dyDescent="0.45">
      <c r="A14" s="276"/>
      <c r="B14" s="283" t="s">
        <v>298</v>
      </c>
      <c r="C14" s="283"/>
      <c r="D14" s="283"/>
      <c r="E14" s="284"/>
      <c r="F14" s="285"/>
      <c r="G14" s="285"/>
      <c r="H14" s="285"/>
      <c r="I14" s="285"/>
      <c r="J14" s="285"/>
      <c r="K14" s="285"/>
      <c r="L14" s="285"/>
      <c r="M14" s="286"/>
      <c r="N14" s="89"/>
      <c r="O14" s="90"/>
      <c r="P14" s="90"/>
      <c r="Q14" s="90"/>
      <c r="R14" s="98"/>
      <c r="S14" s="98"/>
      <c r="T14" s="98"/>
      <c r="U14" s="98"/>
      <c r="V14" s="98"/>
      <c r="W14" s="98"/>
      <c r="X14" s="98"/>
      <c r="Y14" s="98"/>
      <c r="Z14" s="98"/>
      <c r="AA14" s="24"/>
    </row>
    <row r="15" spans="1:27" ht="20.100000000000001" customHeight="1" x14ac:dyDescent="0.4">
      <c r="A15" s="287" t="s">
        <v>423</v>
      </c>
      <c r="B15" s="290" t="s">
        <v>299</v>
      </c>
      <c r="C15" s="291"/>
      <c r="D15" s="292"/>
      <c r="E15" s="293" t="str">
        <f>基本情報設定シート!$C$11</f>
        <v>生産性向上支援事業</v>
      </c>
      <c r="F15" s="294"/>
      <c r="G15" s="294"/>
      <c r="H15" s="294"/>
      <c r="I15" s="294"/>
      <c r="J15" s="294"/>
      <c r="K15" s="294"/>
      <c r="L15" s="294"/>
      <c r="M15" s="295"/>
      <c r="N15" s="99"/>
      <c r="O15" s="100"/>
      <c r="P15" s="100"/>
      <c r="Q15" s="100"/>
      <c r="R15" s="101"/>
      <c r="S15" s="101"/>
      <c r="T15" s="101"/>
      <c r="U15" s="101"/>
      <c r="V15" s="101"/>
      <c r="W15" s="101"/>
      <c r="X15" s="101"/>
      <c r="Y15" s="101"/>
      <c r="Z15" s="101"/>
      <c r="AA15" s="24"/>
    </row>
    <row r="16" spans="1:27" s="24" customFormat="1" ht="80.099999999999994" customHeight="1" x14ac:dyDescent="0.4">
      <c r="A16" s="288"/>
      <c r="B16" s="258" t="s">
        <v>300</v>
      </c>
      <c r="C16" s="258"/>
      <c r="D16" s="258"/>
      <c r="E16" s="296"/>
      <c r="F16" s="297"/>
      <c r="G16" s="297"/>
      <c r="H16" s="297"/>
      <c r="I16" s="297"/>
      <c r="J16" s="297"/>
      <c r="K16" s="297"/>
      <c r="L16" s="297"/>
      <c r="M16" s="298"/>
      <c r="N16" s="23"/>
      <c r="O16" s="23"/>
      <c r="P16" s="23"/>
      <c r="Q16" s="23"/>
      <c r="R16" s="23"/>
    </row>
    <row r="17" spans="1:21" s="24" customFormat="1" ht="80.099999999999994" customHeight="1" x14ac:dyDescent="0.4">
      <c r="A17" s="288"/>
      <c r="B17" s="257" t="s">
        <v>301</v>
      </c>
      <c r="C17" s="257"/>
      <c r="D17" s="257"/>
      <c r="E17" s="299"/>
      <c r="F17" s="300"/>
      <c r="G17" s="300"/>
      <c r="H17" s="300"/>
      <c r="I17" s="300"/>
      <c r="J17" s="300"/>
      <c r="K17" s="300"/>
      <c r="L17" s="300"/>
      <c r="M17" s="301"/>
      <c r="N17" s="23"/>
      <c r="O17" s="23"/>
      <c r="P17" s="102"/>
      <c r="Q17" s="23"/>
      <c r="R17" s="23"/>
    </row>
    <row r="18" spans="1:21" s="24" customFormat="1" ht="33" customHeight="1" x14ac:dyDescent="0.4">
      <c r="A18" s="288"/>
      <c r="B18" s="266" t="s">
        <v>302</v>
      </c>
      <c r="C18" s="267"/>
      <c r="D18" s="268"/>
      <c r="E18" s="540" t="str">
        <f>'(別紙1)設備導入計画書'!$E$25</f>
        <v>無</v>
      </c>
      <c r="F18" s="262"/>
      <c r="G18" s="262" t="str">
        <f>IF($E$12="有","（別紙４）炭素排出量削減資料のとおり","-")</f>
        <v>-</v>
      </c>
      <c r="H18" s="262"/>
      <c r="I18" s="262"/>
      <c r="J18" s="262"/>
      <c r="K18" s="262"/>
      <c r="L18" s="262"/>
      <c r="M18" s="263"/>
      <c r="N18" s="23"/>
      <c r="O18" s="23"/>
      <c r="P18" s="102"/>
      <c r="Q18" s="23"/>
      <c r="R18" s="23"/>
    </row>
    <row r="19" spans="1:21" s="24" customFormat="1" ht="5.0999999999999996" customHeight="1" x14ac:dyDescent="0.4">
      <c r="A19" s="288"/>
      <c r="B19" s="103"/>
      <c r="C19" s="264"/>
      <c r="D19" s="264"/>
      <c r="E19" s="264"/>
      <c r="F19" s="264"/>
      <c r="G19" s="264"/>
      <c r="H19" s="264"/>
      <c r="I19" s="264"/>
      <c r="J19" s="264"/>
      <c r="K19" s="264"/>
      <c r="L19" s="104"/>
      <c r="M19" s="105"/>
      <c r="N19" s="23"/>
      <c r="O19" s="23"/>
      <c r="P19" s="23"/>
      <c r="Q19" s="23"/>
      <c r="R19" s="23"/>
    </row>
    <row r="20" spans="1:21" s="24" customFormat="1" x14ac:dyDescent="0.4">
      <c r="A20" s="288"/>
      <c r="B20" s="103"/>
      <c r="C20" s="265" t="s">
        <v>303</v>
      </c>
      <c r="D20" s="265"/>
      <c r="E20" s="106"/>
      <c r="F20" s="106"/>
      <c r="G20" s="106"/>
      <c r="H20" s="106"/>
      <c r="I20" s="106"/>
      <c r="J20" s="106"/>
      <c r="K20" s="106"/>
      <c r="L20" s="107" t="s">
        <v>304</v>
      </c>
      <c r="M20" s="105"/>
      <c r="N20" s="23"/>
      <c r="O20" s="23"/>
      <c r="P20" s="23"/>
      <c r="Q20" s="23"/>
      <c r="R20" s="23"/>
    </row>
    <row r="21" spans="1:21" s="24" customFormat="1" ht="37.5" customHeight="1" x14ac:dyDescent="0.4">
      <c r="A21" s="288"/>
      <c r="B21" s="108"/>
      <c r="C21" s="266" t="s">
        <v>305</v>
      </c>
      <c r="D21" s="267"/>
      <c r="E21" s="268"/>
      <c r="F21" s="245" t="s">
        <v>306</v>
      </c>
      <c r="G21" s="245"/>
      <c r="H21" s="269" t="s">
        <v>307</v>
      </c>
      <c r="I21" s="270"/>
      <c r="J21" s="257" t="s">
        <v>308</v>
      </c>
      <c r="K21" s="245"/>
      <c r="L21" s="245"/>
      <c r="M21" s="105"/>
      <c r="N21" s="23"/>
      <c r="O21" s="23"/>
      <c r="P21" s="23"/>
      <c r="Q21" s="23"/>
      <c r="R21" s="23"/>
    </row>
    <row r="22" spans="1:21" s="24" customFormat="1" ht="39.950000000000003" customHeight="1" x14ac:dyDescent="0.4">
      <c r="A22" s="288"/>
      <c r="B22" s="108"/>
      <c r="C22" s="463"/>
      <c r="D22" s="464"/>
      <c r="E22" s="465"/>
      <c r="F22" s="259"/>
      <c r="G22" s="259"/>
      <c r="H22" s="307"/>
      <c r="I22" s="307"/>
      <c r="J22" s="261"/>
      <c r="K22" s="261"/>
      <c r="L22" s="261"/>
      <c r="M22" s="105"/>
      <c r="N22" s="23"/>
      <c r="O22" s="23"/>
      <c r="P22" s="23"/>
      <c r="Q22" s="23"/>
      <c r="R22" s="23"/>
    </row>
    <row r="23" spans="1:21" s="24" customFormat="1" ht="39.950000000000003" customHeight="1" x14ac:dyDescent="0.4">
      <c r="A23" s="288"/>
      <c r="B23" s="108"/>
      <c r="C23" s="463"/>
      <c r="D23" s="464"/>
      <c r="E23" s="465"/>
      <c r="F23" s="259"/>
      <c r="G23" s="259"/>
      <c r="H23" s="307"/>
      <c r="I23" s="307"/>
      <c r="J23" s="261"/>
      <c r="K23" s="261"/>
      <c r="L23" s="261"/>
      <c r="M23" s="105"/>
      <c r="N23" s="23"/>
      <c r="O23" s="23"/>
      <c r="P23" s="23"/>
      <c r="Q23" s="23"/>
      <c r="R23" s="23"/>
    </row>
    <row r="24" spans="1:21" s="24" customFormat="1" ht="35.25" customHeight="1" x14ac:dyDescent="0.4">
      <c r="A24" s="288"/>
      <c r="B24" s="252" t="s">
        <v>309</v>
      </c>
      <c r="C24" s="253"/>
      <c r="D24" s="253"/>
      <c r="E24" s="253"/>
      <c r="F24" s="253"/>
      <c r="G24" s="253"/>
      <c r="H24" s="253"/>
      <c r="I24" s="253"/>
      <c r="J24" s="253"/>
      <c r="K24" s="253"/>
      <c r="L24" s="253"/>
      <c r="M24" s="254"/>
      <c r="N24" s="23"/>
      <c r="O24" s="23"/>
      <c r="P24" s="23"/>
      <c r="Q24" s="23"/>
      <c r="R24" s="23"/>
      <c r="S24" s="23"/>
      <c r="T24" s="23"/>
    </row>
    <row r="25" spans="1:21" s="24" customFormat="1" ht="5.0999999999999996" customHeight="1" x14ac:dyDescent="0.4">
      <c r="A25" s="288"/>
      <c r="B25" s="109"/>
      <c r="C25" s="255"/>
      <c r="D25" s="255"/>
      <c r="E25" s="256"/>
      <c r="F25" s="256"/>
      <c r="G25" s="256"/>
      <c r="H25" s="256"/>
      <c r="I25" s="256"/>
      <c r="J25" s="256"/>
      <c r="K25" s="256"/>
      <c r="L25" s="110"/>
      <c r="M25" s="105"/>
      <c r="N25" s="23"/>
      <c r="O25" s="23"/>
      <c r="P25" s="23"/>
      <c r="Q25" s="23"/>
      <c r="R25" s="23"/>
    </row>
    <row r="26" spans="1:21" s="24" customFormat="1" ht="18.75" customHeight="1" x14ac:dyDescent="0.4">
      <c r="A26" s="288"/>
      <c r="B26" s="257" t="s">
        <v>310</v>
      </c>
      <c r="C26" s="258"/>
      <c r="D26" s="258"/>
      <c r="E26" s="111" t="s">
        <v>311</v>
      </c>
      <c r="F26" s="259"/>
      <c r="G26" s="259"/>
      <c r="H26" s="259"/>
      <c r="I26" s="259"/>
      <c r="J26" s="259"/>
      <c r="K26" s="259"/>
      <c r="L26" s="259"/>
      <c r="M26" s="105"/>
      <c r="N26" s="23"/>
      <c r="O26" s="23"/>
      <c r="P26" s="23"/>
      <c r="Q26" s="23"/>
      <c r="R26" s="23"/>
    </row>
    <row r="27" spans="1:21" s="24" customFormat="1" x14ac:dyDescent="0.4">
      <c r="A27" s="288"/>
      <c r="B27" s="257"/>
      <c r="C27" s="257"/>
      <c r="D27" s="257"/>
      <c r="E27" s="111" t="s">
        <v>312</v>
      </c>
      <c r="F27" s="259"/>
      <c r="G27" s="259"/>
      <c r="H27" s="259"/>
      <c r="I27" s="259"/>
      <c r="J27" s="259"/>
      <c r="K27" s="259"/>
      <c r="L27" s="259"/>
      <c r="M27" s="105"/>
      <c r="N27" s="23"/>
      <c r="O27" s="23"/>
      <c r="P27" s="23"/>
      <c r="Q27" s="23"/>
      <c r="R27" s="23"/>
    </row>
    <row r="28" spans="1:21" s="24" customFormat="1" x14ac:dyDescent="0.4">
      <c r="A28" s="288"/>
      <c r="B28" s="260" t="s">
        <v>313</v>
      </c>
      <c r="C28" s="260"/>
      <c r="D28" s="260"/>
      <c r="E28" s="246"/>
      <c r="F28" s="246"/>
      <c r="G28" s="246"/>
      <c r="H28" s="246"/>
      <c r="I28" s="246"/>
      <c r="J28" s="246"/>
      <c r="K28" s="246"/>
      <c r="L28" s="246"/>
      <c r="M28" s="105"/>
      <c r="N28" s="23"/>
      <c r="O28" s="23"/>
      <c r="P28" s="23"/>
      <c r="Q28" s="23"/>
      <c r="R28" s="23"/>
    </row>
    <row r="29" spans="1:21" s="24" customFormat="1" x14ac:dyDescent="0.4">
      <c r="A29" s="288"/>
      <c r="B29" s="271" t="s">
        <v>314</v>
      </c>
      <c r="C29" s="272"/>
      <c r="D29" s="273"/>
      <c r="E29" s="246"/>
      <c r="F29" s="246"/>
      <c r="G29" s="246"/>
      <c r="H29" s="246"/>
      <c r="I29" s="246"/>
      <c r="J29" s="246"/>
      <c r="K29" s="246"/>
      <c r="L29" s="246"/>
      <c r="M29" s="105"/>
      <c r="N29" s="23"/>
      <c r="O29" s="23"/>
      <c r="P29" s="23"/>
      <c r="Q29" s="23"/>
      <c r="R29" s="23"/>
    </row>
    <row r="30" spans="1:21" s="24" customFormat="1" x14ac:dyDescent="0.4">
      <c r="A30" s="288"/>
      <c r="B30" s="245" t="s">
        <v>315</v>
      </c>
      <c r="C30" s="245"/>
      <c r="D30" s="245"/>
      <c r="E30" s="246"/>
      <c r="F30" s="246"/>
      <c r="G30" s="246"/>
      <c r="H30" s="246"/>
      <c r="I30" s="246"/>
      <c r="J30" s="246"/>
      <c r="K30" s="246"/>
      <c r="L30" s="246"/>
      <c r="M30" s="105"/>
      <c r="N30" s="23"/>
      <c r="O30" s="23"/>
      <c r="P30" s="23"/>
      <c r="Q30" s="23"/>
      <c r="R30" s="23"/>
    </row>
    <row r="31" spans="1:21" s="24" customFormat="1" ht="19.5" thickBot="1" x14ac:dyDescent="0.45">
      <c r="A31" s="289"/>
      <c r="B31" s="247" t="s">
        <v>316</v>
      </c>
      <c r="C31" s="247"/>
      <c r="D31" s="248"/>
      <c r="E31" s="249"/>
      <c r="F31" s="250"/>
      <c r="G31" s="112" t="s">
        <v>317</v>
      </c>
      <c r="H31" s="112"/>
      <c r="I31" s="113"/>
      <c r="J31" s="251"/>
      <c r="K31" s="251"/>
      <c r="L31" s="114" t="s">
        <v>318</v>
      </c>
      <c r="M31" s="115"/>
      <c r="N31" s="23"/>
      <c r="O31" s="23"/>
      <c r="P31" s="23"/>
      <c r="Q31" s="23"/>
      <c r="R31" s="23"/>
    </row>
    <row r="32" spans="1:21" s="24" customFormat="1" x14ac:dyDescent="0.4">
      <c r="A32" s="236" t="s">
        <v>422</v>
      </c>
      <c r="B32" s="31"/>
      <c r="C32" s="76" t="s">
        <v>172</v>
      </c>
      <c r="D32" s="32"/>
      <c r="E32" s="33"/>
      <c r="F32" s="33"/>
      <c r="G32" s="33"/>
      <c r="H32" s="33"/>
      <c r="I32" s="33"/>
      <c r="J32" s="33"/>
      <c r="K32" s="33"/>
      <c r="L32" s="34" t="s">
        <v>173</v>
      </c>
      <c r="M32" s="35"/>
      <c r="N32" s="23"/>
      <c r="O32" s="23"/>
      <c r="P32" s="23"/>
      <c r="Q32" s="23"/>
      <c r="R32" s="23"/>
      <c r="S32" s="23"/>
      <c r="T32" s="23"/>
      <c r="U32" s="23"/>
    </row>
    <row r="33" spans="1:21" s="24" customFormat="1" x14ac:dyDescent="0.4">
      <c r="A33" s="553"/>
      <c r="B33" s="36"/>
      <c r="C33" s="39"/>
      <c r="D33" s="22"/>
      <c r="E33" s="21"/>
      <c r="F33" s="21"/>
      <c r="G33" s="21"/>
      <c r="H33" s="21"/>
      <c r="I33" s="21"/>
      <c r="J33" s="21"/>
      <c r="K33" s="21"/>
      <c r="L33" s="40" t="s">
        <v>222</v>
      </c>
      <c r="M33" s="37"/>
      <c r="N33" s="23"/>
      <c r="O33" s="23"/>
      <c r="P33" s="23"/>
      <c r="Q33" s="23"/>
      <c r="R33" s="23"/>
      <c r="S33" s="23"/>
      <c r="T33" s="23"/>
      <c r="U33" s="23"/>
    </row>
    <row r="34" spans="1:21" s="24" customFormat="1" x14ac:dyDescent="0.4">
      <c r="A34" s="237"/>
      <c r="B34" s="36"/>
      <c r="C34" s="44" t="s">
        <v>174</v>
      </c>
      <c r="D34" s="205" t="s">
        <v>175</v>
      </c>
      <c r="E34" s="205"/>
      <c r="F34" s="240" t="s">
        <v>176</v>
      </c>
      <c r="G34" s="240"/>
      <c r="H34" s="240"/>
      <c r="I34" s="240"/>
      <c r="J34" s="240"/>
      <c r="K34" s="240"/>
      <c r="L34" s="240"/>
      <c r="M34" s="37"/>
      <c r="N34" s="23"/>
      <c r="O34" s="23"/>
      <c r="P34" s="23"/>
      <c r="Q34" s="23"/>
      <c r="R34" s="23"/>
      <c r="S34" s="23"/>
      <c r="T34" s="23"/>
      <c r="U34" s="23"/>
    </row>
    <row r="35" spans="1:21" s="24" customFormat="1" x14ac:dyDescent="0.4">
      <c r="A35" s="237"/>
      <c r="B35" s="36"/>
      <c r="C35" s="564" t="s">
        <v>177</v>
      </c>
      <c r="D35" s="554">
        <f>D41-SUM(D37,D39)</f>
        <v>0</v>
      </c>
      <c r="E35" s="555"/>
      <c r="F35" s="556"/>
      <c r="G35" s="557"/>
      <c r="H35" s="557"/>
      <c r="I35" s="557"/>
      <c r="J35" s="557"/>
      <c r="K35" s="557"/>
      <c r="L35" s="558"/>
      <c r="M35" s="37"/>
      <c r="N35" s="23"/>
      <c r="O35" s="23"/>
      <c r="P35" s="23"/>
      <c r="Q35" s="23"/>
      <c r="R35" s="23"/>
      <c r="S35" s="23"/>
      <c r="T35" s="23"/>
      <c r="U35" s="23"/>
    </row>
    <row r="36" spans="1:21" s="24" customFormat="1" x14ac:dyDescent="0.4">
      <c r="A36" s="237"/>
      <c r="B36" s="36"/>
      <c r="C36" s="565"/>
      <c r="D36" s="223" t="e">
        <f>IF($D$38="","",SUM($D$42,-D40,-D38))</f>
        <v>#VALUE!</v>
      </c>
      <c r="E36" s="224"/>
      <c r="F36" s="556"/>
      <c r="G36" s="557"/>
      <c r="H36" s="557"/>
      <c r="I36" s="557"/>
      <c r="J36" s="557"/>
      <c r="K36" s="557"/>
      <c r="L36" s="558"/>
      <c r="M36" s="37"/>
      <c r="N36" s="23"/>
      <c r="O36" s="23"/>
      <c r="P36" s="23"/>
      <c r="Q36" s="23"/>
      <c r="R36" s="23"/>
      <c r="S36" s="23"/>
      <c r="T36" s="23"/>
      <c r="U36" s="23"/>
    </row>
    <row r="37" spans="1:21" s="24" customFormat="1" x14ac:dyDescent="0.4">
      <c r="A37" s="237"/>
      <c r="B37" s="36"/>
      <c r="C37" s="562" t="s">
        <v>178</v>
      </c>
      <c r="D37" s="554">
        <f>$K$66</f>
        <v>0</v>
      </c>
      <c r="E37" s="555"/>
      <c r="F37" s="556" t="str">
        <f>基本情報設定シート!$C$10</f>
        <v>松江市設備導入支援事業補助金</v>
      </c>
      <c r="G37" s="557"/>
      <c r="H37" s="557"/>
      <c r="I37" s="557"/>
      <c r="J37" s="557"/>
      <c r="K37" s="557"/>
      <c r="L37" s="558"/>
      <c r="M37" s="37"/>
      <c r="N37" s="23"/>
      <c r="O37" s="23"/>
      <c r="P37" s="23"/>
      <c r="Q37" s="23"/>
      <c r="R37" s="23"/>
      <c r="S37" s="23"/>
      <c r="T37" s="23"/>
      <c r="U37" s="23"/>
    </row>
    <row r="38" spans="1:21" s="24" customFormat="1" x14ac:dyDescent="0.4">
      <c r="A38" s="237"/>
      <c r="B38" s="36"/>
      <c r="C38" s="563"/>
      <c r="D38" s="223" t="e">
        <f>IF($K$67="","",$K$67)</f>
        <v>#VALUE!</v>
      </c>
      <c r="E38" s="224"/>
      <c r="F38" s="556"/>
      <c r="G38" s="557"/>
      <c r="H38" s="557"/>
      <c r="I38" s="557"/>
      <c r="J38" s="557"/>
      <c r="K38" s="557"/>
      <c r="L38" s="558"/>
      <c r="M38" s="37"/>
      <c r="N38" s="23"/>
      <c r="O38" s="23"/>
      <c r="P38" s="23"/>
      <c r="Q38" s="23"/>
      <c r="R38" s="23"/>
      <c r="S38" s="23"/>
      <c r="T38" s="23"/>
      <c r="U38" s="23"/>
    </row>
    <row r="39" spans="1:21" s="24" customFormat="1" x14ac:dyDescent="0.4">
      <c r="A39" s="237"/>
      <c r="B39" s="36"/>
      <c r="C39" s="562" t="s">
        <v>179</v>
      </c>
      <c r="D39" s="554">
        <f>'(別紙6)事業計画書'!$D$36</f>
        <v>0</v>
      </c>
      <c r="E39" s="555"/>
      <c r="F39" s="556"/>
      <c r="G39" s="557"/>
      <c r="H39" s="557"/>
      <c r="I39" s="557"/>
      <c r="J39" s="557"/>
      <c r="K39" s="557"/>
      <c r="L39" s="558"/>
      <c r="M39" s="37"/>
      <c r="N39" s="23"/>
      <c r="O39" s="23"/>
      <c r="P39" s="23"/>
      <c r="Q39" s="23"/>
      <c r="R39" s="23"/>
      <c r="S39" s="23"/>
      <c r="T39" s="23"/>
      <c r="U39" s="23"/>
    </row>
    <row r="40" spans="1:21" s="24" customFormat="1" x14ac:dyDescent="0.4">
      <c r="A40" s="237"/>
      <c r="B40" s="36"/>
      <c r="C40" s="563"/>
      <c r="D40" s="567"/>
      <c r="E40" s="568"/>
      <c r="F40" s="217"/>
      <c r="G40" s="566"/>
      <c r="H40" s="566"/>
      <c r="I40" s="566"/>
      <c r="J40" s="566"/>
      <c r="K40" s="566"/>
      <c r="L40" s="218"/>
      <c r="M40" s="37"/>
      <c r="N40" s="23"/>
      <c r="O40" s="23"/>
      <c r="P40" s="23"/>
      <c r="Q40" s="23"/>
      <c r="R40" s="23"/>
      <c r="S40" s="23"/>
      <c r="T40" s="23"/>
      <c r="U40" s="23"/>
    </row>
    <row r="41" spans="1:21" s="24" customFormat="1" x14ac:dyDescent="0.4">
      <c r="A41" s="237"/>
      <c r="B41" s="36"/>
      <c r="C41" s="205" t="s">
        <v>180</v>
      </c>
      <c r="D41" s="559">
        <f>E64</f>
        <v>0</v>
      </c>
      <c r="E41" s="559"/>
      <c r="F41" s="225"/>
      <c r="G41" s="225"/>
      <c r="H41" s="225"/>
      <c r="I41" s="225"/>
      <c r="J41" s="225"/>
      <c r="K41" s="225"/>
      <c r="L41" s="225"/>
      <c r="M41" s="37"/>
      <c r="N41" s="23"/>
      <c r="O41" s="23"/>
      <c r="P41" s="23"/>
      <c r="Q41" s="23"/>
      <c r="R41" s="23"/>
      <c r="S41" s="23"/>
      <c r="T41" s="23"/>
      <c r="U41" s="23"/>
    </row>
    <row r="42" spans="1:21" s="24" customFormat="1" x14ac:dyDescent="0.4">
      <c r="A42" s="237"/>
      <c r="B42" s="36"/>
      <c r="C42" s="205"/>
      <c r="D42" s="569" t="e">
        <f>IF($D$38="","",$E$65)</f>
        <v>#VALUE!</v>
      </c>
      <c r="E42" s="569"/>
      <c r="F42" s="225"/>
      <c r="G42" s="225"/>
      <c r="H42" s="225"/>
      <c r="I42" s="225"/>
      <c r="J42" s="225"/>
      <c r="K42" s="225"/>
      <c r="L42" s="225"/>
      <c r="M42" s="37"/>
      <c r="N42" s="23"/>
      <c r="O42" s="23"/>
      <c r="P42" s="23"/>
      <c r="Q42" s="23"/>
      <c r="R42" s="23"/>
      <c r="S42" s="23"/>
      <c r="T42" s="23"/>
      <c r="U42" s="23"/>
    </row>
    <row r="43" spans="1:21" s="24" customFormat="1" x14ac:dyDescent="0.4">
      <c r="A43" s="237"/>
      <c r="B43" s="36"/>
      <c r="C43" s="43"/>
      <c r="D43" s="22"/>
      <c r="E43" s="22"/>
      <c r="F43" s="21"/>
      <c r="G43" s="21"/>
      <c r="H43" s="21"/>
      <c r="I43" s="21"/>
      <c r="J43" s="21"/>
      <c r="K43" s="21"/>
      <c r="L43" s="21"/>
      <c r="M43" s="37"/>
      <c r="N43" s="23"/>
      <c r="O43" s="23"/>
      <c r="P43" s="23"/>
      <c r="Q43" s="23"/>
      <c r="R43" s="23"/>
      <c r="S43" s="23"/>
      <c r="T43" s="23"/>
      <c r="U43" s="23"/>
    </row>
    <row r="44" spans="1:21" s="24" customFormat="1" x14ac:dyDescent="0.4">
      <c r="A44" s="237"/>
      <c r="B44" s="36"/>
      <c r="C44" s="39" t="s">
        <v>181</v>
      </c>
      <c r="D44" s="22"/>
      <c r="E44" s="21"/>
      <c r="F44" s="21"/>
      <c r="G44" s="21"/>
      <c r="H44" s="21"/>
      <c r="I44" s="21"/>
      <c r="J44" s="21"/>
      <c r="K44" s="21"/>
      <c r="L44" s="40" t="s">
        <v>173</v>
      </c>
      <c r="M44" s="37"/>
      <c r="N44" s="23"/>
      <c r="O44" s="23"/>
      <c r="P44" s="23"/>
      <c r="Q44" s="23"/>
      <c r="R44" s="23"/>
      <c r="S44" s="23"/>
      <c r="T44" s="23"/>
      <c r="U44" s="23"/>
    </row>
    <row r="45" spans="1:21" s="24" customFormat="1" x14ac:dyDescent="0.4">
      <c r="A45" s="237"/>
      <c r="B45" s="36"/>
      <c r="C45" s="39"/>
      <c r="D45" s="22"/>
      <c r="E45" s="21"/>
      <c r="F45" s="21"/>
      <c r="G45" s="21"/>
      <c r="H45" s="21"/>
      <c r="I45" s="21"/>
      <c r="J45" s="21"/>
      <c r="K45" s="21"/>
      <c r="L45" s="40" t="s">
        <v>222</v>
      </c>
      <c r="M45" s="37"/>
      <c r="N45" s="23"/>
      <c r="O45" s="23"/>
      <c r="P45" s="23"/>
      <c r="Q45" s="23"/>
      <c r="R45" s="23"/>
      <c r="S45" s="23"/>
      <c r="T45" s="23"/>
      <c r="U45" s="23"/>
    </row>
    <row r="46" spans="1:21" s="24" customFormat="1" ht="30" customHeight="1" x14ac:dyDescent="0.4">
      <c r="A46" s="237"/>
      <c r="B46" s="36"/>
      <c r="C46" s="226" t="s">
        <v>182</v>
      </c>
      <c r="D46" s="227"/>
      <c r="E46" s="230" t="s">
        <v>183</v>
      </c>
      <c r="F46" s="231"/>
      <c r="G46" s="234" t="s">
        <v>217</v>
      </c>
      <c r="H46" s="234"/>
      <c r="I46" s="234"/>
      <c r="J46" s="234"/>
      <c r="K46" s="230" t="s">
        <v>184</v>
      </c>
      <c r="L46" s="231"/>
      <c r="M46" s="37"/>
      <c r="N46" s="23"/>
      <c r="O46" s="23"/>
      <c r="P46" s="23"/>
      <c r="Q46" s="23"/>
      <c r="R46" s="23"/>
      <c r="S46" s="23"/>
      <c r="T46" s="23"/>
      <c r="U46" s="23"/>
    </row>
    <row r="47" spans="1:21" s="24" customFormat="1" ht="30" customHeight="1" x14ac:dyDescent="0.4">
      <c r="A47" s="237"/>
      <c r="B47" s="36"/>
      <c r="C47" s="228"/>
      <c r="D47" s="229"/>
      <c r="E47" s="232"/>
      <c r="F47" s="233"/>
      <c r="G47" s="234" t="s">
        <v>218</v>
      </c>
      <c r="H47" s="234"/>
      <c r="I47" s="235" t="s">
        <v>220</v>
      </c>
      <c r="J47" s="235"/>
      <c r="K47" s="232"/>
      <c r="L47" s="233"/>
      <c r="M47" s="37"/>
      <c r="N47" s="23"/>
      <c r="O47" s="23"/>
      <c r="P47" s="23"/>
      <c r="Q47" s="23"/>
      <c r="R47" s="23"/>
      <c r="S47" s="23"/>
      <c r="T47" s="23"/>
      <c r="U47" s="23"/>
    </row>
    <row r="48" spans="1:21" s="24" customFormat="1" x14ac:dyDescent="0.4">
      <c r="A48" s="237"/>
      <c r="B48" s="36"/>
      <c r="C48" s="226" t="str">
        <f>VLOOKUP(基本情報設定シート!$C$11,'プルダウン（事業計画書）'!$D$1:$L$17,$N48+1,0)</f>
        <v>設備本体費</v>
      </c>
      <c r="D48" s="227"/>
      <c r="E48" s="537">
        <f>INDEX('(別紙6)事業計画書'!$E$42:$E$50,MATCH('(別紙7)変更事業計画書'!$N48,'(別紙6)事業計画書'!$N$42:$N$50,0))</f>
        <v>0</v>
      </c>
      <c r="F48" s="538"/>
      <c r="G48" s="537">
        <f>INDEX('(別紙6)事業計画書'!$G$42:$G$50,MATCH('(別紙7)変更事業計画書'!$N48,'(別紙6)事業計画書'!$N$42:$N$50,0))</f>
        <v>0</v>
      </c>
      <c r="H48" s="538"/>
      <c r="I48" s="537">
        <f>INDEX('(別紙6)事業計画書'!$I$42:$I$50,MATCH('(別紙7)変更事業計画書'!$N48,'(別紙6)事業計画書'!$N$42:$N$50,0))</f>
        <v>0</v>
      </c>
      <c r="J48" s="538"/>
      <c r="K48" s="537">
        <f>IFERROR(SUM($E48,-$G48,-$I48),"")</f>
        <v>0</v>
      </c>
      <c r="L48" s="538"/>
      <c r="M48" s="37"/>
      <c r="N48" s="23">
        <v>1</v>
      </c>
      <c r="O48" s="23"/>
      <c r="P48" s="23"/>
      <c r="Q48" s="23"/>
      <c r="R48" s="23"/>
      <c r="S48" s="23"/>
      <c r="T48" s="23"/>
      <c r="U48" s="23"/>
    </row>
    <row r="49" spans="1:21" s="24" customFormat="1" x14ac:dyDescent="0.4">
      <c r="A49" s="237"/>
      <c r="B49" s="36"/>
      <c r="C49" s="228"/>
      <c r="D49" s="229"/>
      <c r="E49" s="551"/>
      <c r="F49" s="552"/>
      <c r="G49" s="551"/>
      <c r="H49" s="552"/>
      <c r="I49" s="551"/>
      <c r="J49" s="552"/>
      <c r="K49" s="207" t="str">
        <f>IF($E49-SUM($G49,$I49)=0,"",$E49-SUM($G49,$I49))</f>
        <v/>
      </c>
      <c r="L49" s="208"/>
      <c r="M49" s="37"/>
      <c r="N49" s="23"/>
      <c r="O49" s="23"/>
      <c r="P49" s="23"/>
      <c r="Q49" s="23"/>
      <c r="R49" s="23"/>
      <c r="S49" s="23"/>
      <c r="T49" s="23"/>
      <c r="U49" s="23"/>
    </row>
    <row r="50" spans="1:21" s="24" customFormat="1" x14ac:dyDescent="0.4">
      <c r="A50" s="237"/>
      <c r="B50" s="36"/>
      <c r="C50" s="574" t="str">
        <f>VLOOKUP(基本情報設定シート!$C$11,'プルダウン（事業計画書）'!$D$1:$L$17,$N50+1,0)</f>
        <v>その他導入に
要する経費</v>
      </c>
      <c r="D50" s="575"/>
      <c r="E50" s="537">
        <f>INDEX('(別紙6)事業計画書'!$E$42:$E$50,MATCH('(別紙7)変更事業計画書'!$N50,'(別紙6)事業計画書'!$N$42:$N$50,0))</f>
        <v>0</v>
      </c>
      <c r="F50" s="538"/>
      <c r="G50" s="537">
        <f>INDEX('(別紙6)事業計画書'!$G$42:$G$50,MATCH('(別紙7)変更事業計画書'!$N50,'(別紙6)事業計画書'!$N$42:$N$50,0))</f>
        <v>0</v>
      </c>
      <c r="H50" s="538"/>
      <c r="I50" s="537">
        <f>INDEX('(別紙6)事業計画書'!$I$42:$I$50,MATCH('(別紙7)変更事業計画書'!$N50,'(別紙6)事業計画書'!$N$42:$N$50,0))</f>
        <v>0</v>
      </c>
      <c r="J50" s="538"/>
      <c r="K50" s="537">
        <f t="shared" ref="K50:K56" si="0">IFERROR(SUM($E50,-$G50,-$I50),"")</f>
        <v>0</v>
      </c>
      <c r="L50" s="538"/>
      <c r="M50" s="37"/>
      <c r="N50" s="23">
        <v>2</v>
      </c>
      <c r="O50" s="23"/>
      <c r="P50" s="23"/>
      <c r="Q50" s="23"/>
      <c r="R50" s="23"/>
      <c r="S50" s="23"/>
      <c r="T50" s="23"/>
      <c r="U50" s="23"/>
    </row>
    <row r="51" spans="1:21" s="24" customFormat="1" x14ac:dyDescent="0.4">
      <c r="A51" s="237"/>
      <c r="B51" s="36"/>
      <c r="C51" s="576"/>
      <c r="D51" s="577"/>
      <c r="E51" s="551"/>
      <c r="F51" s="552"/>
      <c r="G51" s="551"/>
      <c r="H51" s="552"/>
      <c r="I51" s="551"/>
      <c r="J51" s="552"/>
      <c r="K51" s="207" t="str">
        <f>IF($E51-SUM($G51,$I51)=0,"",$E51-SUM($G51,$I51))</f>
        <v/>
      </c>
      <c r="L51" s="208"/>
      <c r="M51" s="37"/>
      <c r="N51" s="23"/>
      <c r="O51" s="23"/>
      <c r="P51" s="23"/>
      <c r="Q51" s="23"/>
      <c r="R51" s="23"/>
      <c r="S51" s="23"/>
      <c r="T51" s="23"/>
      <c r="U51" s="23"/>
    </row>
    <row r="52" spans="1:21" s="24" customFormat="1" hidden="1" x14ac:dyDescent="0.4">
      <c r="A52" s="237"/>
      <c r="B52" s="36"/>
      <c r="C52" s="226">
        <f>VLOOKUP(基本情報設定シート!$C$11,'プルダウン（事業計画書）'!$D$1:$L$17,$N52+1,0)</f>
        <v>0</v>
      </c>
      <c r="D52" s="227"/>
      <c r="E52" s="537">
        <f>INDEX('(別紙6)事業計画書'!$E$42:$E$50,MATCH('(別紙7)変更事業計画書'!$N52,'(別紙6)事業計画書'!$N$42:$N$50,0))</f>
        <v>0</v>
      </c>
      <c r="F52" s="538"/>
      <c r="G52" s="537">
        <f>INDEX('(別紙6)事業計画書'!$G$42:$G$50,MATCH('(別紙7)変更事業計画書'!$N52,'(別紙6)事業計画書'!$N$42:$N$50,0))</f>
        <v>0</v>
      </c>
      <c r="H52" s="538"/>
      <c r="I52" s="537">
        <f>INDEX('(別紙6)事業計画書'!$I$42:$I$50,MATCH('(別紙7)変更事業計画書'!$N52,'(別紙6)事業計画書'!$N$42:$N$50,0))</f>
        <v>0</v>
      </c>
      <c r="J52" s="538"/>
      <c r="K52" s="537">
        <f t="shared" si="0"/>
        <v>0</v>
      </c>
      <c r="L52" s="538"/>
      <c r="M52" s="37"/>
      <c r="N52" s="23">
        <v>3</v>
      </c>
      <c r="O52" s="23"/>
      <c r="P52" s="23"/>
      <c r="Q52" s="23"/>
      <c r="R52" s="23"/>
      <c r="S52" s="23"/>
      <c r="T52" s="23"/>
      <c r="U52" s="23"/>
    </row>
    <row r="53" spans="1:21" s="24" customFormat="1" hidden="1" x14ac:dyDescent="0.4">
      <c r="A53" s="237"/>
      <c r="B53" s="36"/>
      <c r="C53" s="228"/>
      <c r="D53" s="229"/>
      <c r="E53" s="551"/>
      <c r="F53" s="552"/>
      <c r="G53" s="551"/>
      <c r="H53" s="552"/>
      <c r="I53" s="551"/>
      <c r="J53" s="552"/>
      <c r="K53" s="207" t="str">
        <f>IF($E53-SUM($G53,$I53)=0,"",$E53-SUM($G53,$I53))</f>
        <v/>
      </c>
      <c r="L53" s="208"/>
      <c r="M53" s="37"/>
      <c r="N53" s="23"/>
      <c r="O53" s="23"/>
      <c r="P53" s="23"/>
      <c r="Q53" s="23"/>
      <c r="R53" s="23"/>
      <c r="S53" s="23"/>
      <c r="T53" s="23"/>
      <c r="U53" s="23"/>
    </row>
    <row r="54" spans="1:21" s="24" customFormat="1" hidden="1" x14ac:dyDescent="0.4">
      <c r="A54" s="237"/>
      <c r="B54" s="36"/>
      <c r="C54" s="226">
        <f>VLOOKUP(基本情報設定シート!$C$11,'プルダウン（事業計画書）'!$D$1:$L$17,$N54+1,0)</f>
        <v>0</v>
      </c>
      <c r="D54" s="227"/>
      <c r="E54" s="537">
        <f>INDEX('(別紙6)事業計画書'!$E$42:$E$46,MATCH('(別紙7)変更事業計画書'!$N54,'(別紙6)事業計画書'!$N$42:$N$50,0))</f>
        <v>0</v>
      </c>
      <c r="F54" s="538"/>
      <c r="G54" s="537">
        <f>INDEX('(別紙6)事業計画書'!$G$42:$G$46,MATCH('(別紙7)変更事業計画書'!$N54,'(別紙6)事業計画書'!$N$42:$N$50,0))</f>
        <v>0</v>
      </c>
      <c r="H54" s="538"/>
      <c r="I54" s="537">
        <f>INDEX('(別紙6)事業計画書'!$I$42:$I$46,MATCH('(別紙7)変更事業計画書'!$N54,'(別紙6)事業計画書'!$N$42:$N$50,0))</f>
        <v>0</v>
      </c>
      <c r="J54" s="538"/>
      <c r="K54" s="537">
        <f t="shared" si="0"/>
        <v>0</v>
      </c>
      <c r="L54" s="538"/>
      <c r="M54" s="37"/>
      <c r="N54" s="23">
        <v>4</v>
      </c>
      <c r="O54" s="23"/>
      <c r="P54" s="23"/>
      <c r="Q54" s="23"/>
      <c r="R54" s="23"/>
      <c r="S54" s="23"/>
      <c r="T54" s="23"/>
      <c r="U54" s="23"/>
    </row>
    <row r="55" spans="1:21" s="24" customFormat="1" hidden="1" x14ac:dyDescent="0.4">
      <c r="A55" s="237"/>
      <c r="B55" s="36"/>
      <c r="C55" s="228"/>
      <c r="D55" s="229"/>
      <c r="E55" s="551"/>
      <c r="F55" s="552"/>
      <c r="G55" s="551"/>
      <c r="H55" s="552"/>
      <c r="I55" s="551"/>
      <c r="J55" s="552"/>
      <c r="K55" s="207" t="str">
        <f>IF($E55-SUM($G55,$I55)=0,"",$E55-SUM($G55,$I55))</f>
        <v/>
      </c>
      <c r="L55" s="208"/>
      <c r="M55" s="37"/>
      <c r="N55" s="23"/>
      <c r="O55" s="23"/>
      <c r="P55" s="23"/>
      <c r="Q55" s="23"/>
      <c r="R55" s="23"/>
      <c r="S55" s="23"/>
      <c r="T55" s="23"/>
      <c r="U55" s="23"/>
    </row>
    <row r="56" spans="1:21" s="24" customFormat="1" hidden="1" x14ac:dyDescent="0.4">
      <c r="A56" s="237"/>
      <c r="B56" s="36"/>
      <c r="C56" s="226">
        <f>VLOOKUP(基本情報設定シート!$C$11,'プルダウン（事業計画書）'!$D$1:$L$17,$N56+1,0)</f>
        <v>0</v>
      </c>
      <c r="D56" s="227"/>
      <c r="E56" s="537">
        <f>INDEX('(別紙6)事業計画書'!$E$42:$E$50,MATCH('(別紙7)変更事業計画書'!$N56,'(別紙6)事業計画書'!$N$42:$N$50,0))</f>
        <v>0</v>
      </c>
      <c r="F56" s="538"/>
      <c r="G56" s="537">
        <f>INDEX('(別紙6)事業計画書'!$G$42:$G$50,MATCH('(別紙7)変更事業計画書'!$N56,'(別紙6)事業計画書'!$N$42:$N$50,0))</f>
        <v>0</v>
      </c>
      <c r="H56" s="538"/>
      <c r="I56" s="537">
        <f>INDEX('(別紙6)事業計画書'!$I$42:$I$50,MATCH('(別紙7)変更事業計画書'!$N56,'(別紙6)事業計画書'!$N$42:$N$50,0))</f>
        <v>0</v>
      </c>
      <c r="J56" s="538"/>
      <c r="K56" s="537">
        <f t="shared" si="0"/>
        <v>0</v>
      </c>
      <c r="L56" s="538"/>
      <c r="M56" s="37"/>
      <c r="N56" s="23">
        <v>5</v>
      </c>
      <c r="O56" s="23"/>
      <c r="P56" s="23"/>
      <c r="Q56" s="23"/>
      <c r="R56" s="23"/>
      <c r="S56" s="23"/>
      <c r="T56" s="23"/>
      <c r="U56" s="23"/>
    </row>
    <row r="57" spans="1:21" s="24" customFormat="1" hidden="1" x14ac:dyDescent="0.4">
      <c r="A57" s="237"/>
      <c r="B57" s="36"/>
      <c r="C57" s="228"/>
      <c r="D57" s="229"/>
      <c r="E57" s="219"/>
      <c r="F57" s="220"/>
      <c r="G57" s="551"/>
      <c r="H57" s="552"/>
      <c r="I57" s="551"/>
      <c r="J57" s="552"/>
      <c r="K57" s="207" t="str">
        <f>IF($E57-SUM($G57,$I57)=0,"",$E57-SUM($G57,$I57))</f>
        <v/>
      </c>
      <c r="L57" s="208"/>
      <c r="M57" s="37"/>
      <c r="N57" s="23"/>
      <c r="O57" s="23"/>
      <c r="P57" s="23"/>
      <c r="Q57" s="23"/>
      <c r="R57" s="23"/>
      <c r="S57" s="23"/>
      <c r="T57" s="23"/>
      <c r="U57" s="23"/>
    </row>
    <row r="58" spans="1:21" s="24" customFormat="1" hidden="1" x14ac:dyDescent="0.4">
      <c r="A58" s="237"/>
      <c r="B58" s="36"/>
      <c r="C58" s="226">
        <f>VLOOKUP(基本情報設定シート!$C$11,'プルダウン（事業計画書）'!$D$1:$L$17,$N58+1,0)</f>
        <v>0</v>
      </c>
      <c r="D58" s="227"/>
      <c r="E58" s="537">
        <f>INDEX('(別紙6)事業計画書'!$E$42:$E$50,MATCH('(別紙7)変更事業計画書'!$N58,'(別紙6)事業計画書'!$N$42:$N$50,0))</f>
        <v>0</v>
      </c>
      <c r="F58" s="538"/>
      <c r="G58" s="537">
        <f>INDEX('(別紙6)事業計画書'!$G$42:$G$50,MATCH('(別紙7)変更事業計画書'!$N58,'(別紙6)事業計画書'!$N$42:$N$50,0))</f>
        <v>0</v>
      </c>
      <c r="H58" s="538"/>
      <c r="I58" s="537">
        <f>INDEX('(別紙6)事業計画書'!$I$42:$I$50,MATCH('(別紙7)変更事業計画書'!$N58,'(別紙6)事業計画書'!$N$42:$N$50,0))</f>
        <v>0</v>
      </c>
      <c r="J58" s="538"/>
      <c r="K58" s="537">
        <f>IFERROR(SUM($E58,-$G58,-$I58),"")</f>
        <v>0</v>
      </c>
      <c r="L58" s="538"/>
      <c r="M58" s="37"/>
      <c r="N58" s="23">
        <v>6</v>
      </c>
      <c r="O58" s="23"/>
      <c r="P58" s="23"/>
      <c r="Q58" s="23"/>
      <c r="R58" s="23"/>
      <c r="S58" s="23"/>
      <c r="T58" s="23"/>
      <c r="U58" s="23"/>
    </row>
    <row r="59" spans="1:21" s="24" customFormat="1" hidden="1" x14ac:dyDescent="0.4">
      <c r="A59" s="237"/>
      <c r="B59" s="36"/>
      <c r="C59" s="228"/>
      <c r="D59" s="229"/>
      <c r="E59" s="219"/>
      <c r="F59" s="220"/>
      <c r="G59" s="219"/>
      <c r="H59" s="220"/>
      <c r="I59" s="219"/>
      <c r="J59" s="220"/>
      <c r="K59" s="207" t="str">
        <f>IF($E59-SUM($G59,$I59)=0,"",$E59-SUM($G59,$I59))</f>
        <v/>
      </c>
      <c r="L59" s="208"/>
      <c r="M59" s="37"/>
      <c r="N59" s="23"/>
      <c r="O59" s="23"/>
      <c r="P59" s="23"/>
      <c r="Q59" s="23"/>
      <c r="R59" s="23"/>
      <c r="S59" s="23"/>
      <c r="T59" s="23"/>
      <c r="U59" s="23"/>
    </row>
    <row r="60" spans="1:21" s="24" customFormat="1" hidden="1" x14ac:dyDescent="0.4">
      <c r="A60" s="237"/>
      <c r="B60" s="36"/>
      <c r="C60" s="226">
        <f>VLOOKUP(基本情報設定シート!$C$11,'プルダウン（事業計画書）'!$D$1:$L$17,$N60+1,0)</f>
        <v>0</v>
      </c>
      <c r="D60" s="227"/>
      <c r="E60" s="537">
        <f>INDEX('(別紙6)事業計画書'!$E$42:$E$50,MATCH('(別紙7)変更事業計画書'!$N60,'(別紙6)事業計画書'!$N$42:$N$50,0))</f>
        <v>0</v>
      </c>
      <c r="F60" s="538"/>
      <c r="G60" s="537">
        <f>INDEX('(別紙6)事業計画書'!$G$42:$G$50,MATCH('(別紙7)変更事業計画書'!$N60,'(別紙6)事業計画書'!$N$42:$N$50,0))</f>
        <v>0</v>
      </c>
      <c r="H60" s="538"/>
      <c r="I60" s="537">
        <f>INDEX('(別紙6)事業計画書'!$I$42:$I$50,MATCH('(別紙7)変更事業計画書'!$N60,'(別紙6)事業計画書'!$N$42:$N$50,0))</f>
        <v>0</v>
      </c>
      <c r="J60" s="538"/>
      <c r="K60" s="537">
        <f>IFERROR(SUM($E60,-$G60,-$I60),"")</f>
        <v>0</v>
      </c>
      <c r="L60" s="538"/>
      <c r="M60" s="37"/>
      <c r="N60" s="23">
        <v>7</v>
      </c>
      <c r="O60" s="23"/>
      <c r="P60" s="23"/>
      <c r="Q60" s="23"/>
      <c r="R60" s="23"/>
      <c r="S60" s="23"/>
      <c r="T60" s="23"/>
      <c r="U60" s="23"/>
    </row>
    <row r="61" spans="1:21" s="24" customFormat="1" hidden="1" x14ac:dyDescent="0.4">
      <c r="A61" s="237"/>
      <c r="B61" s="36"/>
      <c r="C61" s="228"/>
      <c r="D61" s="229"/>
      <c r="E61" s="219"/>
      <c r="F61" s="220"/>
      <c r="G61" s="219"/>
      <c r="H61" s="220"/>
      <c r="I61" s="219"/>
      <c r="J61" s="220"/>
      <c r="K61" s="207" t="str">
        <f>IF($E61-SUM($G61,$I61)=0,"",$E61-SUM($G61,$I61))</f>
        <v/>
      </c>
      <c r="L61" s="208"/>
      <c r="M61" s="37"/>
      <c r="N61" s="23"/>
      <c r="O61" s="23"/>
      <c r="P61" s="23"/>
      <c r="Q61" s="23"/>
      <c r="R61" s="23"/>
      <c r="S61" s="23"/>
      <c r="T61" s="23"/>
      <c r="U61" s="23"/>
    </row>
    <row r="62" spans="1:21" s="24" customFormat="1" hidden="1" x14ac:dyDescent="0.4">
      <c r="A62" s="237"/>
      <c r="B62" s="36"/>
      <c r="C62" s="226">
        <f>VLOOKUP(基本情報設定シート!$C$11,'プルダウン（事業計画書）'!$D$1:$L$17,$N62+1,0)</f>
        <v>0</v>
      </c>
      <c r="D62" s="227"/>
      <c r="E62" s="537">
        <f>INDEX('(別紙6)事業計画書'!$E$42:$E$50,MATCH('(別紙7)変更事業計画書'!$N62,'(別紙6)事業計画書'!$N$42:$N$50,0))</f>
        <v>0</v>
      </c>
      <c r="F62" s="538"/>
      <c r="G62" s="537">
        <f>INDEX('(別紙6)事業計画書'!$G$42:$G$50,MATCH('(別紙7)変更事業計画書'!$N62,'(別紙6)事業計画書'!$N$42:$N$50,0))</f>
        <v>0</v>
      </c>
      <c r="H62" s="538"/>
      <c r="I62" s="537">
        <f>INDEX('(別紙6)事業計画書'!$I$42:$I$50,MATCH('(別紙7)変更事業計画書'!$N62,'(別紙6)事業計画書'!$N$42:$N$50,0))</f>
        <v>0</v>
      </c>
      <c r="J62" s="538"/>
      <c r="K62" s="537">
        <f>IFERROR(SUM($E62,-$G62,-$I62),"")</f>
        <v>0</v>
      </c>
      <c r="L62" s="538"/>
      <c r="M62" s="37"/>
      <c r="N62" s="23">
        <v>8</v>
      </c>
      <c r="O62" s="23"/>
      <c r="P62" s="23"/>
      <c r="Q62" s="23"/>
      <c r="R62" s="23"/>
      <c r="S62" s="23"/>
      <c r="T62" s="23"/>
      <c r="U62" s="23"/>
    </row>
    <row r="63" spans="1:21" s="24" customFormat="1" hidden="1" x14ac:dyDescent="0.4">
      <c r="A63" s="237"/>
      <c r="B63" s="36"/>
      <c r="C63" s="228"/>
      <c r="D63" s="229"/>
      <c r="E63" s="219"/>
      <c r="F63" s="220"/>
      <c r="G63" s="219"/>
      <c r="H63" s="220"/>
      <c r="I63" s="219"/>
      <c r="J63" s="220"/>
      <c r="K63" s="207" t="str">
        <f>IF($E63-SUM($G63,$I63)=0,"",$E63-SUM($G63,$I63))</f>
        <v/>
      </c>
      <c r="L63" s="208"/>
      <c r="M63" s="37"/>
      <c r="N63" s="23"/>
      <c r="O63" s="23"/>
      <c r="P63" s="23"/>
      <c r="Q63" s="23"/>
      <c r="R63" s="23"/>
      <c r="S63" s="23"/>
      <c r="T63" s="23"/>
      <c r="U63" s="23"/>
    </row>
    <row r="64" spans="1:21" s="24" customFormat="1" x14ac:dyDescent="0.4">
      <c r="A64" s="237"/>
      <c r="B64" s="36"/>
      <c r="C64" s="226" t="s">
        <v>180</v>
      </c>
      <c r="D64" s="227"/>
      <c r="E64" s="537">
        <f>INDEX('(別紙6)事業計画書'!$E$42:$E$50,MATCH('(別紙7)変更事業計画書'!$N64,'(別紙6)事業計画書'!$N$42:$N$50,0))</f>
        <v>0</v>
      </c>
      <c r="F64" s="538"/>
      <c r="G64" s="537">
        <f>INDEX('(別紙6)事業計画書'!$G$42:$G$50,MATCH('(別紙7)変更事業計画書'!$N64,'(別紙6)事業計画書'!$N$42:$N$50,0))</f>
        <v>0</v>
      </c>
      <c r="H64" s="538"/>
      <c r="I64" s="537">
        <f>INDEX('(別紙6)事業計画書'!$I$42:$I$50,MATCH('(別紙7)変更事業計画書'!$N64,'(別紙6)事業計画書'!$N$42:$N$50,0))</f>
        <v>0</v>
      </c>
      <c r="J64" s="538"/>
      <c r="K64" s="539">
        <f>IFERROR(SUM($E64,-$G64,-$I64),"")</f>
        <v>0</v>
      </c>
      <c r="L64" s="539"/>
      <c r="M64" s="37"/>
      <c r="N64" s="23">
        <v>9</v>
      </c>
      <c r="O64" s="23"/>
      <c r="P64" s="23"/>
      <c r="Q64" s="23"/>
      <c r="R64" s="23"/>
      <c r="S64" s="23"/>
      <c r="T64" s="23"/>
      <c r="U64" s="23"/>
    </row>
    <row r="65" spans="1:21" s="24" customFormat="1" ht="19.5" thickBot="1" x14ac:dyDescent="0.45">
      <c r="A65" s="238"/>
      <c r="B65" s="36"/>
      <c r="C65" s="228"/>
      <c r="D65" s="229"/>
      <c r="E65" s="206" t="str">
        <f>IF(SUM(E$49,E$51,E$53,E$55,E$57,E59,E61,E63)=0,"",SUM(E$49,E$51,E$53,E$55,E$57,E59,E61,E63))</f>
        <v/>
      </c>
      <c r="F65" s="206"/>
      <c r="G65" s="206" t="str">
        <f>IF(SUM(G$49,G$51,G$53,G$55,G$57,G59,G61,G63)=0,"",SUM(G$49,G$51,G$53,G$55,G$57,G59,G61,G63))</f>
        <v/>
      </c>
      <c r="H65" s="206"/>
      <c r="I65" s="206" t="str">
        <f>IF(SUM(I$49,I$51,I$53,I$55,I$57,I59,I61,I63)=0,"",SUM(I$49,I$51,I$53,I$55,I$57,I59,I61,I63))</f>
        <v/>
      </c>
      <c r="J65" s="206"/>
      <c r="K65" s="206" t="str">
        <f>IF(SUM(K$49,K$51,K$53,K$55,K$57,K59,K61,K63)=0,"",SUM(K$49,K$51,K$53,K$55,K$57,K59,K61,K63))</f>
        <v/>
      </c>
      <c r="L65" s="206"/>
      <c r="M65" s="37"/>
      <c r="N65" s="23"/>
      <c r="O65" s="23"/>
      <c r="P65" s="23"/>
      <c r="Q65" s="23"/>
      <c r="R65" s="23"/>
      <c r="S65" s="23"/>
      <c r="T65" s="23"/>
      <c r="U65" s="23"/>
    </row>
    <row r="66" spans="1:21" s="24" customFormat="1" ht="19.5" thickTop="1" x14ac:dyDescent="0.4">
      <c r="A66" s="238"/>
      <c r="B66" s="36"/>
      <c r="C66" s="570" t="s">
        <v>221</v>
      </c>
      <c r="D66" s="570"/>
      <c r="E66" s="570"/>
      <c r="F66" s="570"/>
      <c r="G66" s="570"/>
      <c r="H66" s="570"/>
      <c r="I66" s="570"/>
      <c r="J66" s="571"/>
      <c r="K66" s="560">
        <f>'(別紙6)事業計画書'!$K$51</f>
        <v>0</v>
      </c>
      <c r="L66" s="561"/>
      <c r="M66" s="37"/>
      <c r="N66" s="23"/>
      <c r="O66" s="23"/>
      <c r="P66" s="23"/>
      <c r="Q66" s="23"/>
      <c r="R66" s="23"/>
      <c r="S66" s="23"/>
      <c r="T66" s="23"/>
      <c r="U66" s="23"/>
    </row>
    <row r="67" spans="1:21" s="24" customFormat="1" ht="19.5" thickBot="1" x14ac:dyDescent="0.45">
      <c r="A67" s="238"/>
      <c r="B67" s="36"/>
      <c r="C67" s="570"/>
      <c r="D67" s="570"/>
      <c r="E67" s="570"/>
      <c r="F67" s="570"/>
      <c r="G67" s="570"/>
      <c r="H67" s="570"/>
      <c r="I67" s="570"/>
      <c r="J67" s="571"/>
      <c r="K67" s="572" t="e">
        <f>IF($E$15="新分野進出事業",$Q$68,IF($E$18="有",$P$68,$O$68))</f>
        <v>#VALUE!</v>
      </c>
      <c r="L67" s="573"/>
      <c r="M67" s="37"/>
      <c r="N67" s="23"/>
      <c r="O67" s="23"/>
      <c r="P67" s="23"/>
      <c r="Q67" s="23"/>
      <c r="R67" s="23"/>
      <c r="S67" s="23"/>
      <c r="T67" s="23"/>
      <c r="U67" s="23"/>
    </row>
    <row r="68" spans="1:21" s="24" customFormat="1" ht="150" customHeight="1" thickTop="1" thickBot="1" x14ac:dyDescent="0.45">
      <c r="A68" s="238"/>
      <c r="B68" s="189" t="s">
        <v>363</v>
      </c>
      <c r="C68" s="190"/>
      <c r="D68" s="190"/>
      <c r="E68" s="190"/>
      <c r="F68" s="190"/>
      <c r="G68" s="190"/>
      <c r="H68" s="190"/>
      <c r="I68" s="190"/>
      <c r="J68" s="190"/>
      <c r="K68" s="190"/>
      <c r="L68" s="190"/>
      <c r="M68" s="191"/>
      <c r="N68" s="23"/>
      <c r="O68" s="23" t="e">
        <f>IF(ROUNDDOWN($K$65/5,-3)&gt;=2000000-$J$69,2000000-$J$69,ROUNDDOWN($K$65/5,-3))</f>
        <v>#VALUE!</v>
      </c>
      <c r="P68" s="23" t="e">
        <f>IF(ROUNDDOWN($K$65/4,-3)&gt;=2000000-$J$69,2000000-$J$69,ROUNDDOWN($K$65/4,-3))</f>
        <v>#VALUE!</v>
      </c>
      <c r="Q68" s="23" t="e">
        <f>IF(ROUNDDOWN($K$65/3,-3)&gt;=3000000-$J$69,3000000-$J$69,ROUNDDOWN($K$65/3,-3))</f>
        <v>#VALUE!</v>
      </c>
      <c r="R68" s="23"/>
      <c r="S68" s="23"/>
      <c r="T68" s="23"/>
      <c r="U68" s="23"/>
    </row>
    <row r="69" spans="1:21" s="24" customFormat="1" x14ac:dyDescent="0.4">
      <c r="A69" s="192" t="s">
        <v>242</v>
      </c>
      <c r="B69" s="194" t="s">
        <v>243</v>
      </c>
      <c r="C69" s="195"/>
      <c r="D69" s="198" t="s">
        <v>244</v>
      </c>
      <c r="E69" s="199"/>
      <c r="F69" s="199"/>
      <c r="G69" s="199"/>
      <c r="H69" s="199"/>
      <c r="I69" s="199"/>
      <c r="J69" s="200">
        <f>'(別紙6)事業計画書'!J53</f>
        <v>0</v>
      </c>
      <c r="K69" s="201"/>
      <c r="L69" s="199" t="s">
        <v>4</v>
      </c>
      <c r="M69" s="202"/>
      <c r="N69" s="23"/>
      <c r="O69" s="23"/>
      <c r="P69" s="23"/>
      <c r="Q69" s="23"/>
      <c r="R69" s="23"/>
      <c r="S69" s="23"/>
      <c r="T69" s="23"/>
      <c r="U69" s="23"/>
    </row>
    <row r="70" spans="1:21" s="24" customFormat="1" ht="40.5" customHeight="1" thickBot="1" x14ac:dyDescent="0.45">
      <c r="A70" s="193"/>
      <c r="B70" s="196"/>
      <c r="C70" s="197"/>
      <c r="D70" s="203"/>
      <c r="E70" s="203"/>
      <c r="F70" s="203"/>
      <c r="G70" s="203"/>
      <c r="H70" s="203"/>
      <c r="I70" s="203"/>
      <c r="J70" s="203"/>
      <c r="K70" s="203"/>
      <c r="L70" s="203"/>
      <c r="M70" s="204"/>
      <c r="N70" s="23"/>
      <c r="O70" s="23"/>
      <c r="P70" s="23"/>
      <c r="Q70" s="23"/>
      <c r="R70" s="23"/>
      <c r="S70" s="23"/>
      <c r="T70" s="23"/>
      <c r="U70" s="23"/>
    </row>
    <row r="71" spans="1:21" s="24" customFormat="1" x14ac:dyDescent="0.4">
      <c r="A71" s="21"/>
      <c r="B71" s="21"/>
      <c r="C71" s="22"/>
      <c r="D71" s="22"/>
      <c r="E71" s="21"/>
      <c r="F71" s="21"/>
      <c r="G71" s="21"/>
      <c r="H71" s="21"/>
      <c r="I71" s="21"/>
      <c r="J71" s="21"/>
      <c r="K71" s="21"/>
      <c r="L71" s="21"/>
      <c r="M71" s="21"/>
      <c r="N71" s="23"/>
      <c r="O71" s="23"/>
      <c r="P71" s="23"/>
      <c r="Q71" s="23"/>
      <c r="R71" s="23"/>
      <c r="S71" s="23"/>
      <c r="T71" s="23"/>
      <c r="U71" s="23"/>
    </row>
    <row r="72" spans="1:21" s="24" customFormat="1" x14ac:dyDescent="0.4">
      <c r="A72" s="21"/>
      <c r="B72" s="21"/>
      <c r="C72" s="22"/>
      <c r="D72" s="22"/>
      <c r="E72" s="21"/>
      <c r="F72" s="21"/>
      <c r="G72" s="21"/>
      <c r="H72" s="21"/>
      <c r="I72" s="21"/>
      <c r="J72" s="21"/>
      <c r="K72" s="21"/>
      <c r="L72" s="21"/>
      <c r="M72" s="21"/>
      <c r="N72" s="23"/>
      <c r="O72" s="23"/>
      <c r="P72" s="23"/>
      <c r="Q72" s="23"/>
      <c r="R72" s="23"/>
      <c r="S72" s="23"/>
      <c r="T72" s="23"/>
      <c r="U72" s="23"/>
    </row>
    <row r="73" spans="1:21" s="24" customFormat="1" x14ac:dyDescent="0.4">
      <c r="A73" s="21"/>
      <c r="B73" s="21"/>
      <c r="C73" s="22"/>
      <c r="D73" s="22"/>
      <c r="E73" s="21"/>
      <c r="F73" s="21"/>
      <c r="G73" s="21"/>
      <c r="H73" s="21"/>
      <c r="I73" s="21"/>
      <c r="J73" s="21"/>
      <c r="K73" s="21"/>
      <c r="L73" s="21"/>
      <c r="M73" s="21"/>
      <c r="N73" s="23"/>
      <c r="O73" s="23"/>
      <c r="P73" s="23"/>
      <c r="Q73" s="23"/>
      <c r="R73" s="23"/>
      <c r="S73" s="23"/>
      <c r="T73" s="23"/>
      <c r="U73" s="23"/>
    </row>
  </sheetData>
  <sheetProtection algorithmName="SHA-512" hashValue="N3tsVT/qU+/zuA4odKEKBj0ITY7Twbq/7dDAAm0x8NGBQX1wbUL/laJpT6hPMCUg5VDQXdSMQZOlmuScb2qNmg==" saltValue="a3/b+taDvC+zEvBEg7lYZg==" spinCount="100000" sheet="1" objects="1" scenarios="1" formatColumns="0" formatRows="0"/>
  <mergeCells count="187">
    <mergeCell ref="C62:D63"/>
    <mergeCell ref="E62:F62"/>
    <mergeCell ref="G62:H62"/>
    <mergeCell ref="I62:J62"/>
    <mergeCell ref="K62:L62"/>
    <mergeCell ref="E63:F63"/>
    <mergeCell ref="G63:H63"/>
    <mergeCell ref="I63:J63"/>
    <mergeCell ref="K63:L63"/>
    <mergeCell ref="E60:F60"/>
    <mergeCell ref="G60:H60"/>
    <mergeCell ref="I60:J60"/>
    <mergeCell ref="K60:L60"/>
    <mergeCell ref="E61:F61"/>
    <mergeCell ref="G61:H61"/>
    <mergeCell ref="I61:J61"/>
    <mergeCell ref="K61:L61"/>
    <mergeCell ref="G65:H65"/>
    <mergeCell ref="I65:J65"/>
    <mergeCell ref="K65:L65"/>
    <mergeCell ref="A69:A70"/>
    <mergeCell ref="B69:C70"/>
    <mergeCell ref="D69:I69"/>
    <mergeCell ref="J69:K69"/>
    <mergeCell ref="L69:M69"/>
    <mergeCell ref="D70:M70"/>
    <mergeCell ref="E5:M5"/>
    <mergeCell ref="C66:J67"/>
    <mergeCell ref="K67:L67"/>
    <mergeCell ref="C48:D49"/>
    <mergeCell ref="C50:D51"/>
    <mergeCell ref="C52:D53"/>
    <mergeCell ref="C54:D55"/>
    <mergeCell ref="C56:D57"/>
    <mergeCell ref="C64:D65"/>
    <mergeCell ref="K49:L49"/>
    <mergeCell ref="K51:L51"/>
    <mergeCell ref="K53:L53"/>
    <mergeCell ref="K55:L55"/>
    <mergeCell ref="K57:L57"/>
    <mergeCell ref="I49:J49"/>
    <mergeCell ref="E57:F57"/>
    <mergeCell ref="E65:F65"/>
    <mergeCell ref="C60:D61"/>
    <mergeCell ref="F41:L41"/>
    <mergeCell ref="C46:D47"/>
    <mergeCell ref="E46:F47"/>
    <mergeCell ref="G46:J46"/>
    <mergeCell ref="K46:L47"/>
    <mergeCell ref="C39:C40"/>
    <mergeCell ref="C37:C38"/>
    <mergeCell ref="C35:C36"/>
    <mergeCell ref="D36:E36"/>
    <mergeCell ref="F36:L36"/>
    <mergeCell ref="F38:L38"/>
    <mergeCell ref="F40:L40"/>
    <mergeCell ref="D38:E38"/>
    <mergeCell ref="D40:E40"/>
    <mergeCell ref="C41:C42"/>
    <mergeCell ref="F42:L42"/>
    <mergeCell ref="D42:E42"/>
    <mergeCell ref="K66:L66"/>
    <mergeCell ref="E48:F48"/>
    <mergeCell ref="I48:J48"/>
    <mergeCell ref="K48:L48"/>
    <mergeCell ref="E49:F49"/>
    <mergeCell ref="E51:F51"/>
    <mergeCell ref="E53:F53"/>
    <mergeCell ref="E55:F55"/>
    <mergeCell ref="G51:H51"/>
    <mergeCell ref="G53:H53"/>
    <mergeCell ref="G55:H55"/>
    <mergeCell ref="I51:J51"/>
    <mergeCell ref="I53:J53"/>
    <mergeCell ref="E50:F50"/>
    <mergeCell ref="G50:H50"/>
    <mergeCell ref="I50:J50"/>
    <mergeCell ref="K50:L50"/>
    <mergeCell ref="E52:F52"/>
    <mergeCell ref="G52:H52"/>
    <mergeCell ref="I52:J52"/>
    <mergeCell ref="K52:L52"/>
    <mergeCell ref="E54:F54"/>
    <mergeCell ref="G54:H54"/>
    <mergeCell ref="I55:J55"/>
    <mergeCell ref="A12:A14"/>
    <mergeCell ref="B12:D12"/>
    <mergeCell ref="I57:J57"/>
    <mergeCell ref="G49:H49"/>
    <mergeCell ref="I54:J54"/>
    <mergeCell ref="K54:L54"/>
    <mergeCell ref="G57:H57"/>
    <mergeCell ref="A32:A68"/>
    <mergeCell ref="D34:E34"/>
    <mergeCell ref="F34:L34"/>
    <mergeCell ref="D35:E35"/>
    <mergeCell ref="F35:L35"/>
    <mergeCell ref="D37:E37"/>
    <mergeCell ref="F37:L37"/>
    <mergeCell ref="D39:E39"/>
    <mergeCell ref="F39:L39"/>
    <mergeCell ref="D41:E41"/>
    <mergeCell ref="C58:D59"/>
    <mergeCell ref="E59:F59"/>
    <mergeCell ref="G59:H59"/>
    <mergeCell ref="I59:J59"/>
    <mergeCell ref="E58:F58"/>
    <mergeCell ref="G58:H58"/>
    <mergeCell ref="I58:J58"/>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K10:L10"/>
    <mergeCell ref="E12:M12"/>
    <mergeCell ref="B13:D13"/>
    <mergeCell ref="E13:G13"/>
    <mergeCell ref="I13:L13"/>
    <mergeCell ref="B14:D14"/>
    <mergeCell ref="E14:M14"/>
    <mergeCell ref="A15:A31"/>
    <mergeCell ref="B15:D15"/>
    <mergeCell ref="E15:M15"/>
    <mergeCell ref="B16:D16"/>
    <mergeCell ref="E16:M16"/>
    <mergeCell ref="B17:D17"/>
    <mergeCell ref="E17:M17"/>
    <mergeCell ref="B18:D18"/>
    <mergeCell ref="E18:F18"/>
    <mergeCell ref="G18:M18"/>
    <mergeCell ref="C19:K19"/>
    <mergeCell ref="C20:D20"/>
    <mergeCell ref="C21:E21"/>
    <mergeCell ref="F21:G21"/>
    <mergeCell ref="H21:I21"/>
    <mergeCell ref="J21:L21"/>
    <mergeCell ref="C22:E22"/>
    <mergeCell ref="F22:G22"/>
    <mergeCell ref="H22:I22"/>
    <mergeCell ref="J22:L22"/>
    <mergeCell ref="C23:E23"/>
    <mergeCell ref="F23:G23"/>
    <mergeCell ref="H23:I23"/>
    <mergeCell ref="J23:L23"/>
    <mergeCell ref="B24:M24"/>
    <mergeCell ref="B31:D31"/>
    <mergeCell ref="E31:F31"/>
    <mergeCell ref="J31:K31"/>
    <mergeCell ref="B68:M68"/>
    <mergeCell ref="C25:K25"/>
    <mergeCell ref="B26:D27"/>
    <mergeCell ref="F26:L26"/>
    <mergeCell ref="F27:L27"/>
    <mergeCell ref="B28:D28"/>
    <mergeCell ref="E28:L28"/>
    <mergeCell ref="B29:D29"/>
    <mergeCell ref="E29:L29"/>
    <mergeCell ref="B30:D30"/>
    <mergeCell ref="E30:L30"/>
    <mergeCell ref="K59:L59"/>
    <mergeCell ref="G48:H48"/>
    <mergeCell ref="G47:H47"/>
    <mergeCell ref="I47:J47"/>
    <mergeCell ref="I56:J56"/>
    <mergeCell ref="K56:L56"/>
    <mergeCell ref="E64:F64"/>
    <mergeCell ref="G64:H64"/>
    <mergeCell ref="I64:J64"/>
    <mergeCell ref="K64:L64"/>
    <mergeCell ref="E56:F56"/>
    <mergeCell ref="G56:H56"/>
    <mergeCell ref="K58:L58"/>
  </mergeCells>
  <phoneticPr fontId="1"/>
  <dataValidations count="1">
    <dataValidation operator="greaterThanOrEqual" allowBlank="1" showInputMessage="1" showErrorMessage="1" sqref="F6:G6 H6:H11 C37 I8:M11 F8:G11 C33:C35 C66 C64 D39:D45 I58 C41 C39 D33:D36 I52 C48 F32:F45 B32:D32 G32:L34 I48 I54 I50 I56 B71:M1048576 H44:L44 B1:E11 C44:C46 E44:E46 L45 K45:K46 H45:J45 G44:G65 E32:E34 I64:I65 I62 C62 E48:E65 D70 I6:M6 F1:M4 I60 C50 C52 C54 C56 C58 C60 F19:M23 B25:M31 C16:M17 D19:E20 B16:B23 C19:C23 K48:K67 M32:M67 B33:B69"/>
  </dataValidations>
  <printOptions horizontalCentered="1"/>
  <pageMargins left="0.31496062992125984" right="0.31496062992125984" top="0.74803149606299213" bottom="0.74803149606299213" header="0.31496062992125984" footer="0.31496062992125984"/>
  <pageSetup paperSize="9" scale="87" orientation="portrait" r:id="rId1"/>
  <rowBreaks count="1" manualBreakCount="1">
    <brk id="31"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49"/>
      <c r="B1" s="417" t="s">
        <v>68</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row>
    <row r="2" spans="1:32" ht="39.950000000000003" customHeight="1" x14ac:dyDescent="0.4">
      <c r="A2" s="580" t="s">
        <v>138</v>
      </c>
      <c r="B2" s="580"/>
      <c r="C2" s="580"/>
      <c r="D2" s="580"/>
      <c r="E2" s="580"/>
      <c r="F2" s="580"/>
      <c r="G2" s="580"/>
      <c r="H2" s="580"/>
      <c r="I2" s="580"/>
      <c r="J2" s="580"/>
      <c r="K2" s="580"/>
      <c r="L2" s="580"/>
      <c r="M2" s="581" t="s">
        <v>71</v>
      </c>
      <c r="N2" s="581"/>
      <c r="O2" s="417" t="s">
        <v>69</v>
      </c>
      <c r="P2" s="417"/>
      <c r="Q2" s="417"/>
      <c r="R2" s="417"/>
      <c r="S2" s="417"/>
      <c r="T2" s="417"/>
      <c r="U2" s="417"/>
      <c r="V2" s="417"/>
      <c r="W2" s="417"/>
      <c r="X2" s="417"/>
      <c r="Y2" s="417"/>
      <c r="Z2" s="417"/>
      <c r="AA2" s="417"/>
      <c r="AB2" s="417"/>
    </row>
    <row r="3" spans="1:32" ht="20.100000000000001" customHeight="1" x14ac:dyDescent="0.4">
      <c r="A3" s="50"/>
      <c r="B3" s="51"/>
      <c r="C3" s="51"/>
      <c r="D3" s="51"/>
      <c r="E3" s="51"/>
      <c r="F3" s="51"/>
      <c r="G3" s="51"/>
      <c r="H3" s="51"/>
      <c r="I3" s="51"/>
      <c r="J3" s="51"/>
      <c r="K3" s="51"/>
      <c r="L3" s="51"/>
      <c r="M3" s="51"/>
      <c r="N3" s="51"/>
      <c r="O3" s="51"/>
      <c r="P3" s="51"/>
      <c r="Q3" s="51"/>
      <c r="R3" s="51"/>
      <c r="S3" s="51"/>
      <c r="T3" s="51"/>
      <c r="U3" s="437"/>
      <c r="V3" s="437"/>
      <c r="W3" s="437"/>
      <c r="X3" s="437"/>
      <c r="Y3" s="437"/>
      <c r="Z3" s="437"/>
      <c r="AA3" s="437"/>
      <c r="AB3" s="51"/>
    </row>
    <row r="4" spans="1:32" ht="20.100000000000001" customHeight="1" x14ac:dyDescent="0.4">
      <c r="A4" s="52"/>
      <c r="B4" s="459" t="s">
        <v>8</v>
      </c>
      <c r="C4" s="459"/>
      <c r="D4" s="459"/>
      <c r="E4" s="459"/>
      <c r="F4" s="459"/>
      <c r="G4" s="459"/>
      <c r="H4" s="459"/>
      <c r="I4" s="459"/>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424" t="s">
        <v>19</v>
      </c>
      <c r="H5" s="424"/>
      <c r="I5" s="424"/>
      <c r="J5" s="424"/>
      <c r="K5" s="424"/>
      <c r="L5" s="438" t="s">
        <v>9</v>
      </c>
      <c r="M5" s="438"/>
      <c r="N5" s="438"/>
      <c r="O5" s="438"/>
      <c r="P5" s="438"/>
      <c r="Q5" s="438"/>
      <c r="R5" s="458">
        <f>基本情報設定シート!$C$9</f>
        <v>0</v>
      </c>
      <c r="S5" s="458"/>
      <c r="T5" s="458"/>
      <c r="U5" s="458"/>
      <c r="V5" s="458"/>
      <c r="W5" s="458"/>
      <c r="X5" s="458"/>
      <c r="Y5" s="458"/>
      <c r="Z5" s="458"/>
      <c r="AA5" s="458"/>
      <c r="AB5" s="458"/>
    </row>
    <row r="6" spans="1:32" ht="20.100000000000001" customHeight="1" x14ac:dyDescent="0.4">
      <c r="A6" s="50"/>
      <c r="B6" s="51"/>
      <c r="C6" s="51"/>
      <c r="D6" s="51"/>
      <c r="E6" s="51"/>
      <c r="F6" s="51"/>
      <c r="G6" s="424"/>
      <c r="H6" s="424"/>
      <c r="I6" s="424"/>
      <c r="J6" s="424"/>
      <c r="K6" s="424"/>
      <c r="L6" s="457" t="s">
        <v>10</v>
      </c>
      <c r="M6" s="457"/>
      <c r="N6" s="457"/>
      <c r="O6" s="457"/>
      <c r="P6" s="457"/>
      <c r="Q6" s="457"/>
      <c r="R6" s="458">
        <f>基本情報設定シート!$C$3</f>
        <v>0</v>
      </c>
      <c r="S6" s="458"/>
      <c r="T6" s="458"/>
      <c r="U6" s="458"/>
      <c r="V6" s="458"/>
      <c r="W6" s="458"/>
      <c r="X6" s="458"/>
      <c r="Y6" s="458"/>
      <c r="Z6" s="458"/>
      <c r="AA6" s="458"/>
      <c r="AB6" s="458"/>
    </row>
    <row r="7" spans="1:32" ht="20.100000000000001" customHeight="1" thickBot="1" x14ac:dyDescent="0.45">
      <c r="A7" s="50"/>
      <c r="B7" s="51"/>
      <c r="C7" s="51"/>
      <c r="D7" s="51"/>
      <c r="E7" s="51"/>
      <c r="F7" s="51"/>
      <c r="G7" s="424"/>
      <c r="H7" s="424"/>
      <c r="I7" s="424"/>
      <c r="J7" s="424"/>
      <c r="K7" s="424"/>
      <c r="L7" s="457"/>
      <c r="M7" s="457"/>
      <c r="N7" s="457"/>
      <c r="O7" s="457"/>
      <c r="P7" s="457"/>
      <c r="Q7" s="457"/>
      <c r="R7" s="458" t="str">
        <f>基本情報設定シート!$C$4&amp;"　"&amp;基本情報設定シート!$C$5</f>
        <v>　</v>
      </c>
      <c r="S7" s="458"/>
      <c r="T7" s="458"/>
      <c r="U7" s="458"/>
      <c r="V7" s="458"/>
      <c r="W7" s="458"/>
      <c r="X7" s="458"/>
      <c r="Y7" s="458"/>
      <c r="Z7" s="458"/>
      <c r="AA7" s="458"/>
      <c r="AB7" s="458"/>
    </row>
    <row r="8" spans="1:32" s="3" customFormat="1" ht="60" customHeight="1" thickTop="1" thickBot="1" x14ac:dyDescent="0.45">
      <c r="A8" s="49"/>
      <c r="B8" s="584"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584"/>
      <c r="D8" s="584"/>
      <c r="E8" s="584"/>
      <c r="F8" s="584"/>
      <c r="G8" s="584"/>
      <c r="H8" s="584"/>
      <c r="I8" s="584"/>
      <c r="J8" s="584"/>
      <c r="K8" s="584"/>
      <c r="L8" s="584"/>
      <c r="M8" s="584"/>
      <c r="N8" s="584"/>
      <c r="O8" s="584"/>
      <c r="P8" s="584"/>
      <c r="Q8" s="584"/>
      <c r="R8" s="584"/>
      <c r="S8" s="584"/>
      <c r="T8" s="584"/>
      <c r="U8" s="584"/>
      <c r="V8" s="584"/>
      <c r="W8" s="584"/>
      <c r="X8" s="584"/>
      <c r="Y8" s="584"/>
      <c r="Z8" s="584"/>
      <c r="AA8" s="584"/>
      <c r="AB8" s="49"/>
      <c r="AD8" s="20"/>
      <c r="AE8" s="535" t="s">
        <v>146</v>
      </c>
      <c r="AF8" s="536"/>
    </row>
    <row r="9" spans="1:32" s="3" customFormat="1" ht="39.950000000000003" customHeight="1" thickTop="1" x14ac:dyDescent="0.4">
      <c r="A9" s="424" t="s">
        <v>0</v>
      </c>
      <c r="B9" s="424"/>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D9" s="81" t="s">
        <v>247</v>
      </c>
      <c r="AE9" s="82" t="s">
        <v>144</v>
      </c>
      <c r="AF9" s="82" t="s">
        <v>145</v>
      </c>
    </row>
    <row r="10" spans="1:32" s="3" customFormat="1" ht="50.1" customHeight="1" x14ac:dyDescent="0.4">
      <c r="A10" s="49"/>
      <c r="B10" s="493" t="s">
        <v>20</v>
      </c>
      <c r="C10" s="493"/>
      <c r="D10" s="493"/>
      <c r="E10" s="493"/>
      <c r="F10" s="493"/>
      <c r="G10" s="493"/>
      <c r="H10" s="520"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521"/>
      <c r="J10" s="521"/>
      <c r="K10" s="521"/>
      <c r="L10" s="522"/>
      <c r="M10" s="504" t="s">
        <v>21</v>
      </c>
      <c r="N10" s="505"/>
      <c r="O10" s="505"/>
      <c r="P10" s="505"/>
      <c r="Q10" s="506"/>
      <c r="R10" s="504"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505"/>
      <c r="T10" s="505"/>
      <c r="U10" s="505"/>
      <c r="V10" s="505"/>
      <c r="W10" s="505"/>
      <c r="X10" s="505"/>
      <c r="Y10" s="505"/>
      <c r="Z10" s="505"/>
      <c r="AA10" s="506"/>
      <c r="AB10" s="49"/>
      <c r="AD10" s="81" t="s">
        <v>248</v>
      </c>
      <c r="AE10" s="59"/>
      <c r="AF10" s="60"/>
    </row>
    <row r="11" spans="1:32" s="3" customFormat="1" ht="20.100000000000001" customHeight="1" x14ac:dyDescent="0.4">
      <c r="A11" s="49"/>
      <c r="B11" s="493" t="s">
        <v>1</v>
      </c>
      <c r="C11" s="493"/>
      <c r="D11" s="493"/>
      <c r="E11" s="493"/>
      <c r="F11" s="493"/>
      <c r="G11" s="493"/>
      <c r="H11" s="428" t="e">
        <f>'(様式1号)交付申請書'!$F$10</f>
        <v>#NUM!</v>
      </c>
      <c r="I11" s="429"/>
      <c r="J11" s="429"/>
      <c r="K11" s="429"/>
      <c r="L11" s="430"/>
      <c r="M11" s="582" t="s">
        <v>22</v>
      </c>
      <c r="N11" s="583"/>
      <c r="O11" s="583"/>
      <c r="P11" s="583"/>
      <c r="Q11" s="583"/>
      <c r="R11" s="494" t="str">
        <f>基本情報設定シート!$C$10</f>
        <v>松江市設備導入支援事業補助金</v>
      </c>
      <c r="S11" s="495"/>
      <c r="T11" s="495"/>
      <c r="U11" s="495"/>
      <c r="V11" s="495"/>
      <c r="W11" s="495"/>
      <c r="X11" s="495"/>
      <c r="Y11" s="495"/>
      <c r="Z11" s="495"/>
      <c r="AA11" s="496"/>
      <c r="AB11" s="49"/>
      <c r="AD11" s="81" t="s">
        <v>249</v>
      </c>
      <c r="AE11" s="59"/>
      <c r="AF11" s="60"/>
    </row>
    <row r="12" spans="1:32" s="3" customFormat="1" ht="20.100000000000001" customHeight="1" x14ac:dyDescent="0.4">
      <c r="A12" s="49"/>
      <c r="B12" s="425" t="s">
        <v>61</v>
      </c>
      <c r="C12" s="426"/>
      <c r="D12" s="426"/>
      <c r="E12" s="426"/>
      <c r="F12" s="426"/>
      <c r="G12" s="427"/>
      <c r="H12" s="505" t="str">
        <f>基本情報設定シート!$C$11</f>
        <v>生産性向上支援事業</v>
      </c>
      <c r="I12" s="505"/>
      <c r="J12" s="505"/>
      <c r="K12" s="505"/>
      <c r="L12" s="505"/>
      <c r="M12" s="505"/>
      <c r="N12" s="505"/>
      <c r="O12" s="505"/>
      <c r="P12" s="505"/>
      <c r="Q12" s="505"/>
      <c r="R12" s="505"/>
      <c r="S12" s="505"/>
      <c r="T12" s="505"/>
      <c r="U12" s="505"/>
      <c r="V12" s="505"/>
      <c r="W12" s="505"/>
      <c r="X12" s="505"/>
      <c r="Y12" s="505"/>
      <c r="Z12" s="505"/>
      <c r="AA12" s="506"/>
      <c r="AB12" s="49"/>
    </row>
    <row r="13" spans="1:32" s="3" customFormat="1" ht="150" customHeight="1" x14ac:dyDescent="0.4">
      <c r="A13" s="49"/>
      <c r="B13" s="504" t="str">
        <f>M2&amp;"内容"</f>
        <v>変更内容</v>
      </c>
      <c r="C13" s="505"/>
      <c r="D13" s="505"/>
      <c r="E13" s="505"/>
      <c r="F13" s="505"/>
      <c r="G13" s="506"/>
      <c r="H13" s="578"/>
      <c r="I13" s="578"/>
      <c r="J13" s="578"/>
      <c r="K13" s="578"/>
      <c r="L13" s="578"/>
      <c r="M13" s="578"/>
      <c r="N13" s="578"/>
      <c r="O13" s="578"/>
      <c r="P13" s="578"/>
      <c r="Q13" s="578"/>
      <c r="R13" s="578"/>
      <c r="S13" s="578"/>
      <c r="T13" s="578"/>
      <c r="U13" s="578"/>
      <c r="V13" s="578"/>
      <c r="W13" s="578"/>
      <c r="X13" s="578"/>
      <c r="Y13" s="578"/>
      <c r="Z13" s="578"/>
      <c r="AA13" s="579"/>
      <c r="AB13" s="49"/>
    </row>
    <row r="14" spans="1:32" s="3" customFormat="1" ht="150" customHeight="1" x14ac:dyDescent="0.4">
      <c r="A14" s="49"/>
      <c r="B14" s="504" t="str">
        <f>M2&amp;"理由"</f>
        <v>変更理由</v>
      </c>
      <c r="C14" s="505"/>
      <c r="D14" s="505"/>
      <c r="E14" s="505"/>
      <c r="F14" s="505"/>
      <c r="G14" s="506"/>
      <c r="H14" s="578"/>
      <c r="I14" s="578"/>
      <c r="J14" s="578"/>
      <c r="K14" s="578"/>
      <c r="L14" s="578"/>
      <c r="M14" s="578"/>
      <c r="N14" s="578"/>
      <c r="O14" s="578"/>
      <c r="P14" s="578"/>
      <c r="Q14" s="578"/>
      <c r="R14" s="578"/>
      <c r="S14" s="578"/>
      <c r="T14" s="578"/>
      <c r="U14" s="578"/>
      <c r="V14" s="578"/>
      <c r="W14" s="578"/>
      <c r="X14" s="578"/>
      <c r="Y14" s="578"/>
      <c r="Z14" s="578"/>
      <c r="AA14" s="579"/>
      <c r="AB14" s="49"/>
    </row>
    <row r="15" spans="1:32" s="3" customFormat="1" ht="20.100000000000001" customHeight="1" x14ac:dyDescent="0.4">
      <c r="A15" s="49"/>
      <c r="B15" s="425" t="s">
        <v>18</v>
      </c>
      <c r="C15" s="426"/>
      <c r="D15" s="426"/>
      <c r="E15" s="426"/>
      <c r="F15" s="426"/>
      <c r="G15" s="427"/>
      <c r="H15" s="533" t="s">
        <v>135</v>
      </c>
      <c r="I15" s="533"/>
      <c r="J15" s="533"/>
      <c r="K15" s="533"/>
      <c r="L15" s="533"/>
      <c r="M15" s="533"/>
      <c r="N15" s="533"/>
      <c r="O15" s="533"/>
      <c r="P15" s="533"/>
      <c r="Q15" s="533"/>
      <c r="R15" s="533"/>
      <c r="S15" s="533"/>
      <c r="T15" s="533"/>
      <c r="U15" s="533"/>
      <c r="V15" s="533"/>
      <c r="W15" s="533"/>
      <c r="X15" s="533"/>
      <c r="Y15" s="533"/>
      <c r="Z15" s="533"/>
      <c r="AA15" s="534"/>
      <c r="AB15" s="49"/>
    </row>
    <row r="16" spans="1:32" ht="18.75"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UL1x9Rs8m5W/BwFo9+PbbWIadg4SvXbK6JSe+EtUNjRhQKB/zBmQTmWVcB10EO8lOg74MuieanRIqlkGnNW/ew==" saltValue="Ch5X/M7i96WklVm+cHCWWg=="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customSheetView>
  </customSheetViews>
  <mergeCells count="31">
    <mergeCell ref="AE8:AF8"/>
    <mergeCell ref="M11:Q11"/>
    <mergeCell ref="R11:AA11"/>
    <mergeCell ref="B8:AA8"/>
    <mergeCell ref="B13:G13"/>
    <mergeCell ref="H10:L10"/>
    <mergeCell ref="H11:L11"/>
    <mergeCell ref="B10:G10"/>
    <mergeCell ref="A9:AB9"/>
    <mergeCell ref="B11:G11"/>
    <mergeCell ref="M10:Q10"/>
    <mergeCell ref="R10:AA10"/>
    <mergeCell ref="B1:AB1"/>
    <mergeCell ref="U3:AA3"/>
    <mergeCell ref="B4:I4"/>
    <mergeCell ref="A2:L2"/>
    <mergeCell ref="M2:N2"/>
    <mergeCell ref="O2:AB2"/>
    <mergeCell ref="B15:G15"/>
    <mergeCell ref="H15:AA15"/>
    <mergeCell ref="H14:AA14"/>
    <mergeCell ref="B12:G12"/>
    <mergeCell ref="H12:AA12"/>
    <mergeCell ref="H13:AA13"/>
    <mergeCell ref="B14:G14"/>
    <mergeCell ref="G5:K7"/>
    <mergeCell ref="L6:Q7"/>
    <mergeCell ref="R6:AB6"/>
    <mergeCell ref="L5:Q5"/>
    <mergeCell ref="R5:AB5"/>
    <mergeCell ref="R7:AB7"/>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U15" sqref="U15:AA15"/>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49"/>
      <c r="B1" s="417" t="s">
        <v>75</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row>
    <row r="2" spans="1:32" ht="39.950000000000003" customHeight="1" x14ac:dyDescent="0.4">
      <c r="A2" s="424" t="s">
        <v>142</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row>
    <row r="3" spans="1:32" ht="20.100000000000001" customHeight="1" x14ac:dyDescent="0.4">
      <c r="A3" s="50"/>
      <c r="B3" s="51"/>
      <c r="C3" s="51"/>
      <c r="D3" s="51"/>
      <c r="E3" s="51"/>
      <c r="F3" s="51"/>
      <c r="G3" s="51"/>
      <c r="H3" s="51"/>
      <c r="I3" s="51"/>
      <c r="J3" s="51"/>
      <c r="K3" s="51"/>
      <c r="L3" s="51"/>
      <c r="M3" s="51"/>
      <c r="N3" s="51"/>
      <c r="O3" s="51"/>
      <c r="P3" s="51"/>
      <c r="Q3" s="51"/>
      <c r="R3" s="51"/>
      <c r="S3" s="51"/>
      <c r="T3" s="51"/>
      <c r="U3" s="516">
        <f>$U$15</f>
        <v>0</v>
      </c>
      <c r="V3" s="516"/>
      <c r="W3" s="516"/>
      <c r="X3" s="516"/>
      <c r="Y3" s="516"/>
      <c r="Z3" s="516"/>
      <c r="AA3" s="516"/>
      <c r="AB3" s="51"/>
    </row>
    <row r="4" spans="1:32" ht="20.100000000000001" customHeight="1" x14ac:dyDescent="0.4">
      <c r="A4" s="52"/>
      <c r="B4" s="459" t="s">
        <v>8</v>
      </c>
      <c r="C4" s="459"/>
      <c r="D4" s="459"/>
      <c r="E4" s="459"/>
      <c r="F4" s="459"/>
      <c r="G4" s="459"/>
      <c r="H4" s="459"/>
      <c r="I4" s="52"/>
      <c r="J4" s="52"/>
      <c r="K4" s="52"/>
      <c r="L4" s="52"/>
      <c r="M4" s="51"/>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424" t="s">
        <v>19</v>
      </c>
      <c r="I5" s="424"/>
      <c r="J5" s="424"/>
      <c r="K5" s="424"/>
      <c r="L5" s="424"/>
      <c r="M5" s="438" t="s">
        <v>9</v>
      </c>
      <c r="N5" s="438"/>
      <c r="O5" s="438"/>
      <c r="P5" s="438"/>
      <c r="Q5" s="438"/>
      <c r="R5" s="459">
        <f>基本情報設定シート!$C$9</f>
        <v>0</v>
      </c>
      <c r="S5" s="459"/>
      <c r="T5" s="459"/>
      <c r="U5" s="459"/>
      <c r="V5" s="459"/>
      <c r="W5" s="459"/>
      <c r="X5" s="459"/>
      <c r="Y5" s="459"/>
      <c r="Z5" s="459"/>
      <c r="AA5" s="459"/>
      <c r="AB5" s="459"/>
    </row>
    <row r="6" spans="1:32" ht="20.100000000000001" customHeight="1" x14ac:dyDescent="0.4">
      <c r="A6" s="50"/>
      <c r="B6" s="51"/>
      <c r="C6" s="51"/>
      <c r="D6" s="51"/>
      <c r="E6" s="51"/>
      <c r="F6" s="51"/>
      <c r="G6" s="51"/>
      <c r="H6" s="424"/>
      <c r="I6" s="424"/>
      <c r="J6" s="424"/>
      <c r="K6" s="424"/>
      <c r="L6" s="424"/>
      <c r="M6" s="457" t="s">
        <v>10</v>
      </c>
      <c r="N6" s="438"/>
      <c r="O6" s="438"/>
      <c r="P6" s="438"/>
      <c r="Q6" s="438"/>
      <c r="R6" s="458">
        <f>基本情報設定シート!$C$3</f>
        <v>0</v>
      </c>
      <c r="S6" s="458"/>
      <c r="T6" s="458"/>
      <c r="U6" s="458"/>
      <c r="V6" s="458"/>
      <c r="W6" s="458"/>
      <c r="X6" s="458"/>
      <c r="Y6" s="458"/>
      <c r="Z6" s="458"/>
      <c r="AA6" s="458"/>
      <c r="AB6" s="458"/>
    </row>
    <row r="7" spans="1:32" ht="20.100000000000001" customHeight="1" thickBot="1" x14ac:dyDescent="0.45">
      <c r="A7" s="50"/>
      <c r="B7" s="51"/>
      <c r="C7" s="51"/>
      <c r="D7" s="51"/>
      <c r="E7" s="51"/>
      <c r="F7" s="51"/>
      <c r="G7" s="51"/>
      <c r="H7" s="424"/>
      <c r="I7" s="424"/>
      <c r="J7" s="424"/>
      <c r="K7" s="424"/>
      <c r="L7" s="424"/>
      <c r="M7" s="438"/>
      <c r="N7" s="438"/>
      <c r="O7" s="438"/>
      <c r="P7" s="438"/>
      <c r="Q7" s="438"/>
      <c r="R7" s="458" t="str">
        <f>基本情報設定シート!$C$4&amp;"　"&amp;基本情報設定シート!$C$5</f>
        <v>　</v>
      </c>
      <c r="S7" s="458"/>
      <c r="T7" s="458"/>
      <c r="U7" s="458"/>
      <c r="V7" s="458"/>
      <c r="W7" s="458"/>
      <c r="X7" s="458"/>
      <c r="Y7" s="458"/>
      <c r="Z7" s="458"/>
      <c r="AA7" s="458"/>
      <c r="AB7" s="458"/>
    </row>
    <row r="8" spans="1:32" s="20" customFormat="1" ht="60" customHeight="1" thickTop="1" thickBot="1" x14ac:dyDescent="0.45">
      <c r="A8" s="57"/>
      <c r="B8" s="416" t="s">
        <v>143</v>
      </c>
      <c r="C8" s="416"/>
      <c r="D8" s="416"/>
      <c r="E8" s="416"/>
      <c r="F8" s="416"/>
      <c r="G8" s="416"/>
      <c r="H8" s="416"/>
      <c r="I8" s="416"/>
      <c r="J8" s="416"/>
      <c r="K8" s="416"/>
      <c r="L8" s="416"/>
      <c r="M8" s="416"/>
      <c r="N8" s="416"/>
      <c r="O8" s="416"/>
      <c r="P8" s="416"/>
      <c r="Q8" s="416"/>
      <c r="R8" s="416"/>
      <c r="S8" s="416"/>
      <c r="T8" s="416"/>
      <c r="U8" s="416"/>
      <c r="V8" s="416"/>
      <c r="W8" s="416"/>
      <c r="X8" s="416"/>
      <c r="Y8" s="416"/>
      <c r="Z8" s="416"/>
      <c r="AA8" s="416"/>
      <c r="AB8" s="57"/>
      <c r="AE8" s="535" t="s">
        <v>146</v>
      </c>
      <c r="AF8" s="536"/>
    </row>
    <row r="9" spans="1:32" s="3" customFormat="1" ht="30" customHeight="1" thickTop="1" x14ac:dyDescent="0.4">
      <c r="A9" s="424" t="s">
        <v>0</v>
      </c>
      <c r="B9" s="424"/>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c r="AD9" s="81" t="s">
        <v>247</v>
      </c>
      <c r="AE9" s="82" t="s">
        <v>144</v>
      </c>
      <c r="AF9" s="82" t="s">
        <v>145</v>
      </c>
    </row>
    <row r="10" spans="1:32" s="3" customFormat="1" ht="39.950000000000003" customHeight="1" x14ac:dyDescent="0.4">
      <c r="A10" s="71"/>
      <c r="B10" s="493" t="s">
        <v>20</v>
      </c>
      <c r="C10" s="493"/>
      <c r="D10" s="493"/>
      <c r="E10" s="493"/>
      <c r="F10" s="493"/>
      <c r="G10" s="493"/>
      <c r="H10" s="520"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521"/>
      <c r="J10" s="521"/>
      <c r="K10" s="521"/>
      <c r="L10" s="522"/>
      <c r="M10" s="504" t="s">
        <v>21</v>
      </c>
      <c r="N10" s="505"/>
      <c r="O10" s="505"/>
      <c r="P10" s="505"/>
      <c r="Q10" s="506"/>
      <c r="R10" s="504"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505"/>
      <c r="T10" s="505"/>
      <c r="U10" s="505"/>
      <c r="V10" s="505"/>
      <c r="W10" s="505"/>
      <c r="X10" s="505"/>
      <c r="Y10" s="505"/>
      <c r="Z10" s="505"/>
      <c r="AA10" s="506"/>
      <c r="AB10" s="71"/>
      <c r="AD10" s="81" t="s">
        <v>248</v>
      </c>
      <c r="AE10" s="59"/>
      <c r="AF10" s="60"/>
    </row>
    <row r="11" spans="1:32" s="3" customFormat="1" ht="20.100000000000001" customHeight="1" x14ac:dyDescent="0.4">
      <c r="A11" s="49"/>
      <c r="B11" s="493" t="s">
        <v>1</v>
      </c>
      <c r="C11" s="493"/>
      <c r="D11" s="493"/>
      <c r="E11" s="493"/>
      <c r="F11" s="493"/>
      <c r="G11" s="493"/>
      <c r="H11" s="428" t="e">
        <f>'(様式1号)交付申請書'!$F$10</f>
        <v>#NUM!</v>
      </c>
      <c r="I11" s="429"/>
      <c r="J11" s="429"/>
      <c r="K11" s="429"/>
      <c r="L11" s="430"/>
      <c r="M11" s="504" t="s">
        <v>22</v>
      </c>
      <c r="N11" s="505"/>
      <c r="O11" s="505"/>
      <c r="P11" s="505"/>
      <c r="Q11" s="506"/>
      <c r="R11" s="494" t="str">
        <f>基本情報設定シート!$C$10</f>
        <v>松江市設備導入支援事業補助金</v>
      </c>
      <c r="S11" s="495"/>
      <c r="T11" s="495"/>
      <c r="U11" s="495"/>
      <c r="V11" s="495"/>
      <c r="W11" s="495"/>
      <c r="X11" s="495"/>
      <c r="Y11" s="495"/>
      <c r="Z11" s="495"/>
      <c r="AA11" s="496"/>
      <c r="AB11" s="49"/>
      <c r="AD11" s="81" t="s">
        <v>249</v>
      </c>
      <c r="AE11" s="59"/>
      <c r="AF11" s="60"/>
    </row>
    <row r="12" spans="1:32" s="3" customFormat="1" ht="20.100000000000001" customHeight="1" x14ac:dyDescent="0.4">
      <c r="A12" s="49"/>
      <c r="B12" s="490" t="s">
        <v>3</v>
      </c>
      <c r="C12" s="491"/>
      <c r="D12" s="491"/>
      <c r="E12" s="491"/>
      <c r="F12" s="491"/>
      <c r="G12" s="492"/>
      <c r="H12" s="434" t="str">
        <f>基本情報設定シート!$C$11</f>
        <v>生産性向上支援事業</v>
      </c>
      <c r="I12" s="435"/>
      <c r="J12" s="435"/>
      <c r="K12" s="435"/>
      <c r="L12" s="435"/>
      <c r="M12" s="435"/>
      <c r="N12" s="435"/>
      <c r="O12" s="435"/>
      <c r="P12" s="435"/>
      <c r="Q12" s="435"/>
      <c r="R12" s="435"/>
      <c r="S12" s="435"/>
      <c r="T12" s="435"/>
      <c r="U12" s="435"/>
      <c r="V12" s="435"/>
      <c r="W12" s="435"/>
      <c r="X12" s="435"/>
      <c r="Y12" s="435"/>
      <c r="Z12" s="435"/>
      <c r="AA12" s="436"/>
      <c r="AB12" s="49"/>
    </row>
    <row r="13" spans="1:32" s="3" customFormat="1" ht="99.95" customHeight="1" x14ac:dyDescent="0.4">
      <c r="A13" s="49"/>
      <c r="B13" s="490" t="s">
        <v>23</v>
      </c>
      <c r="C13" s="491"/>
      <c r="D13" s="491"/>
      <c r="E13" s="491"/>
      <c r="F13" s="491"/>
      <c r="G13" s="492"/>
      <c r="H13" s="507">
        <f>'(様式1号)交付申請書'!$K$12</f>
        <v>0</v>
      </c>
      <c r="I13" s="508"/>
      <c r="J13" s="508"/>
      <c r="K13" s="508"/>
      <c r="L13" s="508"/>
      <c r="M13" s="508"/>
      <c r="N13" s="508"/>
      <c r="O13" s="508"/>
      <c r="P13" s="508"/>
      <c r="Q13" s="508"/>
      <c r="R13" s="508"/>
      <c r="S13" s="508"/>
      <c r="T13" s="508"/>
      <c r="U13" s="508"/>
      <c r="V13" s="508"/>
      <c r="W13" s="508"/>
      <c r="X13" s="508"/>
      <c r="Y13" s="508"/>
      <c r="Z13" s="508"/>
      <c r="AA13" s="509"/>
      <c r="AB13" s="49"/>
    </row>
    <row r="14" spans="1:32" s="3" customFormat="1" ht="39.950000000000003" customHeight="1" thickBot="1" x14ac:dyDescent="0.45">
      <c r="A14" s="49"/>
      <c r="B14" s="490" t="s">
        <v>24</v>
      </c>
      <c r="C14" s="491"/>
      <c r="D14" s="491"/>
      <c r="E14" s="491"/>
      <c r="F14" s="491"/>
      <c r="G14" s="491"/>
      <c r="H14" s="507">
        <f>'(様式4号)着手届'!$H$14</f>
        <v>0</v>
      </c>
      <c r="I14" s="510"/>
      <c r="J14" s="510"/>
      <c r="K14" s="510"/>
      <c r="L14" s="510"/>
      <c r="M14" s="510"/>
      <c r="N14" s="510"/>
      <c r="O14" s="510"/>
      <c r="P14" s="510"/>
      <c r="Q14" s="510"/>
      <c r="R14" s="510"/>
      <c r="S14" s="510"/>
      <c r="T14" s="510"/>
      <c r="U14" s="510"/>
      <c r="V14" s="510"/>
      <c r="W14" s="510"/>
      <c r="X14" s="510"/>
      <c r="Y14" s="510"/>
      <c r="Z14" s="510"/>
      <c r="AA14" s="511"/>
      <c r="AB14" s="49"/>
    </row>
    <row r="15" spans="1:32" s="3" customFormat="1" ht="20.100000000000001" customHeight="1" x14ac:dyDescent="0.4">
      <c r="A15" s="49"/>
      <c r="B15" s="425" t="s">
        <v>25</v>
      </c>
      <c r="C15" s="426"/>
      <c r="D15" s="426"/>
      <c r="E15" s="426"/>
      <c r="F15" s="426"/>
      <c r="G15" s="427"/>
      <c r="H15" s="512">
        <f>'(様式1号)交付申請書'!$N$17</f>
        <v>0</v>
      </c>
      <c r="I15" s="513"/>
      <c r="J15" s="513"/>
      <c r="K15" s="513"/>
      <c r="L15" s="513"/>
      <c r="M15" s="513"/>
      <c r="N15" s="514"/>
      <c r="O15" s="427" t="s">
        <v>26</v>
      </c>
      <c r="P15" s="515"/>
      <c r="Q15" s="515"/>
      <c r="R15" s="515"/>
      <c r="S15" s="515"/>
      <c r="T15" s="515"/>
      <c r="U15" s="591">
        <f>'(様式1号)交付申請書'!$N$18</f>
        <v>0</v>
      </c>
      <c r="V15" s="592"/>
      <c r="W15" s="592"/>
      <c r="X15" s="592"/>
      <c r="Y15" s="592"/>
      <c r="Z15" s="592"/>
      <c r="AA15" s="593"/>
      <c r="AB15" s="49"/>
      <c r="AC15" s="3" t="s">
        <v>147</v>
      </c>
      <c r="AD15" s="585" t="s">
        <v>148</v>
      </c>
      <c r="AE15" s="586"/>
    </row>
    <row r="16" spans="1:32"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c r="AD16" s="587"/>
      <c r="AE16" s="588"/>
    </row>
    <row r="17" spans="30:31" ht="18.75" customHeight="1" thickBot="1" x14ac:dyDescent="0.45">
      <c r="AD17" s="589"/>
      <c r="AE17" s="590"/>
    </row>
  </sheetData>
  <sheetProtection algorithmName="SHA-512" hashValue="BV4JObCrpld/aBpVZGH7b1ta2QV3Ajk0KHfvp+zDIljb0AZ3L/LSEI8FfPYI64ZuGdm9+FdNWcn4TxdC6yAKOg==" saltValue="0nbQOyuUq3Qy8+quUj34lw==" spinCount="100000" sheet="1" objects="1" scenarios="1" formatColumns="0" formatRows="0"/>
  <mergeCells count="32">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49"/>
      <c r="B1" s="417" t="s">
        <v>28</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row>
    <row r="2" spans="1:28" ht="39.950000000000003" customHeight="1" x14ac:dyDescent="0.4">
      <c r="A2" s="424" t="s">
        <v>29</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row>
    <row r="3" spans="1:28" ht="20.100000000000001" customHeight="1" x14ac:dyDescent="0.4">
      <c r="A3" s="50"/>
      <c r="B3" s="51"/>
      <c r="C3" s="51"/>
      <c r="D3" s="51"/>
      <c r="E3" s="51"/>
      <c r="F3" s="51"/>
      <c r="G3" s="51"/>
      <c r="H3" s="51"/>
      <c r="I3" s="51"/>
      <c r="J3" s="51"/>
      <c r="K3" s="51"/>
      <c r="L3" s="51"/>
      <c r="M3" s="51"/>
      <c r="N3" s="51"/>
      <c r="O3" s="51"/>
      <c r="P3" s="51"/>
      <c r="Q3" s="51"/>
      <c r="R3" s="51"/>
      <c r="S3" s="51"/>
      <c r="T3" s="51"/>
      <c r="U3" s="437"/>
      <c r="V3" s="437"/>
      <c r="W3" s="437"/>
      <c r="X3" s="437"/>
      <c r="Y3" s="437"/>
      <c r="Z3" s="437"/>
      <c r="AA3" s="437"/>
      <c r="AB3" s="51"/>
    </row>
    <row r="4" spans="1:28" ht="20.100000000000001" customHeight="1" x14ac:dyDescent="0.4">
      <c r="A4" s="52"/>
      <c r="B4" s="459" t="s">
        <v>8</v>
      </c>
      <c r="C4" s="459"/>
      <c r="D4" s="459"/>
      <c r="E4" s="459"/>
      <c r="F4" s="459"/>
      <c r="G4" s="459"/>
      <c r="H4" s="459"/>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424" t="s">
        <v>19</v>
      </c>
      <c r="I5" s="424"/>
      <c r="J5" s="424"/>
      <c r="K5" s="424"/>
      <c r="L5" s="424"/>
      <c r="M5" s="438" t="s">
        <v>9</v>
      </c>
      <c r="N5" s="438"/>
      <c r="O5" s="438"/>
      <c r="P5" s="438"/>
      <c r="Q5" s="438"/>
      <c r="R5" s="459">
        <f>基本情報設定シート!$C$9</f>
        <v>0</v>
      </c>
      <c r="S5" s="459"/>
      <c r="T5" s="459"/>
      <c r="U5" s="459"/>
      <c r="V5" s="459"/>
      <c r="W5" s="459"/>
      <c r="X5" s="459"/>
      <c r="Y5" s="459"/>
      <c r="Z5" s="459"/>
      <c r="AA5" s="459"/>
      <c r="AB5" s="459"/>
    </row>
    <row r="6" spans="1:28" ht="20.100000000000001" customHeight="1" x14ac:dyDescent="0.4">
      <c r="A6" s="50"/>
      <c r="B6" s="51"/>
      <c r="C6" s="51"/>
      <c r="D6" s="51"/>
      <c r="E6" s="51"/>
      <c r="F6" s="51"/>
      <c r="G6" s="51"/>
      <c r="H6" s="424"/>
      <c r="I6" s="424"/>
      <c r="J6" s="424"/>
      <c r="K6" s="424"/>
      <c r="L6" s="424"/>
      <c r="M6" s="457" t="s">
        <v>10</v>
      </c>
      <c r="N6" s="438"/>
      <c r="O6" s="438"/>
      <c r="P6" s="438"/>
      <c r="Q6" s="438"/>
      <c r="R6" s="458">
        <f>基本情報設定シート!$C$3</f>
        <v>0</v>
      </c>
      <c r="S6" s="458"/>
      <c r="T6" s="458"/>
      <c r="U6" s="458"/>
      <c r="V6" s="458"/>
      <c r="W6" s="458"/>
      <c r="X6" s="458"/>
      <c r="Y6" s="458"/>
      <c r="Z6" s="458"/>
      <c r="AA6" s="458"/>
      <c r="AB6" s="458"/>
    </row>
    <row r="7" spans="1:28" ht="20.100000000000001" customHeight="1" x14ac:dyDescent="0.4">
      <c r="A7" s="50"/>
      <c r="B7" s="51"/>
      <c r="C7" s="51"/>
      <c r="D7" s="51"/>
      <c r="E7" s="51"/>
      <c r="F7" s="51"/>
      <c r="G7" s="51"/>
      <c r="H7" s="424"/>
      <c r="I7" s="424"/>
      <c r="J7" s="424"/>
      <c r="K7" s="424"/>
      <c r="L7" s="424"/>
      <c r="M7" s="438"/>
      <c r="N7" s="438"/>
      <c r="O7" s="438"/>
      <c r="P7" s="438"/>
      <c r="Q7" s="438"/>
      <c r="R7" s="458" t="str">
        <f>基本情報設定シート!$C$4&amp;"　"&amp;基本情報設定シート!$C$5</f>
        <v>　</v>
      </c>
      <c r="S7" s="458"/>
      <c r="T7" s="458"/>
      <c r="U7" s="458"/>
      <c r="V7" s="458"/>
      <c r="W7" s="458"/>
      <c r="X7" s="458"/>
      <c r="Y7" s="458"/>
      <c r="Z7" s="458"/>
      <c r="AA7" s="458"/>
      <c r="AB7" s="458"/>
    </row>
    <row r="8" spans="1:28" s="3" customFormat="1" ht="39.950000000000003" customHeight="1" x14ac:dyDescent="0.4">
      <c r="A8" s="49"/>
      <c r="B8" s="49"/>
      <c r="C8" s="417" t="s">
        <v>27</v>
      </c>
      <c r="D8" s="417"/>
      <c r="E8" s="417"/>
      <c r="F8" s="417"/>
      <c r="G8" s="417"/>
      <c r="H8" s="417"/>
      <c r="I8" s="417"/>
      <c r="J8" s="417"/>
      <c r="K8" s="417"/>
      <c r="L8" s="417"/>
      <c r="M8" s="417"/>
      <c r="N8" s="417"/>
      <c r="O8" s="417"/>
      <c r="P8" s="417"/>
      <c r="Q8" s="417"/>
      <c r="R8" s="417"/>
      <c r="S8" s="417"/>
      <c r="T8" s="417"/>
      <c r="U8" s="417"/>
      <c r="V8" s="417"/>
      <c r="W8" s="417"/>
      <c r="X8" s="417"/>
      <c r="Y8" s="417"/>
      <c r="Z8" s="417"/>
      <c r="AA8" s="417"/>
      <c r="AB8" s="417"/>
    </row>
    <row r="9" spans="1:28" s="3" customFormat="1" ht="30" customHeight="1" x14ac:dyDescent="0.4">
      <c r="A9" s="424" t="s">
        <v>0</v>
      </c>
      <c r="B9" s="424"/>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row>
    <row r="10" spans="1:28" s="3" customFormat="1" ht="39.950000000000003" customHeight="1" x14ac:dyDescent="0.4">
      <c r="A10" s="71"/>
      <c r="B10" s="493" t="s">
        <v>20</v>
      </c>
      <c r="C10" s="493"/>
      <c r="D10" s="493"/>
      <c r="E10" s="493"/>
      <c r="F10" s="493"/>
      <c r="G10" s="493"/>
      <c r="H10" s="597" t="str">
        <f>'(様式4号)完了届'!$H$10</f>
        <v>明治33年1月0日</v>
      </c>
      <c r="I10" s="597"/>
      <c r="J10" s="597"/>
      <c r="K10" s="597"/>
      <c r="L10" s="597"/>
      <c r="M10" s="597"/>
      <c r="N10" s="493" t="s">
        <v>21</v>
      </c>
      <c r="O10" s="493"/>
      <c r="P10" s="493"/>
      <c r="Q10" s="493"/>
      <c r="R10" s="493"/>
      <c r="S10" s="493"/>
      <c r="T10" s="598" t="str">
        <f>'(様式4号)完了届'!$R$10</f>
        <v>指令も産第号</v>
      </c>
      <c r="U10" s="598"/>
      <c r="V10" s="598"/>
      <c r="W10" s="598"/>
      <c r="X10" s="598"/>
      <c r="Y10" s="598"/>
      <c r="Z10" s="598"/>
      <c r="AA10" s="598"/>
      <c r="AB10" s="71"/>
    </row>
    <row r="11" spans="1:28" s="3" customFormat="1" ht="20.100000000000001" customHeight="1" x14ac:dyDescent="0.4">
      <c r="A11" s="49"/>
      <c r="B11" s="493" t="s">
        <v>1</v>
      </c>
      <c r="C11" s="493"/>
      <c r="D11" s="493"/>
      <c r="E11" s="493"/>
      <c r="F11" s="493"/>
      <c r="G11" s="493"/>
      <c r="H11" s="599" t="e">
        <f>'(様式1号)交付申請書'!$F$10</f>
        <v>#NUM!</v>
      </c>
      <c r="I11" s="599"/>
      <c r="J11" s="599"/>
      <c r="K11" s="599"/>
      <c r="L11" s="599"/>
      <c r="M11" s="599"/>
      <c r="N11" s="493" t="s">
        <v>22</v>
      </c>
      <c r="O11" s="493"/>
      <c r="P11" s="493"/>
      <c r="Q11" s="493"/>
      <c r="R11" s="493"/>
      <c r="S11" s="493"/>
      <c r="T11" s="600" t="str">
        <f>基本情報設定シート!$C$10</f>
        <v>松江市設備導入支援事業補助金</v>
      </c>
      <c r="U11" s="600"/>
      <c r="V11" s="600"/>
      <c r="W11" s="600"/>
      <c r="X11" s="600"/>
      <c r="Y11" s="600"/>
      <c r="Z11" s="600"/>
      <c r="AA11" s="600"/>
      <c r="AB11" s="49"/>
    </row>
    <row r="12" spans="1:28" s="3" customFormat="1" ht="20.100000000000001" customHeight="1" x14ac:dyDescent="0.4">
      <c r="A12" s="49"/>
      <c r="B12" s="490" t="s">
        <v>3</v>
      </c>
      <c r="C12" s="491"/>
      <c r="D12" s="491"/>
      <c r="E12" s="491"/>
      <c r="F12" s="491"/>
      <c r="G12" s="492"/>
      <c r="H12" s="607" t="str">
        <f>基本情報設定シート!$C$11</f>
        <v>生産性向上支援事業</v>
      </c>
      <c r="I12" s="608"/>
      <c r="J12" s="608"/>
      <c r="K12" s="608"/>
      <c r="L12" s="608"/>
      <c r="M12" s="608"/>
      <c r="N12" s="608"/>
      <c r="O12" s="608"/>
      <c r="P12" s="608"/>
      <c r="Q12" s="608"/>
      <c r="R12" s="608"/>
      <c r="S12" s="608"/>
      <c r="T12" s="608"/>
      <c r="U12" s="608"/>
      <c r="V12" s="608"/>
      <c r="W12" s="608"/>
      <c r="X12" s="608"/>
      <c r="Y12" s="608"/>
      <c r="Z12" s="608"/>
      <c r="AA12" s="609"/>
      <c r="AB12" s="49"/>
    </row>
    <row r="13" spans="1:28" s="3" customFormat="1" ht="39.950000000000003" customHeight="1" x14ac:dyDescent="0.4">
      <c r="A13" s="49"/>
      <c r="B13" s="490" t="s">
        <v>24</v>
      </c>
      <c r="C13" s="491"/>
      <c r="D13" s="491"/>
      <c r="E13" s="491"/>
      <c r="F13" s="491"/>
      <c r="G13" s="491"/>
      <c r="H13" s="507">
        <f>'(様式4号)完了届'!$H$14</f>
        <v>0</v>
      </c>
      <c r="I13" s="510"/>
      <c r="J13" s="510"/>
      <c r="K13" s="510"/>
      <c r="L13" s="510"/>
      <c r="M13" s="510"/>
      <c r="N13" s="510"/>
      <c r="O13" s="510"/>
      <c r="P13" s="510"/>
      <c r="Q13" s="510"/>
      <c r="R13" s="510"/>
      <c r="S13" s="510"/>
      <c r="T13" s="510"/>
      <c r="U13" s="510"/>
      <c r="V13" s="510"/>
      <c r="W13" s="510"/>
      <c r="X13" s="510"/>
      <c r="Y13" s="510"/>
      <c r="Z13" s="510"/>
      <c r="AA13" s="511"/>
      <c r="AB13" s="49"/>
    </row>
    <row r="14" spans="1:28" s="3" customFormat="1" ht="20.100000000000001" customHeight="1" x14ac:dyDescent="0.4">
      <c r="A14" s="49"/>
      <c r="B14" s="490" t="s">
        <v>25</v>
      </c>
      <c r="C14" s="491"/>
      <c r="D14" s="491"/>
      <c r="E14" s="491"/>
      <c r="F14" s="491"/>
      <c r="G14" s="492"/>
      <c r="H14" s="610">
        <f>'(様式4号)完了届'!$H$15</f>
        <v>0</v>
      </c>
      <c r="I14" s="611"/>
      <c r="J14" s="611"/>
      <c r="K14" s="611"/>
      <c r="L14" s="611"/>
      <c r="M14" s="611"/>
      <c r="N14" s="612"/>
      <c r="O14" s="492" t="s">
        <v>26</v>
      </c>
      <c r="P14" s="493"/>
      <c r="Q14" s="493"/>
      <c r="R14" s="493"/>
      <c r="S14" s="493"/>
      <c r="T14" s="493"/>
      <c r="U14" s="613">
        <f>'(様式4号)完了届'!$U$15</f>
        <v>0</v>
      </c>
      <c r="V14" s="613"/>
      <c r="W14" s="613"/>
      <c r="X14" s="613"/>
      <c r="Y14" s="613"/>
      <c r="Z14" s="613"/>
      <c r="AA14" s="613"/>
      <c r="AB14" s="49"/>
    </row>
    <row r="15" spans="1:28" s="3" customFormat="1" ht="39.950000000000003" customHeight="1" x14ac:dyDescent="0.4">
      <c r="A15" s="49"/>
      <c r="B15" s="418" t="s">
        <v>30</v>
      </c>
      <c r="C15" s="419"/>
      <c r="D15" s="419"/>
      <c r="E15" s="419"/>
      <c r="F15" s="419"/>
      <c r="G15" s="419"/>
      <c r="H15" s="419"/>
      <c r="I15" s="419"/>
      <c r="J15" s="420"/>
      <c r="K15" s="439">
        <f>IF('(別紙8)事業報告書'!$K$52="",'(別紙8)事業報告書'!$K$51,'(別紙8)事業報告書'!$K$52)</f>
        <v>0</v>
      </c>
      <c r="L15" s="440"/>
      <c r="M15" s="440"/>
      <c r="N15" s="440"/>
      <c r="O15" s="440"/>
      <c r="P15" s="440"/>
      <c r="Q15" s="440"/>
      <c r="R15" s="440"/>
      <c r="S15" s="440"/>
      <c r="T15" s="440"/>
      <c r="U15" s="440"/>
      <c r="V15" s="440"/>
      <c r="W15" s="440"/>
      <c r="X15" s="440"/>
      <c r="Y15" s="440"/>
      <c r="Z15" s="510" t="s">
        <v>5</v>
      </c>
      <c r="AA15" s="511"/>
      <c r="AB15" s="49"/>
    </row>
    <row r="16" spans="1:28" s="3" customFormat="1" ht="39.950000000000003" customHeight="1" x14ac:dyDescent="0.4">
      <c r="A16" s="49"/>
      <c r="B16" s="418" t="s">
        <v>31</v>
      </c>
      <c r="C16" s="419"/>
      <c r="D16" s="419"/>
      <c r="E16" s="419"/>
      <c r="F16" s="419"/>
      <c r="G16" s="419"/>
      <c r="H16" s="419"/>
      <c r="I16" s="419"/>
      <c r="J16" s="420"/>
      <c r="K16" s="595"/>
      <c r="L16" s="596"/>
      <c r="M16" s="596"/>
      <c r="N16" s="596"/>
      <c r="O16" s="596"/>
      <c r="P16" s="596"/>
      <c r="Q16" s="596"/>
      <c r="R16" s="596"/>
      <c r="S16" s="596"/>
      <c r="T16" s="596"/>
      <c r="U16" s="596"/>
      <c r="V16" s="596"/>
      <c r="W16" s="596"/>
      <c r="X16" s="596"/>
      <c r="Y16" s="596"/>
      <c r="Z16" s="510" t="s">
        <v>5</v>
      </c>
      <c r="AA16" s="511"/>
      <c r="AB16" s="49"/>
    </row>
    <row r="17" spans="1:28" s="3" customFormat="1" ht="39.950000000000003" customHeight="1" x14ac:dyDescent="0.4">
      <c r="A17" s="49"/>
      <c r="B17" s="418" t="s">
        <v>32</v>
      </c>
      <c r="C17" s="419"/>
      <c r="D17" s="419"/>
      <c r="E17" s="419"/>
      <c r="F17" s="419"/>
      <c r="G17" s="419"/>
      <c r="H17" s="419"/>
      <c r="I17" s="419"/>
      <c r="J17" s="420"/>
      <c r="K17" s="439">
        <v>0</v>
      </c>
      <c r="L17" s="440"/>
      <c r="M17" s="440"/>
      <c r="N17" s="440"/>
      <c r="O17" s="440"/>
      <c r="P17" s="440"/>
      <c r="Q17" s="440"/>
      <c r="R17" s="440"/>
      <c r="S17" s="440"/>
      <c r="T17" s="440"/>
      <c r="U17" s="440"/>
      <c r="V17" s="440"/>
      <c r="W17" s="440"/>
      <c r="X17" s="440"/>
      <c r="Y17" s="440"/>
      <c r="Z17" s="510" t="s">
        <v>5</v>
      </c>
      <c r="AA17" s="511"/>
      <c r="AB17" s="49"/>
    </row>
    <row r="18" spans="1:28" s="3" customFormat="1" ht="99.95" customHeight="1" x14ac:dyDescent="0.4">
      <c r="A18" s="49"/>
      <c r="B18" s="490" t="s">
        <v>34</v>
      </c>
      <c r="C18" s="491"/>
      <c r="D18" s="491"/>
      <c r="E18" s="491"/>
      <c r="F18" s="491"/>
      <c r="G18" s="492"/>
      <c r="H18" s="594" t="s">
        <v>228</v>
      </c>
      <c r="I18" s="510"/>
      <c r="J18" s="510"/>
      <c r="K18" s="510"/>
      <c r="L18" s="510"/>
      <c r="M18" s="510"/>
      <c r="N18" s="510"/>
      <c r="O18" s="510"/>
      <c r="P18" s="510"/>
      <c r="Q18" s="510"/>
      <c r="R18" s="510"/>
      <c r="S18" s="510"/>
      <c r="T18" s="510"/>
      <c r="U18" s="510"/>
      <c r="V18" s="510"/>
      <c r="W18" s="510"/>
      <c r="X18" s="510"/>
      <c r="Y18" s="510"/>
      <c r="Z18" s="510"/>
      <c r="AA18" s="511"/>
      <c r="AB18" s="49"/>
    </row>
    <row r="19" spans="1:28" s="3" customFormat="1" ht="20.100000000000001" customHeight="1" x14ac:dyDescent="0.4">
      <c r="A19" s="49"/>
      <c r="B19" s="601" t="s">
        <v>33</v>
      </c>
      <c r="C19" s="602"/>
      <c r="D19" s="602"/>
      <c r="E19" s="602"/>
      <c r="F19" s="602"/>
      <c r="G19" s="602"/>
      <c r="H19" s="602"/>
      <c r="I19" s="602"/>
      <c r="J19" s="602"/>
      <c r="K19" s="602"/>
      <c r="L19" s="602"/>
      <c r="M19" s="602"/>
      <c r="N19" s="602"/>
      <c r="O19" s="602"/>
      <c r="P19" s="602"/>
      <c r="Q19" s="602"/>
      <c r="R19" s="602"/>
      <c r="S19" s="602"/>
      <c r="T19" s="602"/>
      <c r="U19" s="602"/>
      <c r="V19" s="602"/>
      <c r="W19" s="602"/>
      <c r="X19" s="602"/>
      <c r="Y19" s="602"/>
      <c r="Z19" s="602"/>
      <c r="AA19" s="603"/>
      <c r="AB19" s="49"/>
    </row>
    <row r="20" spans="1:28" s="3" customFormat="1" ht="99.95" customHeight="1" x14ac:dyDescent="0.4">
      <c r="A20" s="49"/>
      <c r="B20" s="604" t="str">
        <f>VLOOKUP($H$12,管理者用!$C$2:$E$18,3,0)</f>
        <v>１．事業報告書
２．補助対象経費に係る請求明細の分かるもの
３．領収書等補助対象経費の支払いが完了したことが分かるもの
４．市税に滞納がないことが分かる証明書</v>
      </c>
      <c r="C20" s="605"/>
      <c r="D20" s="605"/>
      <c r="E20" s="605"/>
      <c r="F20" s="605"/>
      <c r="G20" s="605"/>
      <c r="H20" s="605"/>
      <c r="I20" s="605"/>
      <c r="J20" s="605"/>
      <c r="K20" s="605"/>
      <c r="L20" s="605"/>
      <c r="M20" s="605"/>
      <c r="N20" s="605"/>
      <c r="O20" s="605"/>
      <c r="P20" s="605"/>
      <c r="Q20" s="605"/>
      <c r="R20" s="605"/>
      <c r="S20" s="605"/>
      <c r="T20" s="605"/>
      <c r="U20" s="605"/>
      <c r="V20" s="605"/>
      <c r="W20" s="605"/>
      <c r="X20" s="605"/>
      <c r="Y20" s="605"/>
      <c r="Z20" s="605"/>
      <c r="AA20" s="606"/>
      <c r="AB20" s="49"/>
    </row>
    <row r="21" spans="1:28" s="3" customFormat="1" ht="20.100000000000001" customHeight="1" x14ac:dyDescent="0.4">
      <c r="A21" s="49"/>
      <c r="B21" s="49"/>
      <c r="C21" s="49"/>
      <c r="D21" s="49"/>
      <c r="E21" s="57"/>
      <c r="F21" s="57"/>
      <c r="G21" s="57"/>
      <c r="H21" s="57"/>
      <c r="I21" s="57"/>
      <c r="J21" s="57"/>
      <c r="K21" s="57"/>
      <c r="L21" s="57"/>
      <c r="M21" s="57"/>
      <c r="N21" s="57"/>
      <c r="O21" s="57"/>
      <c r="P21" s="57"/>
      <c r="Q21" s="49"/>
      <c r="R21" s="49"/>
      <c r="S21" s="49"/>
      <c r="T21" s="49"/>
      <c r="U21" s="49"/>
      <c r="V21" s="49"/>
      <c r="W21" s="49"/>
      <c r="X21" s="49"/>
      <c r="Y21" s="49"/>
      <c r="Z21" s="49"/>
      <c r="AA21" s="49"/>
      <c r="AB21" s="49"/>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customSheetView>
  </customSheetViews>
  <mergeCells count="4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 ref="C8:AB8"/>
    <mergeCell ref="A2:AB2"/>
    <mergeCell ref="B11:G11"/>
    <mergeCell ref="M5:Q5"/>
    <mergeCell ref="H10:M10"/>
    <mergeCell ref="N10:S10"/>
    <mergeCell ref="T10:AA10"/>
    <mergeCell ref="H11:M11"/>
    <mergeCell ref="N11:S11"/>
    <mergeCell ref="T11:AA11"/>
    <mergeCell ref="B1:AB1"/>
    <mergeCell ref="U3:AA3"/>
    <mergeCell ref="B4:H4"/>
    <mergeCell ref="H5:L7"/>
    <mergeCell ref="M6:Q7"/>
    <mergeCell ref="R6:AB6"/>
    <mergeCell ref="R5:AB5"/>
    <mergeCell ref="R7:AB7"/>
    <mergeCell ref="B18:G18"/>
    <mergeCell ref="H18:AA18"/>
    <mergeCell ref="K15:Y15"/>
    <mergeCell ref="K16:Y16"/>
    <mergeCell ref="Z16:AA16"/>
    <mergeCell ref="K17:Y17"/>
    <mergeCell ref="Z17:AA17"/>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view="pageBreakPreview" zoomScaleNormal="100" zoomScaleSheetLayoutView="100" workbookViewId="0">
      <selection activeCell="E5" sqref="E5:M5"/>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7" width="9.375" style="23" hidden="1" customWidth="1"/>
    <col min="18" max="16384" width="9" style="23"/>
  </cols>
  <sheetData>
    <row r="1" spans="1:21" x14ac:dyDescent="0.4">
      <c r="A1" s="21" t="s">
        <v>374</v>
      </c>
      <c r="B1" s="21"/>
      <c r="C1" s="22"/>
      <c r="D1" s="22"/>
      <c r="E1" s="21"/>
      <c r="F1" s="21"/>
      <c r="G1" s="21"/>
      <c r="H1" s="21"/>
      <c r="I1" s="21"/>
      <c r="J1" s="21"/>
      <c r="K1" s="21"/>
      <c r="L1" s="21"/>
      <c r="M1" s="21"/>
    </row>
    <row r="2" spans="1:21" ht="30" customHeight="1" thickBot="1" x14ac:dyDescent="0.45">
      <c r="A2" s="317" t="str">
        <f>基本情報設定シート!$C$10&amp;"　事業報告書"</f>
        <v>松江市設備導入支援事業補助金　事業報告書</v>
      </c>
      <c r="B2" s="317"/>
      <c r="C2" s="317"/>
      <c r="D2" s="317"/>
      <c r="E2" s="317"/>
      <c r="F2" s="317"/>
      <c r="G2" s="317"/>
      <c r="H2" s="317"/>
      <c r="I2" s="317"/>
      <c r="J2" s="317"/>
      <c r="K2" s="317"/>
      <c r="L2" s="317"/>
      <c r="M2" s="317"/>
    </row>
    <row r="3" spans="1:21" s="24" customFormat="1" ht="18.75" customHeight="1" thickBot="1" x14ac:dyDescent="0.45">
      <c r="A3" s="45" t="s">
        <v>156</v>
      </c>
      <c r="B3" s="630" t="s">
        <v>157</v>
      </c>
      <c r="C3" s="630"/>
      <c r="D3" s="630"/>
      <c r="E3" s="631">
        <f>基本情報設定シート!$C$3</f>
        <v>0</v>
      </c>
      <c r="F3" s="631"/>
      <c r="G3" s="631"/>
      <c r="H3" s="631"/>
      <c r="I3" s="631"/>
      <c r="J3" s="631"/>
      <c r="K3" s="631"/>
      <c r="L3" s="631"/>
      <c r="M3" s="632"/>
      <c r="N3" s="23"/>
      <c r="O3" s="23"/>
      <c r="P3" s="23"/>
      <c r="Q3" s="23"/>
      <c r="R3" s="23"/>
      <c r="S3" s="23"/>
      <c r="T3" s="23"/>
      <c r="U3" s="23"/>
    </row>
    <row r="4" spans="1:21" s="24" customFormat="1" ht="18.75" customHeight="1" x14ac:dyDescent="0.4">
      <c r="A4" s="287" t="s">
        <v>364</v>
      </c>
      <c r="B4" s="290" t="s">
        <v>371</v>
      </c>
      <c r="C4" s="291"/>
      <c r="D4" s="292"/>
      <c r="E4" s="633" t="str">
        <f>基本情報設定シート!$C$11</f>
        <v>生産性向上支援事業</v>
      </c>
      <c r="F4" s="634"/>
      <c r="G4" s="634"/>
      <c r="H4" s="634"/>
      <c r="I4" s="634"/>
      <c r="J4" s="634"/>
      <c r="K4" s="634"/>
      <c r="L4" s="634"/>
      <c r="M4" s="635"/>
      <c r="N4" s="23"/>
      <c r="O4" s="23"/>
      <c r="P4" s="23"/>
      <c r="Q4" s="23"/>
      <c r="R4" s="23"/>
      <c r="S4" s="23"/>
      <c r="T4" s="23"/>
      <c r="U4" s="23"/>
    </row>
    <row r="5" spans="1:21" s="24" customFormat="1" ht="120" customHeight="1" x14ac:dyDescent="0.4">
      <c r="A5" s="288"/>
      <c r="B5" s="614" t="s">
        <v>365</v>
      </c>
      <c r="C5" s="614"/>
      <c r="D5" s="614"/>
      <c r="E5" s="296"/>
      <c r="F5" s="297"/>
      <c r="G5" s="297"/>
      <c r="H5" s="297"/>
      <c r="I5" s="297"/>
      <c r="J5" s="297"/>
      <c r="K5" s="297"/>
      <c r="L5" s="297"/>
      <c r="M5" s="298"/>
      <c r="N5" s="23"/>
      <c r="O5" s="23"/>
      <c r="P5" s="23"/>
      <c r="Q5" s="23"/>
      <c r="R5" s="23"/>
      <c r="S5" s="23"/>
      <c r="T5" s="23"/>
    </row>
    <row r="6" spans="1:21" s="24" customFormat="1" ht="5.0999999999999996" customHeight="1" x14ac:dyDescent="0.4">
      <c r="A6" s="288"/>
      <c r="B6" s="103"/>
      <c r="C6" s="264"/>
      <c r="D6" s="264"/>
      <c r="E6" s="264"/>
      <c r="F6" s="264"/>
      <c r="G6" s="264"/>
      <c r="H6" s="264"/>
      <c r="I6" s="264"/>
      <c r="J6" s="264"/>
      <c r="K6" s="264"/>
      <c r="L6" s="104"/>
      <c r="M6" s="105"/>
      <c r="N6" s="23"/>
      <c r="O6" s="23"/>
      <c r="P6" s="23"/>
      <c r="Q6" s="23"/>
      <c r="R6" s="23"/>
    </row>
    <row r="7" spans="1:21" s="24" customFormat="1" x14ac:dyDescent="0.4">
      <c r="A7" s="288"/>
      <c r="B7" s="103"/>
      <c r="C7" s="265" t="s">
        <v>366</v>
      </c>
      <c r="D7" s="265"/>
      <c r="E7" s="106"/>
      <c r="F7" s="106"/>
      <c r="G7" s="106"/>
      <c r="H7" s="106"/>
      <c r="I7" s="106"/>
      <c r="J7" s="106"/>
      <c r="K7" s="106"/>
      <c r="L7" s="107" t="s">
        <v>304</v>
      </c>
      <c r="M7" s="105"/>
      <c r="N7" s="23"/>
      <c r="O7" s="23"/>
      <c r="P7" s="23"/>
      <c r="Q7" s="23"/>
      <c r="R7" s="23"/>
    </row>
    <row r="8" spans="1:21" s="24" customFormat="1" ht="37.5" customHeight="1" x14ac:dyDescent="0.4">
      <c r="A8" s="288"/>
      <c r="B8" s="108"/>
      <c r="C8" s="257" t="s">
        <v>367</v>
      </c>
      <c r="D8" s="245"/>
      <c r="E8" s="245"/>
      <c r="F8" s="245" t="s">
        <v>306</v>
      </c>
      <c r="G8" s="245"/>
      <c r="H8" s="269" t="s">
        <v>307</v>
      </c>
      <c r="I8" s="270"/>
      <c r="J8" s="257" t="s">
        <v>368</v>
      </c>
      <c r="K8" s="245"/>
      <c r="L8" s="245"/>
      <c r="M8" s="105"/>
      <c r="N8" s="23"/>
      <c r="O8" s="23"/>
      <c r="P8" s="23"/>
      <c r="Q8" s="23"/>
      <c r="R8" s="23"/>
    </row>
    <row r="9" spans="1:21" s="24" customFormat="1" ht="39.950000000000003" customHeight="1" x14ac:dyDescent="0.4">
      <c r="A9" s="288"/>
      <c r="B9" s="108"/>
      <c r="C9" s="615" t="str">
        <f>IF('(別紙6)事業計画書'!$C$22&lt;&gt;0,'(別紙6)事業計画書'!$C$22,"")</f>
        <v/>
      </c>
      <c r="D9" s="615"/>
      <c r="E9" s="615"/>
      <c r="F9" s="616" t="str">
        <f>IF('(別紙6)事業計画書'!$F$22&lt;&gt;0,'(別紙6)事業計画書'!$F$22,"")</f>
        <v/>
      </c>
      <c r="G9" s="617"/>
      <c r="H9" s="618" t="str">
        <f>IF('(別紙6)事業計画書'!$H$22&lt;&gt;0,'(別紙6)事業計画書'!$H$22,"")</f>
        <v/>
      </c>
      <c r="I9" s="618"/>
      <c r="J9" s="619" t="str">
        <f>IF('(別紙6)事業計画書'!$J$22&lt;&gt;0,'(別紙6)事業計画書'!$J$22,"")</f>
        <v/>
      </c>
      <c r="K9" s="620"/>
      <c r="L9" s="621"/>
      <c r="M9" s="105"/>
      <c r="N9" s="23"/>
      <c r="O9" s="23"/>
      <c r="P9" s="23"/>
      <c r="Q9" s="23"/>
      <c r="R9" s="23"/>
    </row>
    <row r="10" spans="1:21" s="24" customFormat="1" ht="39.950000000000003" customHeight="1" x14ac:dyDescent="0.4">
      <c r="A10" s="288"/>
      <c r="B10" s="108"/>
      <c r="C10" s="615" t="str">
        <f>IF('(別紙6)事業計画書'!$C$23&lt;&gt;0,'(別紙6)事業計画書'!$C$23,"")</f>
        <v/>
      </c>
      <c r="D10" s="615"/>
      <c r="E10" s="615"/>
      <c r="F10" s="615" t="str">
        <f>IF('(別紙6)事業計画書'!$F$23&lt;&gt;0,'(別紙6)事業計画書'!$F$23,"")</f>
        <v/>
      </c>
      <c r="G10" s="615"/>
      <c r="H10" s="618" t="str">
        <f>IF('(別紙6)事業計画書'!$H$23&lt;&gt;0,'(別紙6)事業計画書'!$H$23,"")</f>
        <v/>
      </c>
      <c r="I10" s="618"/>
      <c r="J10" s="622" t="str">
        <f>IF('(別紙6)事業計画書'!$J$23&lt;&gt;0,'(別紙6)事業計画書'!$J$23,"")</f>
        <v/>
      </c>
      <c r="K10" s="622"/>
      <c r="L10" s="622"/>
      <c r="M10" s="105"/>
      <c r="N10" s="23"/>
      <c r="O10" s="23"/>
      <c r="P10" s="23"/>
      <c r="Q10" s="23"/>
      <c r="R10" s="23"/>
    </row>
    <row r="11" spans="1:21" s="24" customFormat="1" ht="35.25" customHeight="1" x14ac:dyDescent="0.4">
      <c r="A11" s="288"/>
      <c r="B11" s="252" t="s">
        <v>309</v>
      </c>
      <c r="C11" s="253"/>
      <c r="D11" s="253"/>
      <c r="E11" s="253"/>
      <c r="F11" s="253"/>
      <c r="G11" s="253"/>
      <c r="H11" s="253"/>
      <c r="I11" s="253"/>
      <c r="J11" s="253"/>
      <c r="K11" s="253"/>
      <c r="L11" s="253"/>
      <c r="M11" s="254"/>
      <c r="N11" s="23"/>
      <c r="O11" s="23"/>
      <c r="P11" s="23"/>
      <c r="Q11" s="23"/>
      <c r="R11" s="23"/>
      <c r="S11" s="23"/>
      <c r="T11" s="23"/>
    </row>
    <row r="12" spans="1:21" s="24" customFormat="1" ht="5.0999999999999996" customHeight="1" x14ac:dyDescent="0.4">
      <c r="A12" s="288"/>
      <c r="B12" s="109"/>
      <c r="C12" s="255"/>
      <c r="D12" s="255"/>
      <c r="E12" s="256"/>
      <c r="F12" s="256"/>
      <c r="G12" s="256"/>
      <c r="H12" s="256"/>
      <c r="I12" s="256"/>
      <c r="J12" s="256"/>
      <c r="K12" s="256"/>
      <c r="L12" s="110"/>
      <c r="M12" s="105"/>
      <c r="N12" s="23"/>
      <c r="O12" s="23"/>
      <c r="P12" s="23"/>
      <c r="Q12" s="23"/>
      <c r="R12" s="23"/>
    </row>
    <row r="13" spans="1:21" s="24" customFormat="1" ht="18.75" customHeight="1" x14ac:dyDescent="0.4">
      <c r="A13" s="288"/>
      <c r="B13" s="257" t="s">
        <v>310</v>
      </c>
      <c r="C13" s="258"/>
      <c r="D13" s="258"/>
      <c r="E13" s="111" t="s">
        <v>311</v>
      </c>
      <c r="F13" s="615">
        <f>'(別紙6)事業計画書'!$F$26</f>
        <v>0</v>
      </c>
      <c r="G13" s="615"/>
      <c r="H13" s="615"/>
      <c r="I13" s="615"/>
      <c r="J13" s="615"/>
      <c r="K13" s="615"/>
      <c r="L13" s="615"/>
      <c r="M13" s="105"/>
      <c r="N13" s="23"/>
      <c r="O13" s="23"/>
      <c r="P13" s="23"/>
      <c r="Q13" s="23"/>
      <c r="R13" s="23"/>
    </row>
    <row r="14" spans="1:21" s="24" customFormat="1" x14ac:dyDescent="0.4">
      <c r="A14" s="288"/>
      <c r="B14" s="257"/>
      <c r="C14" s="257"/>
      <c r="D14" s="257"/>
      <c r="E14" s="111" t="s">
        <v>312</v>
      </c>
      <c r="F14" s="615">
        <f>'(別紙6)事業計画書'!$F$27</f>
        <v>0</v>
      </c>
      <c r="G14" s="615"/>
      <c r="H14" s="615"/>
      <c r="I14" s="615"/>
      <c r="J14" s="615"/>
      <c r="K14" s="615"/>
      <c r="L14" s="615"/>
      <c r="M14" s="105"/>
      <c r="N14" s="23"/>
      <c r="O14" s="23"/>
      <c r="P14" s="23"/>
      <c r="Q14" s="23"/>
      <c r="R14" s="23"/>
    </row>
    <row r="15" spans="1:21" s="24" customFormat="1" x14ac:dyDescent="0.4">
      <c r="A15" s="288"/>
      <c r="B15" s="245" t="s">
        <v>313</v>
      </c>
      <c r="C15" s="245"/>
      <c r="D15" s="245"/>
      <c r="E15" s="623">
        <f>'(別紙6)事業計画書'!$E$28</f>
        <v>0</v>
      </c>
      <c r="F15" s="623"/>
      <c r="G15" s="623"/>
      <c r="H15" s="623"/>
      <c r="I15" s="623"/>
      <c r="J15" s="623"/>
      <c r="K15" s="623"/>
      <c r="L15" s="623"/>
      <c r="M15" s="105"/>
      <c r="N15" s="23"/>
      <c r="O15" s="23"/>
      <c r="P15" s="23"/>
      <c r="Q15" s="23"/>
      <c r="R15" s="23"/>
    </row>
    <row r="16" spans="1:21" s="24" customFormat="1" x14ac:dyDescent="0.4">
      <c r="A16" s="288"/>
      <c r="B16" s="624" t="s">
        <v>314</v>
      </c>
      <c r="C16" s="625"/>
      <c r="D16" s="626"/>
      <c r="E16" s="623">
        <f>'(別紙6)事業計画書'!$E$29</f>
        <v>0</v>
      </c>
      <c r="F16" s="623"/>
      <c r="G16" s="623"/>
      <c r="H16" s="623"/>
      <c r="I16" s="623"/>
      <c r="J16" s="623"/>
      <c r="K16" s="623"/>
      <c r="L16" s="623"/>
      <c r="M16" s="105"/>
      <c r="N16" s="23"/>
      <c r="O16" s="23"/>
      <c r="P16" s="23"/>
      <c r="Q16" s="23"/>
      <c r="R16" s="23"/>
    </row>
    <row r="17" spans="1:21" s="24" customFormat="1" x14ac:dyDescent="0.4">
      <c r="A17" s="288"/>
      <c r="B17" s="260" t="s">
        <v>369</v>
      </c>
      <c r="C17" s="260"/>
      <c r="D17" s="260"/>
      <c r="E17" s="246"/>
      <c r="F17" s="246"/>
      <c r="G17" s="246"/>
      <c r="H17" s="246"/>
      <c r="I17" s="246"/>
      <c r="J17" s="246"/>
      <c r="K17" s="246"/>
      <c r="L17" s="246"/>
      <c r="M17" s="105"/>
      <c r="N17" s="23"/>
      <c r="O17" s="23"/>
      <c r="P17" s="23"/>
      <c r="Q17" s="23"/>
      <c r="R17" s="23"/>
    </row>
    <row r="18" spans="1:21" s="24" customFormat="1" ht="19.5" thickBot="1" x14ac:dyDescent="0.45">
      <c r="A18" s="289"/>
      <c r="B18" s="247" t="s">
        <v>316</v>
      </c>
      <c r="C18" s="247"/>
      <c r="D18" s="248"/>
      <c r="E18" s="627">
        <f>'(別紙6)事業計画書'!$E$31</f>
        <v>0</v>
      </c>
      <c r="F18" s="628"/>
      <c r="G18" s="114" t="s">
        <v>317</v>
      </c>
      <c r="H18" s="114"/>
      <c r="I18" s="113"/>
      <c r="J18" s="629">
        <f>'(別紙6)事業計画書'!$J$31</f>
        <v>0</v>
      </c>
      <c r="K18" s="629"/>
      <c r="L18" s="148" t="s">
        <v>318</v>
      </c>
      <c r="M18" s="115"/>
      <c r="N18" s="23"/>
      <c r="O18" s="23"/>
      <c r="P18" s="23"/>
      <c r="Q18" s="23"/>
      <c r="R18" s="23"/>
    </row>
    <row r="19" spans="1:21" s="24" customFormat="1" x14ac:dyDescent="0.4">
      <c r="A19" s="553" t="s">
        <v>223</v>
      </c>
      <c r="B19" s="36"/>
      <c r="C19" s="39" t="s">
        <v>172</v>
      </c>
      <c r="D19" s="22"/>
      <c r="E19" s="21"/>
      <c r="F19" s="21"/>
      <c r="G19" s="21"/>
      <c r="H19" s="21"/>
      <c r="I19" s="21"/>
      <c r="J19" s="21"/>
      <c r="K19" s="21"/>
      <c r="L19" s="40" t="s">
        <v>173</v>
      </c>
      <c r="M19" s="37"/>
      <c r="N19" s="23"/>
      <c r="O19" s="23"/>
      <c r="P19" s="23"/>
      <c r="Q19" s="23"/>
      <c r="R19" s="23"/>
      <c r="S19" s="23"/>
      <c r="T19" s="23"/>
      <c r="U19" s="23"/>
    </row>
    <row r="20" spans="1:21" s="24" customFormat="1" x14ac:dyDescent="0.4">
      <c r="A20" s="553"/>
      <c r="B20" s="36"/>
      <c r="C20" s="39"/>
      <c r="D20" s="22"/>
      <c r="E20" s="21"/>
      <c r="F20" s="21"/>
      <c r="G20" s="21"/>
      <c r="H20" s="21"/>
      <c r="I20" s="21"/>
      <c r="J20" s="21"/>
      <c r="K20" s="21"/>
      <c r="L20" s="40" t="s">
        <v>222</v>
      </c>
      <c r="M20" s="37"/>
      <c r="N20" s="23"/>
      <c r="O20" s="23"/>
      <c r="P20" s="23"/>
      <c r="Q20" s="23"/>
      <c r="R20" s="23"/>
      <c r="S20" s="23"/>
      <c r="T20" s="23"/>
      <c r="U20" s="23"/>
    </row>
    <row r="21" spans="1:21" s="24" customFormat="1" x14ac:dyDescent="0.4">
      <c r="A21" s="237"/>
      <c r="B21" s="36"/>
      <c r="C21" s="44" t="s">
        <v>174</v>
      </c>
      <c r="D21" s="205" t="s">
        <v>175</v>
      </c>
      <c r="E21" s="205"/>
      <c r="F21" s="240" t="s">
        <v>176</v>
      </c>
      <c r="G21" s="240"/>
      <c r="H21" s="240"/>
      <c r="I21" s="240"/>
      <c r="J21" s="240"/>
      <c r="K21" s="240"/>
      <c r="L21" s="240"/>
      <c r="M21" s="37"/>
      <c r="N21" s="23"/>
      <c r="O21" s="23"/>
      <c r="P21" s="23"/>
      <c r="Q21" s="23"/>
      <c r="R21" s="23"/>
      <c r="S21" s="23"/>
      <c r="T21" s="23"/>
      <c r="U21" s="23"/>
    </row>
    <row r="22" spans="1:21" s="24" customFormat="1" x14ac:dyDescent="0.4">
      <c r="A22" s="237"/>
      <c r="B22" s="36"/>
      <c r="C22" s="564" t="s">
        <v>177</v>
      </c>
      <c r="D22" s="554">
        <f>D28-SUM(D24,D26)</f>
        <v>0</v>
      </c>
      <c r="E22" s="555"/>
      <c r="F22" s="556"/>
      <c r="G22" s="557"/>
      <c r="H22" s="557"/>
      <c r="I22" s="557"/>
      <c r="J22" s="557"/>
      <c r="K22" s="557"/>
      <c r="L22" s="558"/>
      <c r="M22" s="37"/>
      <c r="N22" s="23">
        <v>1</v>
      </c>
      <c r="O22" s="23"/>
      <c r="P22" s="23"/>
      <c r="Q22" s="23"/>
      <c r="R22" s="23"/>
      <c r="S22" s="23"/>
      <c r="T22" s="23"/>
      <c r="U22" s="23"/>
    </row>
    <row r="23" spans="1:21" s="24" customFormat="1" x14ac:dyDescent="0.4">
      <c r="A23" s="237"/>
      <c r="B23" s="36"/>
      <c r="C23" s="565"/>
      <c r="D23" s="223" t="e">
        <f>IF($D$25="","",SUM($D$29,-D27,-D25))</f>
        <v>#VALUE!</v>
      </c>
      <c r="E23" s="224"/>
      <c r="F23" s="556"/>
      <c r="G23" s="557"/>
      <c r="H23" s="557"/>
      <c r="I23" s="557"/>
      <c r="J23" s="557"/>
      <c r="K23" s="557"/>
      <c r="L23" s="558"/>
      <c r="M23" s="37"/>
      <c r="N23" s="23"/>
      <c r="O23" s="23"/>
      <c r="P23" s="23"/>
      <c r="Q23" s="23"/>
      <c r="R23" s="23"/>
      <c r="S23" s="23"/>
      <c r="T23" s="23"/>
      <c r="U23" s="23"/>
    </row>
    <row r="24" spans="1:21" s="24" customFormat="1" x14ac:dyDescent="0.4">
      <c r="A24" s="237"/>
      <c r="B24" s="36"/>
      <c r="C24" s="562" t="s">
        <v>178</v>
      </c>
      <c r="D24" s="554">
        <f>$K$53</f>
        <v>0</v>
      </c>
      <c r="E24" s="555"/>
      <c r="F24" s="556" t="str">
        <f>基本情報設定シート!$C$10</f>
        <v>松江市設備導入支援事業補助金</v>
      </c>
      <c r="G24" s="557"/>
      <c r="H24" s="557"/>
      <c r="I24" s="557"/>
      <c r="J24" s="557"/>
      <c r="K24" s="557"/>
      <c r="L24" s="558"/>
      <c r="M24" s="37"/>
      <c r="N24" s="23">
        <v>2</v>
      </c>
      <c r="O24" s="23"/>
      <c r="P24" s="23"/>
      <c r="Q24" s="23"/>
      <c r="R24" s="23"/>
      <c r="S24" s="23"/>
      <c r="T24" s="23"/>
      <c r="U24" s="23"/>
    </row>
    <row r="25" spans="1:21" s="24" customFormat="1" x14ac:dyDescent="0.4">
      <c r="A25" s="237"/>
      <c r="B25" s="36"/>
      <c r="C25" s="563"/>
      <c r="D25" s="223" t="e">
        <f>IF($K$54="","",$K$54)</f>
        <v>#VALUE!</v>
      </c>
      <c r="E25" s="224"/>
      <c r="F25" s="556"/>
      <c r="G25" s="557"/>
      <c r="H25" s="557"/>
      <c r="I25" s="557"/>
      <c r="J25" s="557"/>
      <c r="K25" s="557"/>
      <c r="L25" s="558"/>
      <c r="M25" s="37"/>
      <c r="N25" s="23"/>
      <c r="O25" s="23"/>
      <c r="P25" s="23"/>
      <c r="Q25" s="23"/>
      <c r="R25" s="23"/>
      <c r="S25" s="23"/>
      <c r="T25" s="23"/>
      <c r="U25" s="23"/>
    </row>
    <row r="26" spans="1:21" s="24" customFormat="1" x14ac:dyDescent="0.4">
      <c r="A26" s="237"/>
      <c r="B26" s="36"/>
      <c r="C26" s="562" t="s">
        <v>179</v>
      </c>
      <c r="D26" s="554">
        <f>IF('(別紙7)変更事業計画書'!$D$40="",'(別紙7)変更事業計画書'!$D$39,'(別紙7)変更事業計画書'!$D$40)</f>
        <v>0</v>
      </c>
      <c r="E26" s="555"/>
      <c r="F26" s="556"/>
      <c r="G26" s="557"/>
      <c r="H26" s="557"/>
      <c r="I26" s="557"/>
      <c r="J26" s="557"/>
      <c r="K26" s="557"/>
      <c r="L26" s="558"/>
      <c r="M26" s="37"/>
      <c r="N26" s="23">
        <v>3</v>
      </c>
      <c r="O26" s="23"/>
      <c r="P26" s="23"/>
      <c r="Q26" s="23"/>
      <c r="R26" s="23"/>
      <c r="S26" s="23"/>
      <c r="T26" s="23"/>
      <c r="U26" s="23"/>
    </row>
    <row r="27" spans="1:21" s="24" customFormat="1" x14ac:dyDescent="0.4">
      <c r="A27" s="237"/>
      <c r="B27" s="36"/>
      <c r="C27" s="563"/>
      <c r="D27" s="567"/>
      <c r="E27" s="568"/>
      <c r="F27" s="217"/>
      <c r="G27" s="566"/>
      <c r="H27" s="566"/>
      <c r="I27" s="566"/>
      <c r="J27" s="566"/>
      <c r="K27" s="566"/>
      <c r="L27" s="218"/>
      <c r="M27" s="37"/>
      <c r="N27" s="23"/>
      <c r="O27" s="23"/>
      <c r="P27" s="23"/>
      <c r="Q27" s="23"/>
      <c r="R27" s="23"/>
      <c r="S27" s="23"/>
      <c r="T27" s="23"/>
      <c r="U27" s="23"/>
    </row>
    <row r="28" spans="1:21" s="24" customFormat="1" x14ac:dyDescent="0.4">
      <c r="A28" s="237"/>
      <c r="B28" s="36"/>
      <c r="C28" s="205" t="s">
        <v>180</v>
      </c>
      <c r="D28" s="559">
        <f>E51</f>
        <v>0</v>
      </c>
      <c r="E28" s="559"/>
      <c r="F28" s="225"/>
      <c r="G28" s="225"/>
      <c r="H28" s="225"/>
      <c r="I28" s="225"/>
      <c r="J28" s="225"/>
      <c r="K28" s="225"/>
      <c r="L28" s="225"/>
      <c r="M28" s="37"/>
      <c r="N28" s="23">
        <v>4</v>
      </c>
      <c r="O28" s="23"/>
      <c r="P28" s="23"/>
      <c r="Q28" s="23"/>
      <c r="R28" s="23"/>
      <c r="S28" s="23"/>
      <c r="T28" s="23"/>
      <c r="U28" s="23"/>
    </row>
    <row r="29" spans="1:21" s="24" customFormat="1" x14ac:dyDescent="0.4">
      <c r="A29" s="237"/>
      <c r="B29" s="36"/>
      <c r="C29" s="205"/>
      <c r="D29" s="569" t="e">
        <f>IF($D$25="","",$E$52)</f>
        <v>#VALUE!</v>
      </c>
      <c r="E29" s="569"/>
      <c r="F29" s="225"/>
      <c r="G29" s="225"/>
      <c r="H29" s="225"/>
      <c r="I29" s="225"/>
      <c r="J29" s="225"/>
      <c r="K29" s="225"/>
      <c r="L29" s="225"/>
      <c r="M29" s="37"/>
      <c r="N29" s="23"/>
      <c r="O29" s="23"/>
      <c r="P29" s="23"/>
      <c r="Q29" s="23"/>
      <c r="R29" s="23"/>
      <c r="S29" s="23"/>
      <c r="T29" s="23"/>
      <c r="U29" s="23"/>
    </row>
    <row r="30" spans="1:21" s="24" customFormat="1" x14ac:dyDescent="0.4">
      <c r="A30" s="237"/>
      <c r="B30" s="36"/>
      <c r="C30" s="43"/>
      <c r="D30" s="22"/>
      <c r="E30" s="22"/>
      <c r="F30" s="21"/>
      <c r="G30" s="21"/>
      <c r="H30" s="21"/>
      <c r="I30" s="21"/>
      <c r="J30" s="21"/>
      <c r="K30" s="21"/>
      <c r="L30" s="21"/>
      <c r="M30" s="37"/>
      <c r="N30" s="23"/>
      <c r="O30" s="23"/>
      <c r="P30" s="23"/>
      <c r="Q30" s="23"/>
      <c r="R30" s="23"/>
      <c r="S30" s="23"/>
      <c r="T30" s="23"/>
      <c r="U30" s="23"/>
    </row>
    <row r="31" spans="1:21" s="24" customFormat="1" x14ac:dyDescent="0.4">
      <c r="A31" s="237"/>
      <c r="B31" s="36"/>
      <c r="C31" s="39" t="s">
        <v>181</v>
      </c>
      <c r="D31" s="22"/>
      <c r="E31" s="21"/>
      <c r="F31" s="21"/>
      <c r="G31" s="21"/>
      <c r="H31" s="21"/>
      <c r="I31" s="21"/>
      <c r="J31" s="21"/>
      <c r="K31" s="21"/>
      <c r="L31" s="40" t="s">
        <v>173</v>
      </c>
      <c r="M31" s="37"/>
      <c r="N31" s="23"/>
      <c r="O31" s="23"/>
      <c r="P31" s="23"/>
      <c r="Q31" s="23"/>
      <c r="R31" s="23"/>
      <c r="S31" s="23"/>
      <c r="T31" s="23"/>
      <c r="U31" s="23"/>
    </row>
    <row r="32" spans="1:21" s="24" customFormat="1" x14ac:dyDescent="0.4">
      <c r="A32" s="237"/>
      <c r="B32" s="36"/>
      <c r="C32" s="39"/>
      <c r="D32" s="22"/>
      <c r="E32" s="21"/>
      <c r="F32" s="21"/>
      <c r="G32" s="21"/>
      <c r="H32" s="21"/>
      <c r="I32" s="21"/>
      <c r="J32" s="21"/>
      <c r="K32" s="21"/>
      <c r="L32" s="40" t="s">
        <v>222</v>
      </c>
      <c r="M32" s="37"/>
      <c r="N32" s="23"/>
      <c r="O32" s="23"/>
      <c r="P32" s="23"/>
      <c r="Q32" s="23"/>
      <c r="R32" s="23"/>
      <c r="S32" s="23"/>
      <c r="T32" s="23"/>
      <c r="U32" s="23"/>
    </row>
    <row r="33" spans="1:21" s="24" customFormat="1" ht="30" customHeight="1" x14ac:dyDescent="0.4">
      <c r="A33" s="237"/>
      <c r="B33" s="36"/>
      <c r="C33" s="226" t="s">
        <v>182</v>
      </c>
      <c r="D33" s="227"/>
      <c r="E33" s="230" t="s">
        <v>183</v>
      </c>
      <c r="F33" s="231"/>
      <c r="G33" s="234" t="s">
        <v>217</v>
      </c>
      <c r="H33" s="234"/>
      <c r="I33" s="234"/>
      <c r="J33" s="234"/>
      <c r="K33" s="230" t="s">
        <v>184</v>
      </c>
      <c r="L33" s="231"/>
      <c r="M33" s="37"/>
      <c r="N33" s="23"/>
      <c r="O33" s="23"/>
      <c r="P33" s="23"/>
      <c r="Q33" s="23"/>
      <c r="R33" s="23"/>
      <c r="S33" s="23"/>
      <c r="T33" s="23"/>
      <c r="U33" s="23"/>
    </row>
    <row r="34" spans="1:21" s="24" customFormat="1" ht="30" customHeight="1" x14ac:dyDescent="0.4">
      <c r="A34" s="237"/>
      <c r="B34" s="36"/>
      <c r="C34" s="228"/>
      <c r="D34" s="229"/>
      <c r="E34" s="232"/>
      <c r="F34" s="233"/>
      <c r="G34" s="234" t="s">
        <v>218</v>
      </c>
      <c r="H34" s="234"/>
      <c r="I34" s="235" t="s">
        <v>220</v>
      </c>
      <c r="J34" s="235"/>
      <c r="K34" s="232"/>
      <c r="L34" s="233"/>
      <c r="M34" s="37"/>
      <c r="N34" s="23"/>
      <c r="O34" s="23"/>
      <c r="P34" s="23"/>
      <c r="Q34" s="23"/>
      <c r="R34" s="23"/>
      <c r="S34" s="23"/>
      <c r="T34" s="23"/>
      <c r="U34" s="23"/>
    </row>
    <row r="35" spans="1:21" s="24" customFormat="1" x14ac:dyDescent="0.4">
      <c r="A35" s="237"/>
      <c r="B35" s="36"/>
      <c r="C35" s="226" t="str">
        <f>VLOOKUP(基本情報設定シート!$C$11,'プルダウン（事業計画書）'!$D$1:$L$17,$N35+1,0)</f>
        <v>設備本体費</v>
      </c>
      <c r="D35" s="227"/>
      <c r="E35" s="537">
        <f>IF('(別紙7)変更事業計画書'!E49="",INDEX('(別紙7)変更事業計画書'!$E$48:$E$65,MATCH('(別紙8)事業報告書'!$N35,'(別紙7)変更事業計画書'!$N$48:$N$65,0)),INDEX('(別紙7)変更事業計画書'!$E$48:$E$65,MATCH('(別紙8)事業報告書'!$N35,'(別紙7)変更事業計画書'!$N$48:$N$65,0)+1))</f>
        <v>0</v>
      </c>
      <c r="F35" s="538"/>
      <c r="G35" s="537">
        <f>IF('(別紙7)変更事業計画書'!G49="",INDEX('(別紙7)変更事業計画書'!$G$48:$G$65,MATCH('(別紙8)事業報告書'!$N35,'(別紙7)変更事業計画書'!$N$48:$N$65,0)),INDEX('(別紙7)変更事業計画書'!$G$48:$G$65,MATCH('(別紙8)事業報告書'!$N35,'(別紙7)変更事業計画書'!$N$48:$N$65,0)+1))</f>
        <v>0</v>
      </c>
      <c r="H35" s="538"/>
      <c r="I35" s="537">
        <f>IF('(別紙7)変更事業計画書'!I49="",INDEX('(別紙7)変更事業計画書'!$I$48:$I$65,MATCH('(別紙8)事業報告書'!$N35,'(別紙7)変更事業計画書'!$N$48:$N$65,0)),INDEX('(別紙7)変更事業計画書'!$I$48:$I$65,MATCH('(別紙8)事業報告書'!$N35,'(別紙7)変更事業計画書'!$N$48:$N$65,0)+1))</f>
        <v>0</v>
      </c>
      <c r="J35" s="538"/>
      <c r="K35" s="537">
        <f>IFERROR(SUM($E35,-$G35,-$I35),"")</f>
        <v>0</v>
      </c>
      <c r="L35" s="538"/>
      <c r="M35" s="37"/>
      <c r="N35" s="23">
        <v>1</v>
      </c>
      <c r="O35" s="23"/>
      <c r="P35" s="23"/>
      <c r="Q35" s="23"/>
      <c r="R35" s="23"/>
      <c r="S35" s="23"/>
      <c r="T35" s="23"/>
      <c r="U35" s="23"/>
    </row>
    <row r="36" spans="1:21" s="24" customFormat="1" x14ac:dyDescent="0.4">
      <c r="A36" s="237"/>
      <c r="B36" s="36"/>
      <c r="C36" s="228"/>
      <c r="D36" s="229"/>
      <c r="E36" s="551"/>
      <c r="F36" s="552"/>
      <c r="G36" s="551"/>
      <c r="H36" s="552"/>
      <c r="I36" s="551"/>
      <c r="J36" s="552"/>
      <c r="K36" s="207" t="str">
        <f>IF($E36-SUM($G36,$I36)=0,"",$E36-SUM($G36,$I36))</f>
        <v/>
      </c>
      <c r="L36" s="208"/>
      <c r="M36" s="37"/>
      <c r="N36" s="23"/>
      <c r="O36" s="23"/>
      <c r="P36" s="23"/>
      <c r="Q36" s="23"/>
      <c r="R36" s="23"/>
      <c r="S36" s="23"/>
      <c r="T36" s="23"/>
      <c r="U36" s="23"/>
    </row>
    <row r="37" spans="1:21" s="24" customFormat="1" x14ac:dyDescent="0.4">
      <c r="A37" s="237"/>
      <c r="B37" s="36"/>
      <c r="C37" s="574" t="str">
        <f>VLOOKUP(基本情報設定シート!$C$11,'プルダウン（事業計画書）'!$D$1:$L$17,$N37+1,0)</f>
        <v>その他導入に
要する経費</v>
      </c>
      <c r="D37" s="575"/>
      <c r="E37" s="537">
        <f>IF('(別紙7)変更事業計画書'!E51="",INDEX('(別紙7)変更事業計画書'!$E$48:$E$65,MATCH('(別紙8)事業報告書'!$N37,'(別紙7)変更事業計画書'!$N$48:$N$65,0)),INDEX('(別紙7)変更事業計画書'!$E$48:$E$65,MATCH('(別紙8)事業報告書'!$N37,'(別紙7)変更事業計画書'!$N$48:$N$65,0)+1))</f>
        <v>0</v>
      </c>
      <c r="F37" s="538"/>
      <c r="G37" s="537">
        <f>IF('(別紙7)変更事業計画書'!G51="",INDEX('(別紙7)変更事業計画書'!$G$48:$G$65,MATCH('(別紙8)事業報告書'!$N37,'(別紙7)変更事業計画書'!$N$48:$N$65,0)),INDEX('(別紙7)変更事業計画書'!$G$48:$G$65,MATCH('(別紙8)事業報告書'!$N37,'(別紙7)変更事業計画書'!$N$48:$N$65,0)+1))</f>
        <v>0</v>
      </c>
      <c r="H37" s="538"/>
      <c r="I37" s="537">
        <f>IF('(別紙7)変更事業計画書'!I51="",INDEX('(別紙7)変更事業計画書'!$I$48:$I$65,MATCH('(別紙8)事業報告書'!$N37,'(別紙7)変更事業計画書'!$N$48:$N$65,0)),INDEX('(別紙7)変更事業計画書'!$I$48:$I$65,MATCH('(別紙8)事業報告書'!$N37,'(別紙7)変更事業計画書'!$N$48:$N$65,0)+1))</f>
        <v>0</v>
      </c>
      <c r="J37" s="538"/>
      <c r="K37" s="537">
        <f t="shared" ref="K37:K49" si="0">IFERROR(SUM($E37,-$G37,-$I37),"")</f>
        <v>0</v>
      </c>
      <c r="L37" s="538"/>
      <c r="M37" s="37"/>
      <c r="N37" s="23">
        <v>2</v>
      </c>
      <c r="O37" s="23"/>
      <c r="P37" s="23"/>
      <c r="Q37" s="23"/>
      <c r="R37" s="23"/>
      <c r="S37" s="23"/>
      <c r="T37" s="23"/>
      <c r="U37" s="23"/>
    </row>
    <row r="38" spans="1:21" s="24" customFormat="1" x14ac:dyDescent="0.4">
      <c r="A38" s="237"/>
      <c r="B38" s="36"/>
      <c r="C38" s="576"/>
      <c r="D38" s="577"/>
      <c r="E38" s="551"/>
      <c r="F38" s="552"/>
      <c r="G38" s="551"/>
      <c r="H38" s="552"/>
      <c r="I38" s="551"/>
      <c r="J38" s="552"/>
      <c r="K38" s="207" t="str">
        <f>IF($E38-SUM($G38,$I38)=0,"",$E38-SUM($G38,$I38))</f>
        <v/>
      </c>
      <c r="L38" s="208"/>
      <c r="M38" s="37"/>
      <c r="N38" s="23"/>
      <c r="O38" s="23"/>
      <c r="P38" s="23"/>
      <c r="Q38" s="23"/>
      <c r="R38" s="23"/>
      <c r="S38" s="23"/>
      <c r="T38" s="23"/>
      <c r="U38" s="23"/>
    </row>
    <row r="39" spans="1:21" s="24" customFormat="1" hidden="1" x14ac:dyDescent="0.4">
      <c r="A39" s="237"/>
      <c r="B39" s="36"/>
      <c r="C39" s="226">
        <f>VLOOKUP(基本情報設定シート!$C$11,'プルダウン（事業計画書）'!$D$1:$L$17,$N39+1,0)</f>
        <v>0</v>
      </c>
      <c r="D39" s="227"/>
      <c r="E39" s="537">
        <f>IF('(別紙7)変更事業計画書'!E53="",INDEX('(別紙7)変更事業計画書'!$E$48:$E$65,MATCH('(別紙8)事業報告書'!$N39,'(別紙7)変更事業計画書'!$N$48:$N$65,0)),INDEX('(別紙7)変更事業計画書'!$E$48:$E$65,MATCH('(別紙8)事業報告書'!$N39,'(別紙7)変更事業計画書'!$N$48:$N$65,0)+1))</f>
        <v>0</v>
      </c>
      <c r="F39" s="538"/>
      <c r="G39" s="537">
        <f>IF('(別紙7)変更事業計画書'!G53="",INDEX('(別紙7)変更事業計画書'!$G$48:$G$65,MATCH('(別紙8)事業報告書'!$N39,'(別紙7)変更事業計画書'!$N$48:$N$65,0)),INDEX('(別紙7)変更事業計画書'!$G$48:$G$65,MATCH('(別紙8)事業報告書'!$N39,'(別紙7)変更事業計画書'!$N$48:$N$65,0)+1))</f>
        <v>0</v>
      </c>
      <c r="H39" s="538"/>
      <c r="I39" s="537">
        <f>IF('(別紙7)変更事業計画書'!I53="",INDEX('(別紙7)変更事業計画書'!$I$48:$I$65,MATCH('(別紙8)事業報告書'!$N39,'(別紙7)変更事業計画書'!$N$48:$N$65,0)),INDEX('(別紙7)変更事業計画書'!$I$48:$I$65,MATCH('(別紙8)事業報告書'!$N39,'(別紙7)変更事業計画書'!$N$48:$N$65,0)+1))</f>
        <v>0</v>
      </c>
      <c r="J39" s="538"/>
      <c r="K39" s="537">
        <f t="shared" si="0"/>
        <v>0</v>
      </c>
      <c r="L39" s="538"/>
      <c r="M39" s="37"/>
      <c r="N39" s="23">
        <v>3</v>
      </c>
      <c r="O39" s="23"/>
      <c r="P39" s="23"/>
      <c r="Q39" s="23"/>
      <c r="R39" s="23"/>
      <c r="S39" s="23"/>
      <c r="T39" s="23"/>
      <c r="U39" s="23"/>
    </row>
    <row r="40" spans="1:21" s="24" customFormat="1" hidden="1" x14ac:dyDescent="0.4">
      <c r="A40" s="237"/>
      <c r="B40" s="36"/>
      <c r="C40" s="228"/>
      <c r="D40" s="229"/>
      <c r="E40" s="551"/>
      <c r="F40" s="552"/>
      <c r="G40" s="551"/>
      <c r="H40" s="552"/>
      <c r="I40" s="551"/>
      <c r="J40" s="552"/>
      <c r="K40" s="207" t="str">
        <f>IF($E40-SUM($G40,$I40)=0,"",$E40-SUM($G40,$I40))</f>
        <v/>
      </c>
      <c r="L40" s="208"/>
      <c r="M40" s="37"/>
      <c r="N40" s="23"/>
      <c r="O40" s="23"/>
      <c r="P40" s="23"/>
      <c r="Q40" s="23"/>
      <c r="R40" s="23"/>
      <c r="S40" s="23"/>
      <c r="T40" s="23"/>
      <c r="U40" s="23"/>
    </row>
    <row r="41" spans="1:21" s="24" customFormat="1" hidden="1" x14ac:dyDescent="0.4">
      <c r="A41" s="237"/>
      <c r="B41" s="36"/>
      <c r="C41" s="226">
        <f>VLOOKUP(基本情報設定シート!$C$11,'プルダウン（事業計画書）'!$D$1:$L$17,$N41+1,0)</f>
        <v>0</v>
      </c>
      <c r="D41" s="227"/>
      <c r="E41" s="537">
        <f>IF('(別紙7)変更事業計画書'!E55="",INDEX('(別紙7)変更事業計画書'!$E$48:$E$65,MATCH('(別紙8)事業報告書'!$N41,'(別紙7)変更事業計画書'!$N$48:$N$65,0)),INDEX('(別紙7)変更事業計画書'!$E$48:$E$65,MATCH('(別紙8)事業報告書'!$N41,'(別紙7)変更事業計画書'!$N$48:$N$65,0)+1))</f>
        <v>0</v>
      </c>
      <c r="F41" s="538"/>
      <c r="G41" s="537">
        <f>IF('(別紙7)変更事業計画書'!G55="",INDEX('(別紙7)変更事業計画書'!$G$48:$G$65,MATCH('(別紙8)事業報告書'!$N41,'(別紙7)変更事業計画書'!$N$48:$N$65,0)),INDEX('(別紙7)変更事業計画書'!$G$48:$G$65,MATCH('(別紙8)事業報告書'!$N41,'(別紙7)変更事業計画書'!$N$48:$N$65,0)+1))</f>
        <v>0</v>
      </c>
      <c r="H41" s="538"/>
      <c r="I41" s="537">
        <f>IF('(別紙7)変更事業計画書'!I55="",INDEX('(別紙7)変更事業計画書'!$I$48:$I$65,MATCH('(別紙8)事業報告書'!$N41,'(別紙7)変更事業計画書'!$N$48:$N$65,0)),INDEX('(別紙7)変更事業計画書'!$I$48:$I$65,MATCH('(別紙8)事業報告書'!$N41,'(別紙7)変更事業計画書'!$N$48:$N$65,0)+1))</f>
        <v>0</v>
      </c>
      <c r="J41" s="538"/>
      <c r="K41" s="537">
        <f t="shared" si="0"/>
        <v>0</v>
      </c>
      <c r="L41" s="538"/>
      <c r="M41" s="37"/>
      <c r="N41" s="23">
        <v>4</v>
      </c>
      <c r="O41" s="23"/>
      <c r="P41" s="23"/>
      <c r="Q41" s="23"/>
      <c r="R41" s="23"/>
      <c r="S41" s="23"/>
      <c r="T41" s="23"/>
      <c r="U41" s="23"/>
    </row>
    <row r="42" spans="1:21" s="24" customFormat="1" hidden="1" x14ac:dyDescent="0.4">
      <c r="A42" s="237"/>
      <c r="B42" s="36"/>
      <c r="C42" s="228"/>
      <c r="D42" s="229"/>
      <c r="E42" s="551"/>
      <c r="F42" s="552"/>
      <c r="G42" s="551"/>
      <c r="H42" s="552"/>
      <c r="I42" s="551"/>
      <c r="J42" s="552"/>
      <c r="K42" s="207" t="str">
        <f>IF($E42-SUM($G42,$I42)=0,"",$E42-SUM($G42,$I42))</f>
        <v/>
      </c>
      <c r="L42" s="208"/>
      <c r="M42" s="37"/>
      <c r="N42" s="23"/>
      <c r="O42" s="23"/>
      <c r="P42" s="23"/>
      <c r="Q42" s="23"/>
      <c r="R42" s="23"/>
      <c r="S42" s="23"/>
      <c r="T42" s="23"/>
      <c r="U42" s="23"/>
    </row>
    <row r="43" spans="1:21" s="24" customFormat="1" hidden="1" x14ac:dyDescent="0.4">
      <c r="A43" s="237"/>
      <c r="B43" s="36"/>
      <c r="C43" s="226">
        <f>VLOOKUP(基本情報設定シート!$C$11,'プルダウン（事業計画書）'!$D$1:$L$17,$N43+1,0)</f>
        <v>0</v>
      </c>
      <c r="D43" s="227"/>
      <c r="E43" s="537">
        <f>IF('(別紙7)変更事業計画書'!E57="",INDEX('(別紙7)変更事業計画書'!$E$48:$E$65,MATCH('(別紙8)事業報告書'!$N43,'(別紙7)変更事業計画書'!$N$48:$N$65,0)),INDEX('(別紙7)変更事業計画書'!$E$48:$E$65,MATCH('(別紙8)事業報告書'!$N43,'(別紙7)変更事業計画書'!$N$48:$N$65,0)+1))</f>
        <v>0</v>
      </c>
      <c r="F43" s="538"/>
      <c r="G43" s="537">
        <f>IF('(別紙7)変更事業計画書'!G57="",INDEX('(別紙7)変更事業計画書'!$G$48:$G$65,MATCH('(別紙8)事業報告書'!$N43,'(別紙7)変更事業計画書'!$N$48:$N$65,0)),INDEX('(別紙7)変更事業計画書'!$G$48:$G$65,MATCH('(別紙8)事業報告書'!$N43,'(別紙7)変更事業計画書'!$N$48:$N$65,0)+1))</f>
        <v>0</v>
      </c>
      <c r="H43" s="538"/>
      <c r="I43" s="537">
        <f>IF('(別紙7)変更事業計画書'!I57="",INDEX('(別紙7)変更事業計画書'!$I$48:$I$65,MATCH('(別紙8)事業報告書'!$N43,'(別紙7)変更事業計画書'!$N$48:$N$65,0)),INDEX('(別紙7)変更事業計画書'!$I$48:$I$65,MATCH('(別紙8)事業報告書'!$N43,'(別紙7)変更事業計画書'!$N$48:$N$65,0)+1))</f>
        <v>0</v>
      </c>
      <c r="J43" s="538"/>
      <c r="K43" s="537">
        <f t="shared" si="0"/>
        <v>0</v>
      </c>
      <c r="L43" s="538"/>
      <c r="M43" s="37"/>
      <c r="N43" s="23">
        <v>5</v>
      </c>
      <c r="O43" s="23"/>
      <c r="P43" s="23"/>
      <c r="Q43" s="23"/>
      <c r="R43" s="23"/>
      <c r="S43" s="23"/>
      <c r="T43" s="23"/>
      <c r="U43" s="23"/>
    </row>
    <row r="44" spans="1:21" s="24" customFormat="1" hidden="1" x14ac:dyDescent="0.4">
      <c r="A44" s="237"/>
      <c r="B44" s="36"/>
      <c r="C44" s="228"/>
      <c r="D44" s="229"/>
      <c r="E44" s="219"/>
      <c r="F44" s="220"/>
      <c r="G44" s="551"/>
      <c r="H44" s="552"/>
      <c r="I44" s="551"/>
      <c r="J44" s="552"/>
      <c r="K44" s="207" t="str">
        <f>IF($E44-SUM($G44,$I44)=0,"",$E44-SUM($G44,$I44))</f>
        <v/>
      </c>
      <c r="L44" s="208"/>
      <c r="M44" s="37"/>
      <c r="N44" s="23"/>
      <c r="O44" s="23"/>
      <c r="P44" s="23"/>
      <c r="Q44" s="23"/>
      <c r="R44" s="23"/>
      <c r="S44" s="23"/>
      <c r="T44" s="23"/>
      <c r="U44" s="23"/>
    </row>
    <row r="45" spans="1:21" s="24" customFormat="1" hidden="1" x14ac:dyDescent="0.4">
      <c r="A45" s="237"/>
      <c r="B45" s="36"/>
      <c r="C45" s="226">
        <f>VLOOKUP(基本情報設定シート!$C$11,'プルダウン（事業計画書）'!$D$1:$L$17,$N45+1,0)</f>
        <v>0</v>
      </c>
      <c r="D45" s="227"/>
      <c r="E45" s="537">
        <f>IF('(別紙7)変更事業計画書'!E59="",INDEX('(別紙7)変更事業計画書'!$E$48:$E$65,MATCH('(別紙8)事業報告書'!$N45,'(別紙7)変更事業計画書'!$N$48:$N$65,0)),INDEX('(別紙7)変更事業計画書'!$E$48:$E$65,MATCH('(別紙8)事業報告書'!$N45,'(別紙7)変更事業計画書'!$N$48:$N$65,0)+1))</f>
        <v>0</v>
      </c>
      <c r="F45" s="538"/>
      <c r="G45" s="537">
        <f>IF('(別紙7)変更事業計画書'!G59="",INDEX('(別紙7)変更事業計画書'!$G$48:$G$65,MATCH('(別紙8)事業報告書'!$N45,'(別紙7)変更事業計画書'!$N$48:$N$65,0)),INDEX('(別紙7)変更事業計画書'!$G$48:$G$65,MATCH('(別紙8)事業報告書'!$N45,'(別紙7)変更事業計画書'!$N$48:$N$65,0)+1))</f>
        <v>0</v>
      </c>
      <c r="H45" s="538"/>
      <c r="I45" s="537">
        <f>IF('(別紙7)変更事業計画書'!I59="",INDEX('(別紙7)変更事業計画書'!$I$48:$I$65,MATCH('(別紙8)事業報告書'!$N45,'(別紙7)変更事業計画書'!$N$48:$N$65,0)),INDEX('(別紙7)変更事業計画書'!$I$48:$I$65,MATCH('(別紙8)事業報告書'!$N45,'(別紙7)変更事業計画書'!$N$48:$N$65,0)+1))</f>
        <v>0</v>
      </c>
      <c r="J45" s="538"/>
      <c r="K45" s="537">
        <f t="shared" si="0"/>
        <v>0</v>
      </c>
      <c r="L45" s="538"/>
      <c r="M45" s="37"/>
      <c r="N45" s="23">
        <v>6</v>
      </c>
      <c r="O45" s="23"/>
      <c r="P45" s="23"/>
      <c r="Q45" s="23"/>
      <c r="R45" s="23"/>
      <c r="S45" s="23"/>
      <c r="T45" s="23"/>
      <c r="U45" s="23"/>
    </row>
    <row r="46" spans="1:21" s="24" customFormat="1" hidden="1" x14ac:dyDescent="0.4">
      <c r="A46" s="237"/>
      <c r="B46" s="36"/>
      <c r="C46" s="228"/>
      <c r="D46" s="229"/>
      <c r="E46" s="219"/>
      <c r="F46" s="220"/>
      <c r="G46" s="219"/>
      <c r="H46" s="220"/>
      <c r="I46" s="219"/>
      <c r="J46" s="220"/>
      <c r="K46" s="207" t="str">
        <f>IF($E46-SUM($G46,$I46)=0,"",$E46-SUM($G46,$I46))</f>
        <v/>
      </c>
      <c r="L46" s="208"/>
      <c r="M46" s="37"/>
      <c r="N46" s="23"/>
      <c r="O46" s="23"/>
      <c r="P46" s="23"/>
      <c r="Q46" s="23"/>
      <c r="R46" s="23"/>
      <c r="S46" s="23"/>
      <c r="T46" s="23"/>
      <c r="U46" s="23"/>
    </row>
    <row r="47" spans="1:21" s="24" customFormat="1" hidden="1" x14ac:dyDescent="0.4">
      <c r="A47" s="237"/>
      <c r="B47" s="36"/>
      <c r="C47" s="226">
        <f>VLOOKUP(基本情報設定シート!$C$11,'プルダウン（事業計画書）'!$D$1:$L$17,$N47+1,0)</f>
        <v>0</v>
      </c>
      <c r="D47" s="227"/>
      <c r="E47" s="537">
        <f>IF('(別紙7)変更事業計画書'!E61="",INDEX('(別紙7)変更事業計画書'!$E$48:$E$65,MATCH('(別紙8)事業報告書'!$N47,'(別紙7)変更事業計画書'!$N$48:$N$65,0)),INDEX('(別紙7)変更事業計画書'!$E$48:$E$65,MATCH('(別紙8)事業報告書'!$N47,'(別紙7)変更事業計画書'!$N$48:$N$65,0)+1))</f>
        <v>0</v>
      </c>
      <c r="F47" s="538"/>
      <c r="G47" s="537">
        <f>IF('(別紙7)変更事業計画書'!G61="",INDEX('(別紙7)変更事業計画書'!$G$48:$G$65,MATCH('(別紙8)事業報告書'!$N47,'(別紙7)変更事業計画書'!$N$48:$N$65,0)),INDEX('(別紙7)変更事業計画書'!$G$48:$G$65,MATCH('(別紙8)事業報告書'!$N47,'(別紙7)変更事業計画書'!$N$48:$N$65,0)+1))</f>
        <v>0</v>
      </c>
      <c r="H47" s="538"/>
      <c r="I47" s="537">
        <f>IF('(別紙7)変更事業計画書'!I61="",INDEX('(別紙7)変更事業計画書'!$I$48:$I$65,MATCH('(別紙8)事業報告書'!$N47,'(別紙7)変更事業計画書'!$N$48:$N$65,0)),INDEX('(別紙7)変更事業計画書'!$I$48:$I$65,MATCH('(別紙8)事業報告書'!$N47,'(別紙7)変更事業計画書'!$N$48:$N$65,0)+1))</f>
        <v>0</v>
      </c>
      <c r="J47" s="538"/>
      <c r="K47" s="537">
        <f t="shared" si="0"/>
        <v>0</v>
      </c>
      <c r="L47" s="538"/>
      <c r="M47" s="37"/>
      <c r="N47" s="23">
        <v>7</v>
      </c>
      <c r="O47" s="23"/>
      <c r="P47" s="23"/>
      <c r="Q47" s="23"/>
      <c r="R47" s="23"/>
      <c r="S47" s="23"/>
      <c r="T47" s="23"/>
      <c r="U47" s="23"/>
    </row>
    <row r="48" spans="1:21" s="24" customFormat="1" hidden="1" x14ac:dyDescent="0.4">
      <c r="A48" s="237"/>
      <c r="B48" s="36"/>
      <c r="C48" s="228"/>
      <c r="D48" s="229"/>
      <c r="E48" s="219"/>
      <c r="F48" s="220"/>
      <c r="G48" s="219"/>
      <c r="H48" s="220"/>
      <c r="I48" s="219"/>
      <c r="J48" s="220"/>
      <c r="K48" s="207" t="str">
        <f>IF($E48-SUM($G48,$I48)=0,"",$E48-SUM($G48,$I48))</f>
        <v/>
      </c>
      <c r="L48" s="208"/>
      <c r="M48" s="37"/>
      <c r="N48" s="23"/>
      <c r="O48" s="23"/>
      <c r="P48" s="23"/>
      <c r="Q48" s="23"/>
      <c r="R48" s="23"/>
      <c r="S48" s="23"/>
      <c r="T48" s="23"/>
      <c r="U48" s="23"/>
    </row>
    <row r="49" spans="1:21" s="24" customFormat="1" hidden="1" x14ac:dyDescent="0.4">
      <c r="A49" s="237"/>
      <c r="B49" s="36"/>
      <c r="C49" s="226">
        <f>VLOOKUP(基本情報設定シート!$C$11,'プルダウン（事業計画書）'!$D$1:$L$17,$N49+1,0)</f>
        <v>0</v>
      </c>
      <c r="D49" s="227"/>
      <c r="E49" s="537">
        <f>IF('(別紙7)変更事業計画書'!E63="",INDEX('(別紙7)変更事業計画書'!$E$48:$E$65,MATCH('(別紙8)事業報告書'!$N49,'(別紙7)変更事業計画書'!$N$48:$N$65,0)),INDEX('(別紙7)変更事業計画書'!$E$48:$E$65,MATCH('(別紙8)事業報告書'!$N49,'(別紙7)変更事業計画書'!$N$48:$N$65,0)+1))</f>
        <v>0</v>
      </c>
      <c r="F49" s="538"/>
      <c r="G49" s="537">
        <f>IF('(別紙7)変更事業計画書'!G63="",INDEX('(別紙7)変更事業計画書'!$G$48:$G$65,MATCH('(別紙8)事業報告書'!$N49,'(別紙7)変更事業計画書'!$N$48:$N$65,0)),INDEX('(別紙7)変更事業計画書'!$G$48:$G$65,MATCH('(別紙8)事業報告書'!$N49,'(別紙7)変更事業計画書'!$N$48:$N$65,0)+1))</f>
        <v>0</v>
      </c>
      <c r="H49" s="538"/>
      <c r="I49" s="537">
        <f>IF('(別紙7)変更事業計画書'!I63="",INDEX('(別紙7)変更事業計画書'!$I$48:$I$65,MATCH('(別紙8)事業報告書'!$N49,'(別紙7)変更事業計画書'!$N$48:$N$65,0)),INDEX('(別紙7)変更事業計画書'!$I$48:$I$65,MATCH('(別紙8)事業報告書'!$N49,'(別紙7)変更事業計画書'!$N$48:$N$65,0)+1))</f>
        <v>0</v>
      </c>
      <c r="J49" s="538"/>
      <c r="K49" s="537">
        <f t="shared" si="0"/>
        <v>0</v>
      </c>
      <c r="L49" s="538"/>
      <c r="M49" s="37"/>
      <c r="N49" s="23">
        <v>8</v>
      </c>
      <c r="O49" s="23"/>
      <c r="P49" s="23"/>
      <c r="Q49" s="23"/>
      <c r="R49" s="23"/>
      <c r="S49" s="23"/>
      <c r="T49" s="23"/>
      <c r="U49" s="23"/>
    </row>
    <row r="50" spans="1:21" s="24" customFormat="1" hidden="1" x14ac:dyDescent="0.4">
      <c r="A50" s="237"/>
      <c r="B50" s="36"/>
      <c r="C50" s="228"/>
      <c r="D50" s="229"/>
      <c r="E50" s="219"/>
      <c r="F50" s="220"/>
      <c r="G50" s="219"/>
      <c r="H50" s="220"/>
      <c r="I50" s="219"/>
      <c r="J50" s="220"/>
      <c r="K50" s="207" t="str">
        <f>IF($E50-SUM($G50,$I50)=0,"",$E50-SUM($G50,$I50))</f>
        <v/>
      </c>
      <c r="L50" s="208"/>
      <c r="M50" s="37"/>
      <c r="N50" s="23"/>
      <c r="O50" s="23"/>
      <c r="P50" s="23"/>
      <c r="Q50" s="23"/>
      <c r="R50" s="23"/>
      <c r="S50" s="23"/>
      <c r="T50" s="23"/>
      <c r="U50" s="23"/>
    </row>
    <row r="51" spans="1:21" s="24" customFormat="1" x14ac:dyDescent="0.4">
      <c r="A51" s="237"/>
      <c r="B51" s="36"/>
      <c r="C51" s="226" t="s">
        <v>180</v>
      </c>
      <c r="D51" s="227"/>
      <c r="E51" s="537">
        <f>SUM(E35,E37,E39,E41,E43,E45,E47,E49)</f>
        <v>0</v>
      </c>
      <c r="F51" s="538"/>
      <c r="G51" s="537">
        <f t="shared" ref="G51" si="1">SUM(G35,G37,G39,G41,G43,G45,G47,G49)</f>
        <v>0</v>
      </c>
      <c r="H51" s="538"/>
      <c r="I51" s="537">
        <f t="shared" ref="I51" si="2">SUM(I35,I37,I39,I41,I43,I45,I47,I49)</f>
        <v>0</v>
      </c>
      <c r="J51" s="538"/>
      <c r="K51" s="537">
        <f t="shared" ref="K51" si="3">SUM(K35,K37,K39,K41,K43,K45,K47,K49)</f>
        <v>0</v>
      </c>
      <c r="L51" s="538"/>
      <c r="M51" s="37"/>
      <c r="N51" s="23">
        <v>9</v>
      </c>
      <c r="O51" s="23"/>
      <c r="P51" s="23"/>
      <c r="Q51" s="23"/>
      <c r="R51" s="23"/>
      <c r="S51" s="23"/>
      <c r="T51" s="23"/>
      <c r="U51" s="23"/>
    </row>
    <row r="52" spans="1:21" s="24" customFormat="1" ht="19.5" thickBot="1" x14ac:dyDescent="0.45">
      <c r="A52" s="238"/>
      <c r="B52" s="36"/>
      <c r="C52" s="228"/>
      <c r="D52" s="229"/>
      <c r="E52" s="206" t="str">
        <f>IF(SUM(E$36,E$38,E$40,E$42,E$44,E$46,E$48,E$50)=0,"",SUM(E$36,E$38,E$40,E$42,E$44,E$46,E$48,E$50))</f>
        <v/>
      </c>
      <c r="F52" s="206"/>
      <c r="G52" s="206" t="str">
        <f t="shared" ref="G52" si="4">IF(SUM(G$36,G$38,G$40,G$42,G$44,G$46,G$48,G$50)=0,"",SUM(G$36,G$38,G$40,G$42,G$44,G$46,G$48,G$50))</f>
        <v/>
      </c>
      <c r="H52" s="206"/>
      <c r="I52" s="206" t="str">
        <f t="shared" ref="I52:K52" si="5">IF(SUM(I$36,I$38,I$40,I$42,I$44,I$46,I$48,I$50)=0,"",SUM(I$36,I$38,I$40,I$42,I$44,I$46,I$48,I$50))</f>
        <v/>
      </c>
      <c r="J52" s="206"/>
      <c r="K52" s="206" t="str">
        <f t="shared" si="5"/>
        <v/>
      </c>
      <c r="L52" s="206"/>
      <c r="M52" s="37"/>
      <c r="N52" s="23"/>
      <c r="O52" s="23"/>
      <c r="P52" s="23"/>
      <c r="Q52" s="23"/>
      <c r="R52" s="23"/>
      <c r="S52" s="23"/>
      <c r="T52" s="23"/>
      <c r="U52" s="23"/>
    </row>
    <row r="53" spans="1:21" s="24" customFormat="1" ht="19.5" thickTop="1" x14ac:dyDescent="0.4">
      <c r="A53" s="238"/>
      <c r="B53" s="36"/>
      <c r="C53" s="570" t="s">
        <v>221</v>
      </c>
      <c r="D53" s="570"/>
      <c r="E53" s="570"/>
      <c r="F53" s="570"/>
      <c r="G53" s="570"/>
      <c r="H53" s="570"/>
      <c r="I53" s="570"/>
      <c r="J53" s="571"/>
      <c r="K53" s="560">
        <f>IF($E$4="新分野進出事業",$Q$53,IF($O$54="有",$P$53,$O$53))</f>
        <v>0</v>
      </c>
      <c r="L53" s="561"/>
      <c r="M53" s="37"/>
      <c r="N53" s="23"/>
      <c r="O53" s="23">
        <f>IF(ROUNDDOWN($K$51/5,-3)&gt;=2000000-$J$56,2000000-$J$56,ROUNDDOWN($K$51/5,-3))</f>
        <v>0</v>
      </c>
      <c r="P53" s="23">
        <f>IF(ROUNDDOWN($K$51/4,-3)&gt;=2000000-$J$56,2000000-$J$56,ROUNDDOWN($K$51/4,-3))</f>
        <v>0</v>
      </c>
      <c r="Q53" s="23">
        <f>IF(ROUNDDOWN($K$51/3,-3)&gt;=3000000-$J$56,3000000-$J$56,ROUNDDOWN($K$51/3,-3))</f>
        <v>0</v>
      </c>
      <c r="R53" s="23"/>
      <c r="S53" s="23"/>
      <c r="T53" s="23"/>
      <c r="U53" s="23"/>
    </row>
    <row r="54" spans="1:21" s="24" customFormat="1" ht="19.5" thickBot="1" x14ac:dyDescent="0.45">
      <c r="A54" s="238"/>
      <c r="B54" s="36"/>
      <c r="C54" s="570"/>
      <c r="D54" s="570"/>
      <c r="E54" s="570"/>
      <c r="F54" s="570"/>
      <c r="G54" s="570"/>
      <c r="H54" s="570"/>
      <c r="I54" s="570"/>
      <c r="J54" s="571"/>
      <c r="K54" s="572" t="e">
        <f>IF($E$4="新分野進出事業",$Q$55,IF($O$54="有",$P$55,$O$55))</f>
        <v>#VALUE!</v>
      </c>
      <c r="L54" s="573"/>
      <c r="M54" s="37"/>
      <c r="N54" s="23"/>
      <c r="O54" s="23" t="str">
        <f>'(別紙6)事業計画書'!$E$18</f>
        <v>無</v>
      </c>
      <c r="P54" s="23"/>
      <c r="Q54" s="23"/>
      <c r="R54" s="23"/>
      <c r="S54" s="23"/>
      <c r="T54" s="23"/>
      <c r="U54" s="23"/>
    </row>
    <row r="55" spans="1:21" s="24" customFormat="1" ht="150" customHeight="1" thickTop="1" thickBot="1" x14ac:dyDescent="0.45">
      <c r="A55" s="238"/>
      <c r="B55" s="189" t="s">
        <v>370</v>
      </c>
      <c r="C55" s="190"/>
      <c r="D55" s="190"/>
      <c r="E55" s="190"/>
      <c r="F55" s="190"/>
      <c r="G55" s="190"/>
      <c r="H55" s="190"/>
      <c r="I55" s="190"/>
      <c r="J55" s="190"/>
      <c r="K55" s="190"/>
      <c r="L55" s="190"/>
      <c r="M55" s="191"/>
      <c r="N55" s="23"/>
      <c r="O55" s="23" t="e">
        <f>IF(ROUNDDOWN($K$52/5,-3)&gt;=2000000-$J$56,2000000-$J$56,ROUNDDOWN($K$52/5,-3))</f>
        <v>#VALUE!</v>
      </c>
      <c r="P55" s="23" t="e">
        <f>IF(ROUNDDOWN($K$52/4,-3)&gt;=2000000-$J$56,2000000-$J$56,ROUNDDOWN($K$52/4,-3))</f>
        <v>#VALUE!</v>
      </c>
      <c r="Q55" s="23" t="e">
        <f>IF(ROUNDDOWN($K$52/3,-3)&gt;=3000000-$J$56,3000000-$J$56,ROUNDDOWN($K$52/3,-3))</f>
        <v>#VALUE!</v>
      </c>
      <c r="R55" s="23"/>
      <c r="S55" s="23"/>
      <c r="T55" s="23"/>
      <c r="U55" s="23"/>
    </row>
    <row r="56" spans="1:21" s="24" customFormat="1" x14ac:dyDescent="0.4">
      <c r="A56" s="192" t="s">
        <v>242</v>
      </c>
      <c r="B56" s="194" t="s">
        <v>243</v>
      </c>
      <c r="C56" s="195"/>
      <c r="D56" s="198" t="s">
        <v>244</v>
      </c>
      <c r="E56" s="199"/>
      <c r="F56" s="199"/>
      <c r="G56" s="199"/>
      <c r="H56" s="199"/>
      <c r="I56" s="199"/>
      <c r="J56" s="200">
        <f>'(別紙7)変更事業計画書'!J69</f>
        <v>0</v>
      </c>
      <c r="K56" s="201"/>
      <c r="L56" s="199" t="s">
        <v>4</v>
      </c>
      <c r="M56" s="202"/>
      <c r="N56" s="23"/>
      <c r="O56" s="23"/>
      <c r="P56" s="23"/>
      <c r="Q56" s="23"/>
      <c r="R56" s="23"/>
      <c r="S56" s="23"/>
      <c r="T56" s="23"/>
      <c r="U56" s="23"/>
    </row>
    <row r="57" spans="1:21" s="24" customFormat="1" ht="40.5" customHeight="1" thickBot="1" x14ac:dyDescent="0.45">
      <c r="A57" s="193"/>
      <c r="B57" s="196"/>
      <c r="C57" s="197"/>
      <c r="D57" s="203"/>
      <c r="E57" s="203"/>
      <c r="F57" s="203"/>
      <c r="G57" s="203"/>
      <c r="H57" s="203"/>
      <c r="I57" s="203"/>
      <c r="J57" s="203"/>
      <c r="K57" s="203"/>
      <c r="L57" s="203"/>
      <c r="M57" s="204"/>
      <c r="N57" s="23"/>
      <c r="O57" s="23"/>
      <c r="P57" s="23"/>
      <c r="Q57" s="23"/>
      <c r="R57" s="23"/>
      <c r="S57" s="23"/>
      <c r="T57" s="23"/>
      <c r="U57" s="23"/>
    </row>
    <row r="58" spans="1:21" s="24" customFormat="1" x14ac:dyDescent="0.4">
      <c r="A58" s="21"/>
      <c r="B58" s="21"/>
      <c r="C58" s="22"/>
      <c r="D58" s="22"/>
      <c r="E58" s="21"/>
      <c r="F58" s="21"/>
      <c r="G58" s="21"/>
      <c r="H58" s="21"/>
      <c r="I58" s="21"/>
      <c r="J58" s="21"/>
      <c r="K58" s="21"/>
      <c r="L58" s="21"/>
      <c r="M58" s="21"/>
      <c r="N58" s="23"/>
      <c r="O58" s="23"/>
      <c r="P58" s="23"/>
      <c r="Q58" s="23"/>
      <c r="R58" s="23"/>
      <c r="S58" s="23"/>
      <c r="T58" s="23"/>
      <c r="U58" s="23"/>
    </row>
    <row r="59" spans="1:21" s="24" customFormat="1" x14ac:dyDescent="0.4">
      <c r="A59" s="21"/>
      <c r="B59" s="21"/>
      <c r="C59" s="22"/>
      <c r="D59" s="22"/>
      <c r="E59" s="21"/>
      <c r="F59" s="21"/>
      <c r="G59" s="21"/>
      <c r="H59" s="21"/>
      <c r="I59" s="21"/>
      <c r="J59" s="21"/>
      <c r="K59" s="21"/>
      <c r="L59" s="21"/>
      <c r="M59" s="21"/>
      <c r="N59" s="23"/>
      <c r="O59" s="23"/>
      <c r="P59" s="23"/>
      <c r="Q59" s="23"/>
      <c r="R59" s="23"/>
      <c r="S59" s="23"/>
      <c r="T59" s="23"/>
      <c r="U59" s="23"/>
    </row>
    <row r="60" spans="1:21" s="24" customFormat="1" x14ac:dyDescent="0.4">
      <c r="A60" s="21"/>
      <c r="B60" s="21"/>
      <c r="C60" s="22"/>
      <c r="D60" s="22"/>
      <c r="E60" s="21"/>
      <c r="F60" s="21"/>
      <c r="G60" s="21"/>
      <c r="H60" s="21"/>
      <c r="I60" s="21"/>
      <c r="J60" s="21"/>
      <c r="K60" s="21"/>
      <c r="L60" s="21"/>
      <c r="M60" s="21"/>
      <c r="N60" s="23"/>
      <c r="O60" s="23"/>
      <c r="P60" s="23"/>
      <c r="Q60" s="23"/>
      <c r="R60" s="23"/>
      <c r="S60" s="23"/>
      <c r="T60" s="23"/>
      <c r="U60" s="23"/>
    </row>
  </sheetData>
  <sheetProtection algorithmName="SHA-512" hashValue="Z99CTBO8MaOhnePcM4f7onZpBvRnbkk5GHlYxMJjhqQeJNy/Mtunu4HlOyiZgdAOjBdnBKqUDLzgvN5V6Dceuw==" saltValue="zrrT2GFmr98Av4wyhNJdmg==" spinCount="100000" sheet="1" formatColumns="0" formatRows="0"/>
  <mergeCells count="156">
    <mergeCell ref="C49:D50"/>
    <mergeCell ref="A56:A57"/>
    <mergeCell ref="B56:C57"/>
    <mergeCell ref="D56:I56"/>
    <mergeCell ref="J56:K56"/>
    <mergeCell ref="L56:M56"/>
    <mergeCell ref="D57:M57"/>
    <mergeCell ref="C51:D52"/>
    <mergeCell ref="E51:F51"/>
    <mergeCell ref="G51:H51"/>
    <mergeCell ref="I51:J51"/>
    <mergeCell ref="K51:L51"/>
    <mergeCell ref="E52:F52"/>
    <mergeCell ref="G52:H52"/>
    <mergeCell ref="I52:J52"/>
    <mergeCell ref="K52:L52"/>
    <mergeCell ref="C53:J54"/>
    <mergeCell ref="K53:L53"/>
    <mergeCell ref="K54:L54"/>
    <mergeCell ref="A19:A55"/>
    <mergeCell ref="D21:E21"/>
    <mergeCell ref="F21:L21"/>
    <mergeCell ref="C22:C23"/>
    <mergeCell ref="E46:F46"/>
    <mergeCell ref="G46:H46"/>
    <mergeCell ref="I46:J46"/>
    <mergeCell ref="G49:H49"/>
    <mergeCell ref="I49:J49"/>
    <mergeCell ref="K49:L49"/>
    <mergeCell ref="E49:F49"/>
    <mergeCell ref="E50:F50"/>
    <mergeCell ref="G50:H50"/>
    <mergeCell ref="I50:J50"/>
    <mergeCell ref="K50:L50"/>
    <mergeCell ref="C47:D48"/>
    <mergeCell ref="E47:F47"/>
    <mergeCell ref="G47:H47"/>
    <mergeCell ref="I47:J47"/>
    <mergeCell ref="K47:L47"/>
    <mergeCell ref="E48:F48"/>
    <mergeCell ref="G48:H48"/>
    <mergeCell ref="I48:J48"/>
    <mergeCell ref="K48:L48"/>
    <mergeCell ref="C45:D46"/>
    <mergeCell ref="E45:F45"/>
    <mergeCell ref="C41:D42"/>
    <mergeCell ref="E41:F41"/>
    <mergeCell ref="G41:H41"/>
    <mergeCell ref="I41:J41"/>
    <mergeCell ref="K41:L41"/>
    <mergeCell ref="E42:F42"/>
    <mergeCell ref="G42:H42"/>
    <mergeCell ref="I42:J42"/>
    <mergeCell ref="K42:L42"/>
    <mergeCell ref="C43:D44"/>
    <mergeCell ref="E43:F43"/>
    <mergeCell ref="G43:H43"/>
    <mergeCell ref="I43:J43"/>
    <mergeCell ref="K43:L43"/>
    <mergeCell ref="E44:F44"/>
    <mergeCell ref="G44:H44"/>
    <mergeCell ref="I44:J44"/>
    <mergeCell ref="K44:L44"/>
    <mergeCell ref="G45:H45"/>
    <mergeCell ref="I45:J45"/>
    <mergeCell ref="K45:L45"/>
    <mergeCell ref="K46:L46"/>
    <mergeCell ref="C39:D40"/>
    <mergeCell ref="E39:F39"/>
    <mergeCell ref="G39:H39"/>
    <mergeCell ref="I39:J39"/>
    <mergeCell ref="K39:L39"/>
    <mergeCell ref="E40:F40"/>
    <mergeCell ref="G40:H40"/>
    <mergeCell ref="I40:J40"/>
    <mergeCell ref="K40:L40"/>
    <mergeCell ref="D29:E29"/>
    <mergeCell ref="F29:L29"/>
    <mergeCell ref="C37:D38"/>
    <mergeCell ref="E37:F37"/>
    <mergeCell ref="G37:H37"/>
    <mergeCell ref="I37:J37"/>
    <mergeCell ref="K37:L37"/>
    <mergeCell ref="E38:F38"/>
    <mergeCell ref="G38:H38"/>
    <mergeCell ref="I38:J38"/>
    <mergeCell ref="K38:L38"/>
    <mergeCell ref="A2:M2"/>
    <mergeCell ref="B3:D3"/>
    <mergeCell ref="E3:M3"/>
    <mergeCell ref="B4:D4"/>
    <mergeCell ref="E4:M4"/>
    <mergeCell ref="F25:L25"/>
    <mergeCell ref="I34:J34"/>
    <mergeCell ref="C35:D36"/>
    <mergeCell ref="E35:F35"/>
    <mergeCell ref="G35:H35"/>
    <mergeCell ref="I35:J35"/>
    <mergeCell ref="C33:D34"/>
    <mergeCell ref="E33:F34"/>
    <mergeCell ref="G33:J33"/>
    <mergeCell ref="K35:L35"/>
    <mergeCell ref="E36:F36"/>
    <mergeCell ref="G36:H36"/>
    <mergeCell ref="I36:J36"/>
    <mergeCell ref="K36:L36"/>
    <mergeCell ref="G34:H34"/>
    <mergeCell ref="K33:L34"/>
    <mergeCell ref="C28:C29"/>
    <mergeCell ref="D28:E28"/>
    <mergeCell ref="F28:L28"/>
    <mergeCell ref="D23:E23"/>
    <mergeCell ref="F23:L23"/>
    <mergeCell ref="C24:C25"/>
    <mergeCell ref="D24:E24"/>
    <mergeCell ref="C26:C27"/>
    <mergeCell ref="D26:E26"/>
    <mergeCell ref="F26:L26"/>
    <mergeCell ref="D27:E27"/>
    <mergeCell ref="F27:L27"/>
    <mergeCell ref="F24:L24"/>
    <mergeCell ref="D25:E25"/>
    <mergeCell ref="E15:L15"/>
    <mergeCell ref="D22:E22"/>
    <mergeCell ref="F22:L22"/>
    <mergeCell ref="B16:D16"/>
    <mergeCell ref="E16:L16"/>
    <mergeCell ref="B17:D17"/>
    <mergeCell ref="E17:L17"/>
    <mergeCell ref="B18:D18"/>
    <mergeCell ref="E18:F18"/>
    <mergeCell ref="J18:K18"/>
    <mergeCell ref="B55:M55"/>
    <mergeCell ref="A4:A18"/>
    <mergeCell ref="B5:D5"/>
    <mergeCell ref="E5:M5"/>
    <mergeCell ref="C6:K6"/>
    <mergeCell ref="C7:D7"/>
    <mergeCell ref="C8:E8"/>
    <mergeCell ref="F8:G8"/>
    <mergeCell ref="H8:I8"/>
    <mergeCell ref="J8:L8"/>
    <mergeCell ref="C9:E9"/>
    <mergeCell ref="F9:G9"/>
    <mergeCell ref="H9:I9"/>
    <mergeCell ref="J9:L9"/>
    <mergeCell ref="C10:E10"/>
    <mergeCell ref="F10:G10"/>
    <mergeCell ref="H10:I10"/>
    <mergeCell ref="J10:L10"/>
    <mergeCell ref="B11:M11"/>
    <mergeCell ref="C12:K12"/>
    <mergeCell ref="B13:D14"/>
    <mergeCell ref="F13:L13"/>
    <mergeCell ref="F14:L14"/>
    <mergeCell ref="B15:D15"/>
  </mergeCells>
  <phoneticPr fontId="1"/>
  <dataValidations count="1">
    <dataValidation operator="greaterThanOrEqual" allowBlank="1" showInputMessage="1" showErrorMessage="1" sqref="C24 C20:C22 C51 D26:D32 C28 C26 D20:D23 C35 E51:E52 I45 E35:E45 I35 B58:M1048576 H31:L31 I51:I52 C31:C33 E31:E33 L32 K32:K33 H32:J32 F19:F32 B19:D19 G19:L21 I37 I39 I41 I43 C49 C47 B6:M10 E49 D57 C53 I49 I47 E47 C37 C39 C41 C43 C45 G31:G52 B20:B56 E19:E21 B12:M18 M19:M54 K35:K54 B1:B4 C1:D3 E1:E4 F1:M3"/>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8"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49"/>
      <c r="B1" s="417" t="s">
        <v>35</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row>
    <row r="2" spans="1:28" ht="39.950000000000003" customHeight="1" x14ac:dyDescent="0.4">
      <c r="A2" s="424" t="s">
        <v>36</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row>
    <row r="3" spans="1:28" ht="20.100000000000001" customHeight="1" x14ac:dyDescent="0.4">
      <c r="A3" s="50"/>
      <c r="B3" s="51"/>
      <c r="C3" s="51"/>
      <c r="D3" s="51"/>
      <c r="E3" s="51"/>
      <c r="F3" s="51"/>
      <c r="G3" s="51"/>
      <c r="H3" s="51"/>
      <c r="I3" s="51"/>
      <c r="J3" s="51"/>
      <c r="K3" s="51"/>
      <c r="L3" s="51"/>
      <c r="M3" s="51"/>
      <c r="N3" s="51"/>
      <c r="O3" s="51"/>
      <c r="P3" s="51"/>
      <c r="Q3" s="51"/>
      <c r="R3" s="51"/>
      <c r="S3" s="51"/>
      <c r="T3" s="51"/>
      <c r="U3" s="437"/>
      <c r="V3" s="437"/>
      <c r="W3" s="437"/>
      <c r="X3" s="437"/>
      <c r="Y3" s="437"/>
      <c r="Z3" s="437"/>
      <c r="AA3" s="437"/>
      <c r="AB3" s="51"/>
    </row>
    <row r="4" spans="1:28" ht="20.100000000000001" customHeight="1" x14ac:dyDescent="0.4">
      <c r="A4" s="52"/>
      <c r="B4" s="459" t="s">
        <v>8</v>
      </c>
      <c r="C4" s="459"/>
      <c r="D4" s="459"/>
      <c r="E4" s="459"/>
      <c r="F4" s="459"/>
      <c r="G4" s="459"/>
      <c r="H4" s="459"/>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424" t="s">
        <v>19</v>
      </c>
      <c r="I5" s="424"/>
      <c r="J5" s="424"/>
      <c r="K5" s="424"/>
      <c r="L5" s="424"/>
      <c r="M5" s="438" t="s">
        <v>9</v>
      </c>
      <c r="N5" s="438"/>
      <c r="O5" s="438"/>
      <c r="P5" s="438"/>
      <c r="Q5" s="438"/>
      <c r="R5" s="459">
        <f>基本情報設定シート!$C$9</f>
        <v>0</v>
      </c>
      <c r="S5" s="459"/>
      <c r="T5" s="459"/>
      <c r="U5" s="459"/>
      <c r="V5" s="459"/>
      <c r="W5" s="459"/>
      <c r="X5" s="459"/>
      <c r="Y5" s="459"/>
      <c r="Z5" s="459"/>
      <c r="AA5" s="459"/>
      <c r="AB5" s="459"/>
    </row>
    <row r="6" spans="1:28" ht="20.100000000000001" customHeight="1" x14ac:dyDescent="0.4">
      <c r="A6" s="50"/>
      <c r="B6" s="51"/>
      <c r="C6" s="51"/>
      <c r="D6" s="51"/>
      <c r="E6" s="51"/>
      <c r="F6" s="51"/>
      <c r="G6" s="51"/>
      <c r="H6" s="424"/>
      <c r="I6" s="424"/>
      <c r="J6" s="424"/>
      <c r="K6" s="424"/>
      <c r="L6" s="424"/>
      <c r="M6" s="457" t="s">
        <v>10</v>
      </c>
      <c r="N6" s="438"/>
      <c r="O6" s="438"/>
      <c r="P6" s="438"/>
      <c r="Q6" s="438"/>
      <c r="R6" s="458">
        <f>基本情報設定シート!$C$3</f>
        <v>0</v>
      </c>
      <c r="S6" s="458"/>
      <c r="T6" s="458"/>
      <c r="U6" s="458"/>
      <c r="V6" s="458"/>
      <c r="W6" s="458"/>
      <c r="X6" s="458"/>
      <c r="Y6" s="458"/>
      <c r="Z6" s="458"/>
      <c r="AA6" s="458"/>
      <c r="AB6" s="458"/>
    </row>
    <row r="7" spans="1:28" ht="20.100000000000001" customHeight="1" x14ac:dyDescent="0.4">
      <c r="A7" s="50"/>
      <c r="B7" s="51"/>
      <c r="C7" s="51"/>
      <c r="D7" s="51"/>
      <c r="E7" s="51"/>
      <c r="F7" s="51"/>
      <c r="G7" s="51"/>
      <c r="H7" s="424"/>
      <c r="I7" s="424"/>
      <c r="J7" s="424"/>
      <c r="K7" s="424"/>
      <c r="L7" s="424"/>
      <c r="M7" s="438"/>
      <c r="N7" s="438"/>
      <c r="O7" s="438"/>
      <c r="P7" s="438"/>
      <c r="Q7" s="438"/>
      <c r="R7" s="458" t="str">
        <f>基本情報設定シート!$C$4&amp;"　"&amp;基本情報設定シート!$C$5</f>
        <v>　</v>
      </c>
      <c r="S7" s="458"/>
      <c r="T7" s="458"/>
      <c r="U7" s="458"/>
      <c r="V7" s="458"/>
      <c r="W7" s="458"/>
      <c r="X7" s="458"/>
      <c r="Y7" s="458"/>
      <c r="Z7" s="458"/>
      <c r="AA7" s="458"/>
      <c r="AB7" s="458"/>
    </row>
    <row r="8" spans="1:28" s="3" customFormat="1" ht="39.950000000000003" customHeight="1" x14ac:dyDescent="0.4">
      <c r="A8" s="49"/>
      <c r="B8" s="49"/>
      <c r="C8" s="49" t="s">
        <v>37</v>
      </c>
      <c r="D8" s="49"/>
      <c r="E8" s="49"/>
      <c r="F8" s="49"/>
      <c r="G8" s="49"/>
      <c r="H8" s="49"/>
      <c r="I8" s="49"/>
      <c r="J8" s="49"/>
      <c r="K8" s="49"/>
      <c r="L8" s="49"/>
      <c r="M8" s="49"/>
      <c r="N8" s="49"/>
      <c r="O8" s="49"/>
      <c r="P8" s="49"/>
      <c r="Q8" s="49"/>
      <c r="R8" s="49"/>
      <c r="S8" s="49"/>
      <c r="T8" s="49"/>
      <c r="U8" s="49"/>
      <c r="V8" s="49"/>
      <c r="W8" s="49"/>
      <c r="X8" s="49"/>
      <c r="Y8" s="49"/>
      <c r="Z8" s="49"/>
      <c r="AA8" s="49"/>
      <c r="AB8" s="49"/>
    </row>
    <row r="9" spans="1:28" s="3" customFormat="1" ht="30" customHeight="1" x14ac:dyDescent="0.4">
      <c r="A9" s="424" t="s">
        <v>0</v>
      </c>
      <c r="B9" s="424"/>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row>
    <row r="10" spans="1:28" s="3" customFormat="1" ht="39.950000000000003" customHeight="1" x14ac:dyDescent="0.4">
      <c r="A10" s="71"/>
      <c r="B10" s="493" t="s">
        <v>20</v>
      </c>
      <c r="C10" s="493"/>
      <c r="D10" s="493"/>
      <c r="E10" s="493"/>
      <c r="F10" s="493"/>
      <c r="G10" s="493"/>
      <c r="H10" s="597" t="str">
        <f>'(様式4号)完了届'!$H$10</f>
        <v>明治33年1月0日</v>
      </c>
      <c r="I10" s="597"/>
      <c r="J10" s="597"/>
      <c r="K10" s="597"/>
      <c r="L10" s="597"/>
      <c r="M10" s="597"/>
      <c r="N10" s="493" t="s">
        <v>21</v>
      </c>
      <c r="O10" s="493"/>
      <c r="P10" s="493"/>
      <c r="Q10" s="493"/>
      <c r="R10" s="493"/>
      <c r="S10" s="493"/>
      <c r="T10" s="598" t="str">
        <f>'(様式4号)完了届'!$R$10</f>
        <v>指令も産第号</v>
      </c>
      <c r="U10" s="598"/>
      <c r="V10" s="598"/>
      <c r="W10" s="598"/>
      <c r="X10" s="598"/>
      <c r="Y10" s="598"/>
      <c r="Z10" s="598"/>
      <c r="AA10" s="598"/>
      <c r="AB10" s="71"/>
    </row>
    <row r="11" spans="1:28" s="3" customFormat="1" ht="20.100000000000001" customHeight="1" x14ac:dyDescent="0.4">
      <c r="A11" s="49"/>
      <c r="B11" s="493" t="s">
        <v>1</v>
      </c>
      <c r="C11" s="493"/>
      <c r="D11" s="493"/>
      <c r="E11" s="493"/>
      <c r="F11" s="493"/>
      <c r="G11" s="493"/>
      <c r="H11" s="599" t="e">
        <f>'(様式1号)交付申請書'!$F$10</f>
        <v>#NUM!</v>
      </c>
      <c r="I11" s="599"/>
      <c r="J11" s="599"/>
      <c r="K11" s="599"/>
      <c r="L11" s="599"/>
      <c r="M11" s="599"/>
      <c r="N11" s="493" t="s">
        <v>22</v>
      </c>
      <c r="O11" s="493"/>
      <c r="P11" s="493"/>
      <c r="Q11" s="493"/>
      <c r="R11" s="493"/>
      <c r="S11" s="493"/>
      <c r="T11" s="646" t="str">
        <f>基本情報設定シート!$C$10</f>
        <v>松江市設備導入支援事業補助金</v>
      </c>
      <c r="U11" s="646"/>
      <c r="V11" s="646"/>
      <c r="W11" s="646"/>
      <c r="X11" s="646"/>
      <c r="Y11" s="646"/>
      <c r="Z11" s="646"/>
      <c r="AA11" s="646"/>
      <c r="AB11" s="49"/>
    </row>
    <row r="12" spans="1:28" s="3" customFormat="1" ht="20.100000000000001" customHeight="1" x14ac:dyDescent="0.4">
      <c r="A12" s="49"/>
      <c r="B12" s="425" t="s">
        <v>3</v>
      </c>
      <c r="C12" s="426"/>
      <c r="D12" s="426"/>
      <c r="E12" s="426"/>
      <c r="F12" s="426"/>
      <c r="G12" s="426"/>
      <c r="H12" s="426"/>
      <c r="I12" s="426"/>
      <c r="J12" s="426"/>
      <c r="K12" s="427"/>
      <c r="L12" s="434" t="str">
        <f>基本情報設定シート!$C$11</f>
        <v>生産性向上支援事業</v>
      </c>
      <c r="M12" s="435"/>
      <c r="N12" s="435"/>
      <c r="O12" s="435"/>
      <c r="P12" s="435"/>
      <c r="Q12" s="435"/>
      <c r="R12" s="435"/>
      <c r="S12" s="435"/>
      <c r="T12" s="435"/>
      <c r="U12" s="435"/>
      <c r="V12" s="435"/>
      <c r="W12" s="435"/>
      <c r="X12" s="435"/>
      <c r="Y12" s="435"/>
      <c r="Z12" s="435"/>
      <c r="AA12" s="436"/>
      <c r="AB12" s="49"/>
    </row>
    <row r="13" spans="1:28" s="3" customFormat="1" ht="39.950000000000003" customHeight="1" x14ac:dyDescent="0.4">
      <c r="A13" s="49"/>
      <c r="B13" s="425" t="s">
        <v>38</v>
      </c>
      <c r="C13" s="426"/>
      <c r="D13" s="426"/>
      <c r="E13" s="426"/>
      <c r="F13" s="491" t="s">
        <v>39</v>
      </c>
      <c r="G13" s="491"/>
      <c r="H13" s="491"/>
      <c r="I13" s="491"/>
      <c r="J13" s="491"/>
      <c r="K13" s="492"/>
      <c r="L13" s="439">
        <f>'(様式5号)実績報告書'!$K$16</f>
        <v>0</v>
      </c>
      <c r="M13" s="440"/>
      <c r="N13" s="440"/>
      <c r="O13" s="440"/>
      <c r="P13" s="440"/>
      <c r="Q13" s="440"/>
      <c r="R13" s="440"/>
      <c r="S13" s="440"/>
      <c r="T13" s="440"/>
      <c r="U13" s="440"/>
      <c r="V13" s="440"/>
      <c r="W13" s="440"/>
      <c r="X13" s="440"/>
      <c r="Y13" s="440"/>
      <c r="Z13" s="510" t="s">
        <v>4</v>
      </c>
      <c r="AA13" s="511"/>
      <c r="AB13" s="49"/>
    </row>
    <row r="14" spans="1:28" s="3" customFormat="1" ht="39.950000000000003" customHeight="1" x14ac:dyDescent="0.4">
      <c r="A14" s="49"/>
      <c r="B14" s="425"/>
      <c r="C14" s="426"/>
      <c r="D14" s="426"/>
      <c r="E14" s="426"/>
      <c r="F14" s="639" t="s">
        <v>40</v>
      </c>
      <c r="G14" s="639"/>
      <c r="H14" s="639"/>
      <c r="I14" s="639"/>
      <c r="J14" s="639"/>
      <c r="K14" s="640"/>
      <c r="L14" s="641"/>
      <c r="M14" s="642"/>
      <c r="N14" s="642"/>
      <c r="O14" s="642"/>
      <c r="P14" s="642"/>
      <c r="Q14" s="642"/>
      <c r="R14" s="642"/>
      <c r="S14" s="642"/>
      <c r="T14" s="642"/>
      <c r="U14" s="642"/>
      <c r="V14" s="642"/>
      <c r="W14" s="642"/>
      <c r="X14" s="642"/>
      <c r="Y14" s="642"/>
      <c r="Z14" s="643" t="s">
        <v>4</v>
      </c>
      <c r="AA14" s="644"/>
      <c r="AB14" s="49"/>
    </row>
    <row r="15" spans="1:28" s="3" customFormat="1" ht="20.100000000000001" customHeight="1" x14ac:dyDescent="0.4">
      <c r="A15" s="49"/>
      <c r="B15" s="490" t="s">
        <v>149</v>
      </c>
      <c r="C15" s="491"/>
      <c r="D15" s="491"/>
      <c r="E15" s="491"/>
      <c r="F15" s="491"/>
      <c r="G15" s="491"/>
      <c r="H15" s="491"/>
      <c r="I15" s="491"/>
      <c r="J15" s="491"/>
      <c r="K15" s="492"/>
      <c r="L15" s="61"/>
      <c r="M15" s="438" t="s">
        <v>42</v>
      </c>
      <c r="N15" s="438"/>
      <c r="O15" s="438"/>
      <c r="P15" s="438"/>
      <c r="Q15" s="438"/>
      <c r="R15" s="438"/>
      <c r="S15" s="438"/>
      <c r="T15" s="49" t="s">
        <v>41</v>
      </c>
      <c r="U15" s="49"/>
      <c r="V15" s="645"/>
      <c r="W15" s="645"/>
      <c r="X15" s="645"/>
      <c r="Y15" s="645"/>
      <c r="Z15" s="62" t="s">
        <v>4</v>
      </c>
      <c r="AA15" s="63"/>
      <c r="AB15" s="49"/>
    </row>
    <row r="16" spans="1:28" s="3" customFormat="1" ht="20.100000000000001" customHeight="1" x14ac:dyDescent="0.4">
      <c r="A16" s="49"/>
      <c r="B16" s="636"/>
      <c r="C16" s="457"/>
      <c r="D16" s="457"/>
      <c r="E16" s="457"/>
      <c r="F16" s="457"/>
      <c r="G16" s="457"/>
      <c r="H16" s="457"/>
      <c r="I16" s="457"/>
      <c r="J16" s="457"/>
      <c r="K16" s="637"/>
      <c r="L16" s="61"/>
      <c r="M16" s="438" t="s">
        <v>42</v>
      </c>
      <c r="N16" s="438"/>
      <c r="O16" s="438"/>
      <c r="P16" s="438"/>
      <c r="Q16" s="438"/>
      <c r="R16" s="438"/>
      <c r="S16" s="438"/>
      <c r="T16" s="49" t="s">
        <v>41</v>
      </c>
      <c r="U16" s="49"/>
      <c r="V16" s="645"/>
      <c r="W16" s="645"/>
      <c r="X16" s="645"/>
      <c r="Y16" s="645"/>
      <c r="Z16" s="62" t="s">
        <v>4</v>
      </c>
      <c r="AA16" s="63"/>
      <c r="AB16" s="49"/>
    </row>
    <row r="17" spans="1:28" s="3" customFormat="1" ht="20.100000000000001" customHeight="1" x14ac:dyDescent="0.4">
      <c r="A17" s="49"/>
      <c r="B17" s="636"/>
      <c r="C17" s="457"/>
      <c r="D17" s="457"/>
      <c r="E17" s="457"/>
      <c r="F17" s="457"/>
      <c r="G17" s="457"/>
      <c r="H17" s="457"/>
      <c r="I17" s="457"/>
      <c r="J17" s="457"/>
      <c r="K17" s="637"/>
      <c r="L17" s="61"/>
      <c r="M17" s="438" t="s">
        <v>42</v>
      </c>
      <c r="N17" s="438"/>
      <c r="O17" s="438"/>
      <c r="P17" s="438"/>
      <c r="Q17" s="438"/>
      <c r="R17" s="438"/>
      <c r="S17" s="438"/>
      <c r="T17" s="49" t="s">
        <v>41</v>
      </c>
      <c r="U17" s="49"/>
      <c r="V17" s="645"/>
      <c r="W17" s="645"/>
      <c r="X17" s="645"/>
      <c r="Y17" s="645"/>
      <c r="Z17" s="62" t="s">
        <v>4</v>
      </c>
      <c r="AA17" s="63"/>
      <c r="AB17" s="49"/>
    </row>
    <row r="18" spans="1:28" s="3" customFormat="1" ht="19.5" customHeight="1" x14ac:dyDescent="0.4">
      <c r="A18" s="49"/>
      <c r="B18" s="636"/>
      <c r="C18" s="457"/>
      <c r="D18" s="457"/>
      <c r="E18" s="457"/>
      <c r="F18" s="457"/>
      <c r="G18" s="457"/>
      <c r="H18" s="457"/>
      <c r="I18" s="457"/>
      <c r="J18" s="457"/>
      <c r="K18" s="637"/>
      <c r="L18" s="61"/>
      <c r="M18" s="49"/>
      <c r="N18" s="49"/>
      <c r="O18" s="49"/>
      <c r="P18" s="49"/>
      <c r="Q18" s="49"/>
      <c r="R18" s="49"/>
      <c r="S18" s="424" t="s">
        <v>43</v>
      </c>
      <c r="T18" s="424"/>
      <c r="U18" s="424"/>
      <c r="V18" s="645">
        <v>0</v>
      </c>
      <c r="W18" s="645"/>
      <c r="X18" s="645"/>
      <c r="Y18" s="645"/>
      <c r="Z18" s="62" t="s">
        <v>4</v>
      </c>
      <c r="AA18" s="63"/>
      <c r="AB18" s="49"/>
    </row>
    <row r="19" spans="1:28" s="3" customFormat="1" ht="19.5" customHeight="1" x14ac:dyDescent="0.4">
      <c r="A19" s="49"/>
      <c r="B19" s="638"/>
      <c r="C19" s="639"/>
      <c r="D19" s="639"/>
      <c r="E19" s="639"/>
      <c r="F19" s="639"/>
      <c r="G19" s="639"/>
      <c r="H19" s="639"/>
      <c r="I19" s="639"/>
      <c r="J19" s="639"/>
      <c r="K19" s="640"/>
      <c r="L19" s="61"/>
      <c r="M19" s="49"/>
      <c r="N19" s="49"/>
      <c r="O19" s="49"/>
      <c r="P19" s="49"/>
      <c r="Q19" s="49"/>
      <c r="R19" s="49"/>
      <c r="S19" s="71"/>
      <c r="T19" s="71"/>
      <c r="U19" s="71"/>
      <c r="V19" s="64"/>
      <c r="W19" s="64"/>
      <c r="X19" s="64"/>
      <c r="Y19" s="64"/>
      <c r="Z19" s="49"/>
      <c r="AA19" s="63"/>
      <c r="AB19" s="49"/>
    </row>
    <row r="20" spans="1:28" s="3" customFormat="1" ht="39.950000000000003" customHeight="1" x14ac:dyDescent="0.4">
      <c r="A20" s="49"/>
      <c r="B20" s="425" t="s">
        <v>72</v>
      </c>
      <c r="C20" s="426"/>
      <c r="D20" s="426"/>
      <c r="E20" s="426"/>
      <c r="F20" s="426"/>
      <c r="G20" s="426"/>
      <c r="H20" s="426"/>
      <c r="I20" s="426"/>
      <c r="J20" s="426"/>
      <c r="K20" s="427"/>
      <c r="L20" s="439">
        <f>L14</f>
        <v>0</v>
      </c>
      <c r="M20" s="440"/>
      <c r="N20" s="440"/>
      <c r="O20" s="440"/>
      <c r="P20" s="440"/>
      <c r="Q20" s="440"/>
      <c r="R20" s="440"/>
      <c r="S20" s="440"/>
      <c r="T20" s="440"/>
      <c r="U20" s="440"/>
      <c r="V20" s="440"/>
      <c r="W20" s="440"/>
      <c r="X20" s="440"/>
      <c r="Y20" s="440"/>
      <c r="Z20" s="510" t="s">
        <v>4</v>
      </c>
      <c r="AA20" s="511"/>
      <c r="AB20" s="49"/>
    </row>
    <row r="21" spans="1:28" s="3" customFormat="1" ht="39.950000000000003" customHeight="1" x14ac:dyDescent="0.4">
      <c r="A21" s="49"/>
      <c r="B21" s="425" t="s">
        <v>73</v>
      </c>
      <c r="C21" s="426"/>
      <c r="D21" s="426"/>
      <c r="E21" s="426"/>
      <c r="F21" s="426"/>
      <c r="G21" s="426"/>
      <c r="H21" s="426"/>
      <c r="I21" s="426"/>
      <c r="J21" s="426"/>
      <c r="K21" s="427"/>
      <c r="L21" s="439">
        <v>0</v>
      </c>
      <c r="M21" s="440"/>
      <c r="N21" s="440"/>
      <c r="O21" s="440"/>
      <c r="P21" s="440"/>
      <c r="Q21" s="440"/>
      <c r="R21" s="440"/>
      <c r="S21" s="440"/>
      <c r="T21" s="440"/>
      <c r="U21" s="440"/>
      <c r="V21" s="440"/>
      <c r="W21" s="440"/>
      <c r="X21" s="440"/>
      <c r="Y21" s="440"/>
      <c r="Z21" s="510" t="s">
        <v>4</v>
      </c>
      <c r="AA21" s="511"/>
      <c r="AB21" s="49"/>
    </row>
    <row r="22" spans="1:28" s="3" customFormat="1" ht="39.950000000000003" customHeight="1" x14ac:dyDescent="0.4">
      <c r="A22" s="49"/>
      <c r="B22" s="425" t="s">
        <v>150</v>
      </c>
      <c r="C22" s="426"/>
      <c r="D22" s="426"/>
      <c r="E22" s="426"/>
      <c r="F22" s="426"/>
      <c r="G22" s="426"/>
      <c r="H22" s="426"/>
      <c r="I22" s="426"/>
      <c r="J22" s="426"/>
      <c r="K22" s="427"/>
      <c r="L22" s="532" t="s">
        <v>151</v>
      </c>
      <c r="M22" s="533"/>
      <c r="N22" s="533"/>
      <c r="O22" s="533"/>
      <c r="P22" s="533"/>
      <c r="Q22" s="533"/>
      <c r="R22" s="533"/>
      <c r="S22" s="533"/>
      <c r="T22" s="533"/>
      <c r="U22" s="533"/>
      <c r="V22" s="533"/>
      <c r="W22" s="533"/>
      <c r="X22" s="533"/>
      <c r="Y22" s="533"/>
      <c r="Z22" s="533"/>
      <c r="AA22" s="534"/>
      <c r="AB22" s="49"/>
    </row>
    <row r="23" spans="1:28" ht="20.100000000000001" customHeight="1" x14ac:dyDescent="0.4">
      <c r="A23" s="51"/>
      <c r="B23" s="51"/>
      <c r="C23" s="51"/>
      <c r="D23" s="58"/>
      <c r="E23" s="58"/>
      <c r="F23" s="58"/>
      <c r="G23" s="58"/>
      <c r="H23" s="58"/>
      <c r="I23" s="58"/>
      <c r="J23" s="58"/>
      <c r="K23" s="58"/>
      <c r="L23" s="58"/>
      <c r="M23" s="58"/>
      <c r="N23" s="58"/>
      <c r="O23" s="58"/>
      <c r="P23" s="58"/>
      <c r="Q23" s="58"/>
      <c r="R23" s="58"/>
      <c r="S23" s="58"/>
      <c r="T23" s="58"/>
      <c r="U23" s="58"/>
      <c r="V23" s="58"/>
      <c r="W23" s="58"/>
      <c r="X23" s="58"/>
      <c r="Y23" s="58"/>
      <c r="Z23" s="58"/>
      <c r="AA23" s="58"/>
      <c r="AB23" s="51"/>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customSheetView>
  </customSheetViews>
  <mergeCells count="45">
    <mergeCell ref="B1:AB1"/>
    <mergeCell ref="U3:AA3"/>
    <mergeCell ref="A2:AB2"/>
    <mergeCell ref="B4:H4"/>
    <mergeCell ref="R5:AB5"/>
    <mergeCell ref="M5:Q5"/>
    <mergeCell ref="H5:L7"/>
    <mergeCell ref="M6:Q7"/>
    <mergeCell ref="R6:AB6"/>
    <mergeCell ref="R7:AB7"/>
    <mergeCell ref="A9:AB9"/>
    <mergeCell ref="B10:G10"/>
    <mergeCell ref="B11:G11"/>
    <mergeCell ref="B12:K12"/>
    <mergeCell ref="L12:AA12"/>
    <mergeCell ref="H10:M10"/>
    <mergeCell ref="N10:S10"/>
    <mergeCell ref="T10:AA10"/>
    <mergeCell ref="H11:M11"/>
    <mergeCell ref="N11:S11"/>
    <mergeCell ref="T11:AA11"/>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B15:K19"/>
    <mergeCell ref="B13:E14"/>
    <mergeCell ref="F13:K13"/>
    <mergeCell ref="F14:K14"/>
    <mergeCell ref="Z13:AA13"/>
    <mergeCell ref="L13:Y13"/>
    <mergeCell ref="L14:Y14"/>
    <mergeCell ref="Z14:AA14"/>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1"/>
      <c r="B1" s="51"/>
      <c r="C1" s="51"/>
      <c r="D1" s="51"/>
      <c r="E1" s="51"/>
      <c r="F1" s="51"/>
      <c r="G1" s="51"/>
      <c r="H1" s="51"/>
      <c r="I1" s="51"/>
      <c r="J1" s="51"/>
      <c r="K1" s="51"/>
      <c r="L1" s="51"/>
      <c r="M1" s="51"/>
      <c r="N1" s="51"/>
      <c r="O1" s="51"/>
      <c r="P1" s="51"/>
      <c r="Q1" s="51"/>
      <c r="R1" s="51"/>
      <c r="S1" s="51"/>
      <c r="T1" s="51"/>
      <c r="U1" s="51"/>
      <c r="V1" s="51"/>
      <c r="W1" s="51"/>
      <c r="X1" s="51"/>
    </row>
    <row r="2" spans="1:24" ht="18.75" customHeight="1" x14ac:dyDescent="0.4">
      <c r="A2" s="49"/>
      <c r="B2" s="688" t="s">
        <v>81</v>
      </c>
      <c r="C2" s="688"/>
      <c r="D2" s="688"/>
      <c r="E2" s="688"/>
      <c r="F2" s="688"/>
      <c r="G2" s="688"/>
      <c r="H2" s="688"/>
      <c r="I2" s="688"/>
      <c r="J2" s="688"/>
      <c r="K2" s="688"/>
      <c r="L2" s="688"/>
      <c r="M2" s="688"/>
      <c r="N2" s="688"/>
      <c r="O2" s="688"/>
      <c r="P2" s="688"/>
      <c r="Q2" s="688"/>
      <c r="R2" s="688"/>
      <c r="S2" s="688"/>
      <c r="T2" s="688"/>
      <c r="U2" s="688"/>
      <c r="V2" s="688"/>
      <c r="W2" s="688"/>
      <c r="X2" s="688"/>
    </row>
    <row r="3" spans="1:24" ht="18.75" customHeight="1" x14ac:dyDescent="0.4">
      <c r="A3" s="49"/>
      <c r="B3" s="74"/>
      <c r="C3" s="74"/>
      <c r="D3" s="74"/>
      <c r="E3" s="74"/>
      <c r="F3" s="74"/>
      <c r="G3" s="74"/>
      <c r="H3" s="74"/>
      <c r="I3" s="74"/>
      <c r="J3" s="74"/>
      <c r="K3" s="74"/>
      <c r="L3" s="74"/>
      <c r="M3" s="74"/>
      <c r="N3" s="74"/>
      <c r="O3" s="74"/>
      <c r="P3" s="74"/>
      <c r="Q3" s="74"/>
      <c r="R3" s="74"/>
      <c r="S3" s="74"/>
      <c r="T3" s="74"/>
      <c r="U3" s="74"/>
      <c r="V3" s="74"/>
      <c r="W3" s="74"/>
      <c r="X3" s="74"/>
    </row>
    <row r="4" spans="1:24" ht="18.75" customHeight="1" x14ac:dyDescent="0.4">
      <c r="A4" s="689" t="s">
        <v>76</v>
      </c>
      <c r="B4" s="689"/>
      <c r="C4" s="689"/>
      <c r="D4" s="689"/>
      <c r="E4" s="689"/>
      <c r="F4" s="689"/>
      <c r="G4" s="689"/>
      <c r="H4" s="689"/>
      <c r="I4" s="689"/>
      <c r="J4" s="689"/>
      <c r="K4" s="689"/>
      <c r="L4" s="689"/>
      <c r="M4" s="689"/>
      <c r="N4" s="689"/>
      <c r="O4" s="689"/>
      <c r="P4" s="689"/>
      <c r="Q4" s="689"/>
      <c r="R4" s="689"/>
      <c r="S4" s="689"/>
      <c r="T4" s="689"/>
      <c r="U4" s="689"/>
      <c r="V4" s="689"/>
      <c r="W4" s="689"/>
      <c r="X4" s="689"/>
    </row>
    <row r="5" spans="1:24" ht="18.75" customHeight="1" x14ac:dyDescent="0.4">
      <c r="A5" s="689"/>
      <c r="B5" s="689"/>
      <c r="C5" s="689"/>
      <c r="D5" s="689"/>
      <c r="E5" s="689"/>
      <c r="F5" s="689"/>
      <c r="G5" s="689"/>
      <c r="H5" s="689"/>
      <c r="I5" s="689"/>
      <c r="J5" s="689"/>
      <c r="K5" s="689"/>
      <c r="L5" s="689"/>
      <c r="M5" s="689"/>
      <c r="N5" s="689"/>
      <c r="O5" s="689"/>
      <c r="P5" s="689"/>
      <c r="Q5" s="689"/>
      <c r="R5" s="689"/>
      <c r="S5" s="689"/>
      <c r="T5" s="689"/>
      <c r="U5" s="689"/>
      <c r="V5" s="689"/>
      <c r="W5" s="689"/>
      <c r="X5" s="689"/>
    </row>
    <row r="6" spans="1:24" ht="18.75" customHeight="1" x14ac:dyDescent="0.4">
      <c r="A6" s="80"/>
      <c r="B6" s="80"/>
      <c r="C6" s="80"/>
      <c r="D6" s="80"/>
      <c r="E6" s="80"/>
      <c r="F6" s="80"/>
      <c r="G6" s="80"/>
      <c r="H6" s="80"/>
      <c r="I6" s="80"/>
      <c r="J6" s="80"/>
      <c r="K6" s="80"/>
      <c r="L6" s="80"/>
      <c r="M6" s="80"/>
      <c r="N6" s="80"/>
      <c r="O6" s="80"/>
      <c r="P6" s="80"/>
      <c r="Q6" s="80"/>
      <c r="R6" s="80"/>
      <c r="S6" s="80"/>
      <c r="T6" s="80"/>
      <c r="U6" s="80"/>
      <c r="V6" s="80"/>
      <c r="W6" s="80"/>
      <c r="X6" s="80"/>
    </row>
    <row r="7" spans="1:24" ht="18.75" customHeight="1" x14ac:dyDescent="0.4">
      <c r="A7" s="50"/>
      <c r="B7" s="51"/>
      <c r="C7" s="51"/>
      <c r="D7" s="51"/>
      <c r="E7" s="51"/>
      <c r="F7" s="51"/>
      <c r="G7" s="51"/>
      <c r="H7" s="51"/>
      <c r="I7" s="51"/>
      <c r="J7" s="51"/>
      <c r="K7" s="51"/>
      <c r="L7" s="51"/>
      <c r="M7" s="51"/>
      <c r="N7" s="51"/>
      <c r="O7" s="51"/>
      <c r="P7" s="65"/>
      <c r="Q7" s="690">
        <f>'(様式7号)交付請求書'!$U$3</f>
        <v>0</v>
      </c>
      <c r="R7" s="690"/>
      <c r="S7" s="690"/>
      <c r="T7" s="690"/>
      <c r="U7" s="690"/>
      <c r="V7" s="690"/>
      <c r="W7" s="77"/>
      <c r="X7" s="51"/>
    </row>
    <row r="8" spans="1:24" ht="18.75" customHeight="1" x14ac:dyDescent="0.4">
      <c r="A8" s="52"/>
      <c r="B8" s="459" t="s">
        <v>8</v>
      </c>
      <c r="C8" s="459"/>
      <c r="D8" s="459"/>
      <c r="E8" s="459"/>
      <c r="F8" s="459"/>
      <c r="G8" s="459"/>
      <c r="H8" s="459"/>
      <c r="I8" s="52"/>
      <c r="J8" s="52"/>
      <c r="K8" s="51"/>
      <c r="L8" s="51"/>
      <c r="M8" s="51"/>
      <c r="N8" s="51"/>
      <c r="O8" s="51"/>
      <c r="P8" s="51"/>
      <c r="Q8" s="51"/>
      <c r="R8" s="51"/>
      <c r="S8" s="51"/>
      <c r="T8" s="51"/>
      <c r="U8" s="51"/>
      <c r="V8" s="51"/>
      <c r="W8" s="51"/>
      <c r="X8" s="51"/>
    </row>
    <row r="9" spans="1:24" s="3" customFormat="1" ht="18.75" customHeight="1" x14ac:dyDescent="0.4">
      <c r="A9" s="49"/>
      <c r="B9" s="75"/>
      <c r="C9" s="49"/>
      <c r="D9" s="49"/>
      <c r="E9" s="49"/>
      <c r="F9" s="49"/>
      <c r="G9" s="49"/>
      <c r="H9" s="49"/>
      <c r="I9" s="49"/>
      <c r="J9" s="49"/>
      <c r="K9" s="49"/>
      <c r="L9" s="49"/>
      <c r="M9" s="49"/>
      <c r="N9" s="49"/>
      <c r="O9" s="49"/>
      <c r="P9" s="49"/>
      <c r="Q9" s="49"/>
      <c r="R9" s="49"/>
      <c r="S9" s="49"/>
      <c r="T9" s="49"/>
      <c r="U9" s="49"/>
      <c r="V9" s="49"/>
      <c r="W9" s="49"/>
      <c r="X9" s="49"/>
    </row>
    <row r="10" spans="1:24" s="3" customFormat="1" ht="15" customHeight="1" thickBot="1" x14ac:dyDescent="0.45">
      <c r="A10" s="49"/>
      <c r="B10" s="49" t="s">
        <v>45</v>
      </c>
      <c r="C10" s="49"/>
      <c r="D10" s="49"/>
      <c r="E10" s="49"/>
      <c r="F10" s="49"/>
      <c r="G10" s="49"/>
      <c r="H10" s="49"/>
      <c r="I10" s="49"/>
      <c r="J10" s="49"/>
      <c r="K10" s="49"/>
      <c r="L10" s="49"/>
      <c r="M10" s="49"/>
      <c r="N10" s="49"/>
      <c r="O10" s="49"/>
      <c r="P10" s="49"/>
      <c r="Q10" s="49"/>
      <c r="R10" s="49"/>
      <c r="S10" s="49"/>
      <c r="T10" s="49"/>
      <c r="U10" s="49"/>
      <c r="V10" s="49"/>
      <c r="W10" s="49"/>
      <c r="X10" s="49"/>
    </row>
    <row r="11" spans="1:24" s="3" customFormat="1" ht="14.1" customHeight="1" x14ac:dyDescent="0.4">
      <c r="A11" s="49"/>
      <c r="B11" s="49"/>
      <c r="C11" s="691" t="s">
        <v>9</v>
      </c>
      <c r="D11" s="692"/>
      <c r="E11" s="692"/>
      <c r="F11" s="692"/>
      <c r="G11" s="695">
        <f>基本情報設定シート!$C$9</f>
        <v>0</v>
      </c>
      <c r="H11" s="695"/>
      <c r="I11" s="695"/>
      <c r="J11" s="695"/>
      <c r="K11" s="695"/>
      <c r="L11" s="695"/>
      <c r="M11" s="695"/>
      <c r="N11" s="695"/>
      <c r="O11" s="695"/>
      <c r="P11" s="695"/>
      <c r="Q11" s="695"/>
      <c r="R11" s="695"/>
      <c r="S11" s="695"/>
      <c r="T11" s="695"/>
      <c r="U11" s="695"/>
      <c r="V11" s="696"/>
      <c r="W11" s="66"/>
      <c r="X11" s="49"/>
    </row>
    <row r="12" spans="1:24" s="3" customFormat="1" ht="14.1" customHeight="1" x14ac:dyDescent="0.4">
      <c r="A12" s="49"/>
      <c r="B12" s="49"/>
      <c r="C12" s="693"/>
      <c r="D12" s="694"/>
      <c r="E12" s="694"/>
      <c r="F12" s="694"/>
      <c r="G12" s="697"/>
      <c r="H12" s="697"/>
      <c r="I12" s="697"/>
      <c r="J12" s="697"/>
      <c r="K12" s="697"/>
      <c r="L12" s="697"/>
      <c r="M12" s="697"/>
      <c r="N12" s="697"/>
      <c r="O12" s="697"/>
      <c r="P12" s="697"/>
      <c r="Q12" s="697"/>
      <c r="R12" s="697"/>
      <c r="S12" s="697"/>
      <c r="T12" s="697"/>
      <c r="U12" s="697"/>
      <c r="V12" s="698"/>
      <c r="W12" s="66"/>
      <c r="X12" s="49"/>
    </row>
    <row r="13" spans="1:24" s="3" customFormat="1" ht="14.1" customHeight="1" x14ac:dyDescent="0.4">
      <c r="A13" s="49"/>
      <c r="B13" s="49"/>
      <c r="C13" s="693"/>
      <c r="D13" s="694"/>
      <c r="E13" s="694"/>
      <c r="F13" s="694"/>
      <c r="G13" s="697"/>
      <c r="H13" s="697"/>
      <c r="I13" s="697"/>
      <c r="J13" s="697"/>
      <c r="K13" s="697"/>
      <c r="L13" s="697"/>
      <c r="M13" s="697"/>
      <c r="N13" s="697"/>
      <c r="O13" s="697"/>
      <c r="P13" s="697"/>
      <c r="Q13" s="697"/>
      <c r="R13" s="697"/>
      <c r="S13" s="697"/>
      <c r="T13" s="697"/>
      <c r="U13" s="697"/>
      <c r="V13" s="698"/>
      <c r="W13" s="66"/>
      <c r="X13" s="49"/>
    </row>
    <row r="14" spans="1:24" s="3" customFormat="1" ht="35.25" customHeight="1" x14ac:dyDescent="0.4">
      <c r="A14" s="49"/>
      <c r="B14" s="49"/>
      <c r="C14" s="693" t="s">
        <v>46</v>
      </c>
      <c r="D14" s="694"/>
      <c r="E14" s="694"/>
      <c r="F14" s="694"/>
      <c r="G14" s="707"/>
      <c r="H14" s="707"/>
      <c r="I14" s="707"/>
      <c r="J14" s="707"/>
      <c r="K14" s="707"/>
      <c r="L14" s="707"/>
      <c r="M14" s="707"/>
      <c r="N14" s="694" t="s">
        <v>48</v>
      </c>
      <c r="O14" s="694"/>
      <c r="P14" s="694"/>
      <c r="Q14" s="710"/>
      <c r="R14" s="710"/>
      <c r="S14" s="710"/>
      <c r="T14" s="710"/>
      <c r="U14" s="710"/>
      <c r="V14" s="711"/>
      <c r="W14" s="66"/>
      <c r="X14" s="49"/>
    </row>
    <row r="15" spans="1:24" s="3" customFormat="1" ht="14.1" customHeight="1" x14ac:dyDescent="0.4">
      <c r="A15" s="49"/>
      <c r="B15" s="49"/>
      <c r="C15" s="693" t="s">
        <v>47</v>
      </c>
      <c r="D15" s="694"/>
      <c r="E15" s="694"/>
      <c r="F15" s="694"/>
      <c r="G15" s="708" t="str">
        <f>基本情報設定シート!$C$3&amp;"　"&amp;基本情報設定シート!$C$4&amp;"　"&amp;基本情報設定シート!$C$5</f>
        <v>　　</v>
      </c>
      <c r="H15" s="708"/>
      <c r="I15" s="708"/>
      <c r="J15" s="708"/>
      <c r="K15" s="708"/>
      <c r="L15" s="708"/>
      <c r="M15" s="708"/>
      <c r="N15" s="694"/>
      <c r="O15" s="694"/>
      <c r="P15" s="694"/>
      <c r="Q15" s="710"/>
      <c r="R15" s="710"/>
      <c r="S15" s="710"/>
      <c r="T15" s="710"/>
      <c r="U15" s="710"/>
      <c r="V15" s="711"/>
      <c r="W15" s="66"/>
      <c r="X15" s="49"/>
    </row>
    <row r="16" spans="1:24" s="3" customFormat="1" ht="14.1" customHeight="1" x14ac:dyDescent="0.4">
      <c r="A16" s="49"/>
      <c r="B16" s="49"/>
      <c r="C16" s="693"/>
      <c r="D16" s="694"/>
      <c r="E16" s="694"/>
      <c r="F16" s="694"/>
      <c r="G16" s="708"/>
      <c r="H16" s="708"/>
      <c r="I16" s="708"/>
      <c r="J16" s="708"/>
      <c r="K16" s="708"/>
      <c r="L16" s="708"/>
      <c r="M16" s="708"/>
      <c r="N16" s="694"/>
      <c r="O16" s="694"/>
      <c r="P16" s="694"/>
      <c r="Q16" s="710"/>
      <c r="R16" s="710"/>
      <c r="S16" s="710"/>
      <c r="T16" s="710"/>
      <c r="U16" s="710"/>
      <c r="V16" s="711"/>
      <c r="W16" s="66"/>
      <c r="X16" s="49"/>
    </row>
    <row r="17" spans="1:24" s="3" customFormat="1" ht="14.1" customHeight="1" thickBot="1" x14ac:dyDescent="0.45">
      <c r="A17" s="49"/>
      <c r="B17" s="75"/>
      <c r="C17" s="699"/>
      <c r="D17" s="700"/>
      <c r="E17" s="700"/>
      <c r="F17" s="700"/>
      <c r="G17" s="709"/>
      <c r="H17" s="709"/>
      <c r="I17" s="709"/>
      <c r="J17" s="709"/>
      <c r="K17" s="709"/>
      <c r="L17" s="709"/>
      <c r="M17" s="709"/>
      <c r="N17" s="700"/>
      <c r="O17" s="700"/>
      <c r="P17" s="700"/>
      <c r="Q17" s="712"/>
      <c r="R17" s="712"/>
      <c r="S17" s="712"/>
      <c r="T17" s="712"/>
      <c r="U17" s="712"/>
      <c r="V17" s="713"/>
      <c r="W17" s="66"/>
      <c r="X17" s="49"/>
    </row>
    <row r="18" spans="1:24" s="3" customFormat="1" ht="18.75" customHeight="1" x14ac:dyDescent="0.4">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4" s="3" customFormat="1" ht="18.75" customHeight="1" x14ac:dyDescent="0.4">
      <c r="A19" s="49"/>
      <c r="B19" s="49"/>
      <c r="C19" s="49" t="s">
        <v>44</v>
      </c>
      <c r="D19" s="49"/>
      <c r="E19" s="49"/>
      <c r="F19" s="49"/>
      <c r="G19" s="49"/>
      <c r="H19" s="49"/>
      <c r="I19" s="49"/>
      <c r="J19" s="49"/>
      <c r="K19" s="49"/>
      <c r="L19" s="49"/>
      <c r="M19" s="49"/>
      <c r="N19" s="49"/>
      <c r="O19" s="49"/>
      <c r="P19" s="49"/>
      <c r="Q19" s="49"/>
      <c r="R19" s="49"/>
      <c r="S19" s="49"/>
      <c r="T19" s="49"/>
      <c r="U19" s="49"/>
      <c r="V19" s="49"/>
      <c r="W19" s="49"/>
      <c r="X19" s="49"/>
    </row>
    <row r="20" spans="1:24" s="3" customFormat="1" ht="15" customHeight="1" x14ac:dyDescent="0.4">
      <c r="A20" s="49"/>
      <c r="B20" s="49"/>
      <c r="C20" s="49"/>
      <c r="D20" s="49"/>
      <c r="E20" s="49"/>
      <c r="F20" s="49"/>
      <c r="G20" s="49"/>
      <c r="H20" s="49"/>
      <c r="I20" s="49"/>
      <c r="J20" s="49"/>
      <c r="K20" s="49"/>
      <c r="L20" s="49"/>
      <c r="M20" s="49"/>
      <c r="N20" s="49"/>
      <c r="O20" s="49"/>
      <c r="P20" s="49"/>
      <c r="Q20" s="49"/>
      <c r="R20" s="49"/>
      <c r="S20" s="49"/>
      <c r="T20" s="49"/>
      <c r="U20" s="49"/>
      <c r="V20" s="49"/>
      <c r="W20" s="49"/>
      <c r="X20" s="49"/>
    </row>
    <row r="21" spans="1:24" s="3" customFormat="1" ht="15" customHeight="1" x14ac:dyDescent="0.4">
      <c r="A21" s="424" t="s">
        <v>0</v>
      </c>
      <c r="B21" s="424"/>
      <c r="C21" s="424"/>
      <c r="D21" s="424"/>
      <c r="E21" s="424"/>
      <c r="F21" s="424"/>
      <c r="G21" s="424"/>
      <c r="H21" s="424"/>
      <c r="I21" s="424"/>
      <c r="J21" s="424"/>
      <c r="K21" s="424"/>
      <c r="L21" s="424"/>
      <c r="M21" s="424"/>
      <c r="N21" s="424"/>
      <c r="O21" s="424"/>
      <c r="P21" s="424"/>
      <c r="Q21" s="424"/>
      <c r="R21" s="424"/>
      <c r="S21" s="424"/>
      <c r="T21" s="424"/>
      <c r="U21" s="424"/>
      <c r="V21" s="424"/>
      <c r="W21" s="424"/>
      <c r="X21" s="424"/>
    </row>
    <row r="22" spans="1:24" s="3" customFormat="1" ht="15" customHeight="1" thickBot="1" x14ac:dyDescent="0.45">
      <c r="A22" s="71"/>
      <c r="B22" s="71"/>
      <c r="C22" s="71"/>
      <c r="D22" s="71"/>
      <c r="E22" s="71"/>
      <c r="F22" s="71"/>
      <c r="G22" s="71"/>
      <c r="H22" s="71"/>
      <c r="I22" s="71"/>
      <c r="J22" s="71"/>
      <c r="K22" s="71"/>
      <c r="L22" s="71"/>
      <c r="M22" s="71"/>
      <c r="N22" s="71"/>
      <c r="O22" s="71"/>
      <c r="P22" s="71"/>
      <c r="Q22" s="71"/>
      <c r="R22" s="71"/>
      <c r="S22" s="71"/>
      <c r="T22" s="71"/>
      <c r="U22" s="71"/>
      <c r="V22" s="71"/>
      <c r="W22" s="71"/>
      <c r="X22" s="71"/>
    </row>
    <row r="23" spans="1:24" ht="15" customHeight="1" x14ac:dyDescent="0.4">
      <c r="A23" s="51"/>
      <c r="B23" s="51"/>
      <c r="C23" s="701" t="s">
        <v>49</v>
      </c>
      <c r="D23" s="702"/>
      <c r="E23" s="702"/>
      <c r="F23" s="702"/>
      <c r="G23" s="702"/>
      <c r="H23" s="714" t="str">
        <f>基本情報設定シート!$C$10</f>
        <v>松江市設備導入支援事業補助金</v>
      </c>
      <c r="I23" s="714"/>
      <c r="J23" s="714"/>
      <c r="K23" s="714"/>
      <c r="L23" s="714"/>
      <c r="M23" s="714"/>
      <c r="N23" s="714"/>
      <c r="O23" s="714"/>
      <c r="P23" s="714"/>
      <c r="Q23" s="714"/>
      <c r="R23" s="714"/>
      <c r="S23" s="714"/>
      <c r="T23" s="714"/>
      <c r="U23" s="714"/>
      <c r="V23" s="715"/>
      <c r="W23" s="67"/>
      <c r="X23" s="51"/>
    </row>
    <row r="24" spans="1:24" ht="15" customHeight="1" x14ac:dyDescent="0.4">
      <c r="A24" s="51"/>
      <c r="B24" s="51"/>
      <c r="C24" s="703"/>
      <c r="D24" s="704"/>
      <c r="E24" s="704"/>
      <c r="F24" s="704"/>
      <c r="G24" s="704"/>
      <c r="H24" s="716"/>
      <c r="I24" s="716"/>
      <c r="J24" s="716"/>
      <c r="K24" s="716"/>
      <c r="L24" s="716"/>
      <c r="M24" s="716"/>
      <c r="N24" s="716"/>
      <c r="O24" s="716"/>
      <c r="P24" s="716"/>
      <c r="Q24" s="716"/>
      <c r="R24" s="716"/>
      <c r="S24" s="716"/>
      <c r="T24" s="716"/>
      <c r="U24" s="716"/>
      <c r="V24" s="717"/>
      <c r="W24" s="67"/>
      <c r="X24" s="51"/>
    </row>
    <row r="25" spans="1:24" ht="15" customHeight="1" x14ac:dyDescent="0.4">
      <c r="A25" s="51"/>
      <c r="B25" s="51"/>
      <c r="C25" s="705"/>
      <c r="D25" s="706"/>
      <c r="E25" s="706"/>
      <c r="F25" s="706"/>
      <c r="G25" s="706"/>
      <c r="H25" s="718"/>
      <c r="I25" s="718"/>
      <c r="J25" s="718"/>
      <c r="K25" s="718"/>
      <c r="L25" s="718"/>
      <c r="M25" s="718"/>
      <c r="N25" s="718"/>
      <c r="O25" s="719"/>
      <c r="P25" s="719"/>
      <c r="Q25" s="719"/>
      <c r="R25" s="719"/>
      <c r="S25" s="719"/>
      <c r="T25" s="719"/>
      <c r="U25" s="719"/>
      <c r="V25" s="720"/>
      <c r="W25" s="67"/>
      <c r="X25" s="51"/>
    </row>
    <row r="26" spans="1:24" ht="15.95" customHeight="1" x14ac:dyDescent="0.4">
      <c r="A26" s="51"/>
      <c r="B26" s="51"/>
      <c r="C26" s="676" t="s">
        <v>50</v>
      </c>
      <c r="D26" s="677"/>
      <c r="E26" s="677"/>
      <c r="F26" s="677"/>
      <c r="G26" s="670"/>
      <c r="H26" s="655"/>
      <c r="I26" s="656"/>
      <c r="J26" s="656"/>
      <c r="K26" s="656"/>
      <c r="L26" s="656" t="s">
        <v>77</v>
      </c>
      <c r="M26" s="656"/>
      <c r="N26" s="721" t="s">
        <v>53</v>
      </c>
      <c r="O26" s="722"/>
      <c r="P26" s="723"/>
      <c r="Q26" s="656"/>
      <c r="R26" s="656"/>
      <c r="S26" s="656"/>
      <c r="T26" s="656"/>
      <c r="U26" s="656" t="s">
        <v>74</v>
      </c>
      <c r="V26" s="657"/>
      <c r="W26" s="51"/>
      <c r="X26" s="51"/>
    </row>
    <row r="27" spans="1:24" ht="15.95" customHeight="1" x14ac:dyDescent="0.4">
      <c r="A27" s="51"/>
      <c r="B27" s="51"/>
      <c r="C27" s="682"/>
      <c r="D27" s="683"/>
      <c r="E27" s="683"/>
      <c r="F27" s="683"/>
      <c r="G27" s="684"/>
      <c r="H27" s="729"/>
      <c r="I27" s="581"/>
      <c r="J27" s="581"/>
      <c r="K27" s="581"/>
      <c r="L27" s="581"/>
      <c r="M27" s="581"/>
      <c r="N27" s="724"/>
      <c r="O27" s="424"/>
      <c r="P27" s="725"/>
      <c r="Q27" s="581"/>
      <c r="R27" s="581"/>
      <c r="S27" s="581"/>
      <c r="T27" s="581"/>
      <c r="U27" s="581"/>
      <c r="V27" s="730"/>
      <c r="W27" s="51"/>
      <c r="X27" s="51"/>
    </row>
    <row r="28" spans="1:24" ht="24" customHeight="1" x14ac:dyDescent="0.4">
      <c r="A28" s="51"/>
      <c r="B28" s="51"/>
      <c r="C28" s="685"/>
      <c r="D28" s="686"/>
      <c r="E28" s="686"/>
      <c r="F28" s="686"/>
      <c r="G28" s="687"/>
      <c r="H28" s="674" t="s">
        <v>79</v>
      </c>
      <c r="I28" s="675"/>
      <c r="J28" s="675"/>
      <c r="K28" s="664"/>
      <c r="L28" s="664"/>
      <c r="M28" s="7" t="s">
        <v>78</v>
      </c>
      <c r="N28" s="726"/>
      <c r="O28" s="727"/>
      <c r="P28" s="728"/>
      <c r="Q28" s="675" t="s">
        <v>80</v>
      </c>
      <c r="R28" s="675"/>
      <c r="S28" s="675"/>
      <c r="T28" s="664"/>
      <c r="U28" s="664"/>
      <c r="V28" s="6" t="s">
        <v>78</v>
      </c>
      <c r="W28" s="51"/>
      <c r="X28" s="51"/>
    </row>
    <row r="29" spans="1:24" ht="20.100000000000001" customHeight="1" x14ac:dyDescent="0.4">
      <c r="A29" s="51"/>
      <c r="B29" s="51"/>
      <c r="C29" s="676" t="s">
        <v>51</v>
      </c>
      <c r="D29" s="677"/>
      <c r="E29" s="677"/>
      <c r="F29" s="677"/>
      <c r="G29" s="670"/>
      <c r="H29" s="655" t="s">
        <v>154</v>
      </c>
      <c r="I29" s="656"/>
      <c r="J29" s="656"/>
      <c r="K29" s="656"/>
      <c r="L29" s="661"/>
      <c r="M29" s="668" t="s">
        <v>54</v>
      </c>
      <c r="N29" s="669"/>
      <c r="O29" s="670"/>
      <c r="P29" s="653"/>
      <c r="Q29" s="653"/>
      <c r="R29" s="653"/>
      <c r="S29" s="653"/>
      <c r="T29" s="653"/>
      <c r="U29" s="653"/>
      <c r="V29" s="666"/>
      <c r="W29" s="68"/>
      <c r="X29" s="51"/>
    </row>
    <row r="30" spans="1:24" ht="20.100000000000001" customHeight="1" x14ac:dyDescent="0.4">
      <c r="A30" s="51"/>
      <c r="B30" s="51"/>
      <c r="C30" s="678"/>
      <c r="D30" s="672"/>
      <c r="E30" s="672"/>
      <c r="F30" s="672"/>
      <c r="G30" s="673"/>
      <c r="H30" s="78" t="s">
        <v>152</v>
      </c>
      <c r="I30" s="659"/>
      <c r="J30" s="659"/>
      <c r="K30" s="659"/>
      <c r="L30" s="79" t="s">
        <v>153</v>
      </c>
      <c r="M30" s="671"/>
      <c r="N30" s="672"/>
      <c r="O30" s="673"/>
      <c r="P30" s="654"/>
      <c r="Q30" s="654"/>
      <c r="R30" s="654"/>
      <c r="S30" s="654"/>
      <c r="T30" s="654"/>
      <c r="U30" s="654"/>
      <c r="V30" s="667"/>
      <c r="W30" s="68"/>
      <c r="X30" s="51"/>
    </row>
    <row r="31" spans="1:24" ht="20.100000000000001" customHeight="1" x14ac:dyDescent="0.4">
      <c r="A31" s="51"/>
      <c r="B31" s="51"/>
      <c r="C31" s="676" t="s">
        <v>46</v>
      </c>
      <c r="D31" s="677"/>
      <c r="E31" s="677"/>
      <c r="F31" s="677"/>
      <c r="G31" s="670"/>
      <c r="H31" s="655"/>
      <c r="I31" s="656"/>
      <c r="J31" s="656"/>
      <c r="K31" s="656"/>
      <c r="L31" s="656"/>
      <c r="M31" s="656"/>
      <c r="N31" s="656"/>
      <c r="O31" s="656"/>
      <c r="P31" s="656"/>
      <c r="Q31" s="656"/>
      <c r="R31" s="656"/>
      <c r="S31" s="656"/>
      <c r="T31" s="656"/>
      <c r="U31" s="656"/>
      <c r="V31" s="657"/>
      <c r="W31" s="51"/>
      <c r="X31" s="51"/>
    </row>
    <row r="32" spans="1:24" ht="20.100000000000001" customHeight="1" x14ac:dyDescent="0.4">
      <c r="A32" s="51"/>
      <c r="B32" s="51"/>
      <c r="C32" s="678"/>
      <c r="D32" s="672"/>
      <c r="E32" s="672"/>
      <c r="F32" s="672"/>
      <c r="G32" s="673"/>
      <c r="H32" s="658"/>
      <c r="I32" s="659"/>
      <c r="J32" s="659"/>
      <c r="K32" s="659"/>
      <c r="L32" s="659"/>
      <c r="M32" s="659"/>
      <c r="N32" s="659"/>
      <c r="O32" s="659"/>
      <c r="P32" s="659"/>
      <c r="Q32" s="659"/>
      <c r="R32" s="659"/>
      <c r="S32" s="659"/>
      <c r="T32" s="659"/>
      <c r="U32" s="659"/>
      <c r="V32" s="660"/>
      <c r="W32" s="51"/>
      <c r="X32" s="51"/>
    </row>
    <row r="33" spans="1:24" ht="20.100000000000001" customHeight="1" x14ac:dyDescent="0.4">
      <c r="A33" s="51"/>
      <c r="B33" s="51"/>
      <c r="C33" s="676" t="s">
        <v>52</v>
      </c>
      <c r="D33" s="677"/>
      <c r="E33" s="677"/>
      <c r="F33" s="677"/>
      <c r="G33" s="670"/>
      <c r="H33" s="647"/>
      <c r="I33" s="648"/>
      <c r="J33" s="648"/>
      <c r="K33" s="648"/>
      <c r="L33" s="648"/>
      <c r="M33" s="648"/>
      <c r="N33" s="648"/>
      <c r="O33" s="648"/>
      <c r="P33" s="648"/>
      <c r="Q33" s="648"/>
      <c r="R33" s="648"/>
      <c r="S33" s="648"/>
      <c r="T33" s="648"/>
      <c r="U33" s="648"/>
      <c r="V33" s="649"/>
      <c r="W33" s="69"/>
      <c r="X33" s="51"/>
    </row>
    <row r="34" spans="1:24" ht="20.100000000000001" customHeight="1" thickBot="1" x14ac:dyDescent="0.45">
      <c r="A34" s="51"/>
      <c r="B34" s="51"/>
      <c r="C34" s="679"/>
      <c r="D34" s="680"/>
      <c r="E34" s="680"/>
      <c r="F34" s="680"/>
      <c r="G34" s="681"/>
      <c r="H34" s="650"/>
      <c r="I34" s="651"/>
      <c r="J34" s="651"/>
      <c r="K34" s="651"/>
      <c r="L34" s="651"/>
      <c r="M34" s="651"/>
      <c r="N34" s="651"/>
      <c r="O34" s="651"/>
      <c r="P34" s="651"/>
      <c r="Q34" s="651"/>
      <c r="R34" s="651"/>
      <c r="S34" s="651"/>
      <c r="T34" s="651"/>
      <c r="U34" s="651"/>
      <c r="V34" s="652"/>
      <c r="W34" s="69"/>
      <c r="X34" s="51"/>
    </row>
    <row r="35" spans="1:24" ht="18.75" customHeight="1" thickBot="1" x14ac:dyDescent="0.45">
      <c r="A35" s="51"/>
      <c r="B35" s="51"/>
      <c r="C35" s="51"/>
      <c r="D35" s="51"/>
      <c r="E35" s="51"/>
      <c r="F35" s="51"/>
      <c r="G35" s="51"/>
      <c r="H35" s="51"/>
      <c r="I35" s="51"/>
      <c r="J35" s="51"/>
      <c r="K35" s="51"/>
      <c r="L35" s="51"/>
      <c r="M35" s="51"/>
      <c r="N35" s="51"/>
      <c r="O35" s="51"/>
      <c r="P35" s="51"/>
      <c r="Q35" s="51"/>
      <c r="R35" s="51"/>
      <c r="S35" s="51"/>
      <c r="T35" s="51"/>
      <c r="U35" s="51"/>
      <c r="V35" s="51"/>
      <c r="W35" s="51"/>
      <c r="X35" s="51"/>
    </row>
    <row r="36" spans="1:24" ht="9" customHeight="1" x14ac:dyDescent="0.4">
      <c r="A36" s="51"/>
      <c r="B36" s="70"/>
      <c r="C36" s="70"/>
      <c r="D36" s="70"/>
      <c r="E36" s="70"/>
      <c r="F36" s="70"/>
      <c r="G36" s="70"/>
      <c r="H36" s="70"/>
      <c r="I36" s="70"/>
      <c r="J36" s="70"/>
      <c r="K36" s="70"/>
      <c r="L36" s="70"/>
      <c r="M36" s="70"/>
      <c r="N36" s="70"/>
      <c r="O36" s="70"/>
      <c r="P36" s="70"/>
      <c r="Q36" s="70"/>
      <c r="R36" s="70"/>
      <c r="S36" s="70"/>
      <c r="T36" s="70"/>
      <c r="U36" s="70"/>
      <c r="V36" s="70"/>
      <c r="W36" s="70"/>
      <c r="X36" s="51"/>
    </row>
    <row r="37" spans="1:24" ht="18.75" customHeight="1" x14ac:dyDescent="0.4">
      <c r="A37" s="51"/>
      <c r="B37" s="51" t="s">
        <v>55</v>
      </c>
      <c r="C37" s="49"/>
      <c r="D37" s="49"/>
      <c r="E37" s="49"/>
      <c r="F37" s="51"/>
      <c r="G37" s="51"/>
      <c r="H37" s="51"/>
      <c r="I37" s="51"/>
      <c r="J37" s="51"/>
      <c r="K37" s="51"/>
      <c r="L37" s="51"/>
      <c r="M37" s="51"/>
      <c r="N37" s="51"/>
      <c r="O37" s="51"/>
      <c r="P37" s="51"/>
      <c r="Q37" s="51"/>
      <c r="R37" s="51"/>
      <c r="S37" s="51"/>
      <c r="T37" s="51"/>
      <c r="U37" s="51"/>
      <c r="V37" s="51"/>
      <c r="W37" s="51"/>
      <c r="X37" s="51"/>
    </row>
    <row r="38" spans="1:24" ht="17.100000000000001" customHeight="1" x14ac:dyDescent="0.4">
      <c r="A38" s="51"/>
      <c r="B38" s="51"/>
      <c r="C38" s="665"/>
      <c r="D38" s="665"/>
      <c r="E38" s="49" t="s">
        <v>56</v>
      </c>
      <c r="F38" s="51"/>
      <c r="G38" s="51"/>
      <c r="H38" s="51"/>
      <c r="I38" s="51"/>
      <c r="J38" s="51"/>
      <c r="K38" s="51"/>
      <c r="L38" s="51"/>
      <c r="M38" s="51"/>
      <c r="N38" s="51"/>
      <c r="O38" s="51"/>
      <c r="P38" s="51"/>
      <c r="Q38" s="51"/>
      <c r="R38" s="51"/>
      <c r="S38" s="51"/>
      <c r="T38" s="51"/>
      <c r="U38" s="51"/>
      <c r="V38" s="51"/>
      <c r="W38" s="51"/>
      <c r="X38" s="51"/>
    </row>
    <row r="39" spans="1:24" ht="17.100000000000001" customHeight="1" x14ac:dyDescent="0.4">
      <c r="A39" s="51"/>
      <c r="B39" s="51"/>
      <c r="C39" s="665"/>
      <c r="D39" s="665"/>
      <c r="E39" s="49" t="s">
        <v>57</v>
      </c>
      <c r="F39" s="51"/>
      <c r="G39" s="51"/>
      <c r="H39" s="51"/>
      <c r="I39" s="51"/>
      <c r="J39" s="51"/>
      <c r="K39" s="51"/>
      <c r="L39" s="51"/>
      <c r="M39" s="51"/>
      <c r="N39" s="51"/>
      <c r="O39" s="51"/>
      <c r="P39" s="51"/>
      <c r="Q39" s="51"/>
      <c r="R39" s="51"/>
      <c r="S39" s="51"/>
      <c r="T39" s="51"/>
      <c r="U39" s="51"/>
      <c r="V39" s="51"/>
      <c r="W39" s="51"/>
      <c r="X39" s="51"/>
    </row>
    <row r="40" spans="1:24"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row>
    <row r="41" spans="1:24" ht="20.100000000000001" customHeight="1" x14ac:dyDescent="0.4">
      <c r="A41" s="51"/>
      <c r="B41" s="51"/>
      <c r="C41" s="51"/>
      <c r="D41" s="51"/>
      <c r="E41" s="51"/>
      <c r="F41" s="51"/>
      <c r="G41" s="51"/>
      <c r="H41" s="51"/>
      <c r="I41" s="51"/>
      <c r="J41" s="51"/>
      <c r="K41" s="662" t="s">
        <v>58</v>
      </c>
      <c r="L41" s="662"/>
      <c r="M41" s="662"/>
      <c r="N41" s="662"/>
      <c r="O41" s="662"/>
      <c r="P41" s="662"/>
      <c r="Q41" s="662"/>
      <c r="R41" s="662"/>
      <c r="S41" s="662"/>
      <c r="T41" s="662"/>
      <c r="U41" s="662"/>
      <c r="V41" s="662"/>
      <c r="W41" s="662"/>
      <c r="X41" s="51"/>
    </row>
    <row r="42" spans="1:24" ht="20.100000000000001" customHeight="1" x14ac:dyDescent="0.4">
      <c r="A42" s="51"/>
      <c r="B42" s="51"/>
      <c r="C42" s="51"/>
      <c r="D42" s="51"/>
      <c r="E42" s="51"/>
      <c r="F42" s="51"/>
      <c r="G42" s="51"/>
      <c r="H42" s="51"/>
      <c r="I42" s="51"/>
      <c r="J42" s="51"/>
      <c r="K42" s="662" t="s">
        <v>59</v>
      </c>
      <c r="L42" s="662"/>
      <c r="M42" s="662"/>
      <c r="N42" s="662"/>
      <c r="O42" s="663"/>
      <c r="P42" s="663"/>
      <c r="Q42" s="663"/>
      <c r="R42" s="663"/>
      <c r="S42" s="663"/>
      <c r="T42" s="663"/>
      <c r="U42" s="663"/>
      <c r="V42" s="663"/>
      <c r="W42" s="663"/>
      <c r="X42" s="51"/>
    </row>
    <row r="43" spans="1:24" ht="20.100000000000001" customHeight="1" x14ac:dyDescent="0.4">
      <c r="A43" s="51"/>
      <c r="B43" s="51"/>
      <c r="C43" s="51"/>
      <c r="D43" s="51"/>
      <c r="E43" s="51"/>
      <c r="F43" s="51"/>
      <c r="G43" s="51"/>
      <c r="H43" s="51"/>
      <c r="I43" s="51"/>
      <c r="J43" s="51"/>
      <c r="K43" s="662"/>
      <c r="L43" s="662"/>
      <c r="M43" s="662"/>
      <c r="N43" s="662"/>
      <c r="O43" s="663"/>
      <c r="P43" s="663"/>
      <c r="Q43" s="663"/>
      <c r="R43" s="663"/>
      <c r="S43" s="663"/>
      <c r="T43" s="663"/>
      <c r="U43" s="663"/>
      <c r="V43" s="663"/>
      <c r="W43" s="663"/>
      <c r="X43" s="51"/>
    </row>
    <row r="44" spans="1:24" ht="18.75" customHeight="1" x14ac:dyDescent="0.4">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4" ht="18.75" customHeight="1" x14ac:dyDescent="0.4">
      <c r="A45" s="51"/>
      <c r="B45" s="51"/>
      <c r="C45" s="51"/>
      <c r="D45" s="51"/>
      <c r="E45" s="51"/>
      <c r="F45" s="51"/>
      <c r="G45" s="51"/>
      <c r="H45" s="51"/>
      <c r="I45" s="51"/>
      <c r="J45" s="51"/>
      <c r="K45" s="51"/>
      <c r="L45" s="51"/>
      <c r="M45" s="51"/>
      <c r="N45" s="51"/>
      <c r="O45" s="51"/>
      <c r="P45" s="51"/>
      <c r="Q45" s="51"/>
      <c r="R45" s="51"/>
      <c r="S45" s="51"/>
      <c r="T45" s="51"/>
      <c r="U45" s="51"/>
      <c r="V45" s="51"/>
      <c r="W45" s="51"/>
      <c r="X45" s="51"/>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customSheetView>
  </customSheetViews>
  <mergeCells count="45">
    <mergeCell ref="L26:M27"/>
    <mergeCell ref="N26:P28"/>
    <mergeCell ref="Q26:T27"/>
    <mergeCell ref="T28:U28"/>
    <mergeCell ref="H26:K27"/>
    <mergeCell ref="Q28:S28"/>
    <mergeCell ref="U26:V27"/>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H33:V34"/>
    <mergeCell ref="S29:S30"/>
    <mergeCell ref="T29:T30"/>
    <mergeCell ref="H31:V32"/>
    <mergeCell ref="I30:K30"/>
    <mergeCell ref="H29:L29"/>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E1" workbookViewId="0">
      <selection activeCell="J10" sqref="J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10" x14ac:dyDescent="0.4">
      <c r="A1" t="s">
        <v>112</v>
      </c>
    </row>
    <row r="2" spans="1:10" x14ac:dyDescent="0.4">
      <c r="A2" t="s">
        <v>114</v>
      </c>
    </row>
    <row r="3" spans="1:10" x14ac:dyDescent="0.4">
      <c r="A3" t="s">
        <v>115</v>
      </c>
    </row>
    <row r="4" spans="1:10" x14ac:dyDescent="0.4">
      <c r="A4" t="s">
        <v>117</v>
      </c>
    </row>
    <row r="5" spans="1:10" x14ac:dyDescent="0.4">
      <c r="A5" t="s">
        <v>116</v>
      </c>
    </row>
    <row r="8" spans="1:10" x14ac:dyDescent="0.4">
      <c r="A8" t="s">
        <v>113</v>
      </c>
    </row>
    <row r="9" spans="1:10" x14ac:dyDescent="0.4">
      <c r="A9" s="12" t="s">
        <v>87</v>
      </c>
      <c r="B9" s="12" t="s">
        <v>90</v>
      </c>
      <c r="C9" s="12" t="s">
        <v>91</v>
      </c>
      <c r="D9" s="12" t="s">
        <v>93</v>
      </c>
      <c r="E9" s="12" t="s">
        <v>94</v>
      </c>
      <c r="F9" s="12" t="s">
        <v>92</v>
      </c>
      <c r="G9" s="12" t="s">
        <v>95</v>
      </c>
      <c r="H9" s="12" t="s">
        <v>96</v>
      </c>
      <c r="I9" s="12" t="s">
        <v>97</v>
      </c>
      <c r="J9" s="12" t="s">
        <v>283</v>
      </c>
    </row>
    <row r="10" spans="1:10" x14ac:dyDescent="0.4">
      <c r="A10" s="11" t="s">
        <v>88</v>
      </c>
      <c r="B10" s="11" t="s">
        <v>98</v>
      </c>
      <c r="C10" s="11" t="s">
        <v>100</v>
      </c>
      <c r="D10" s="11" t="s">
        <v>101</v>
      </c>
      <c r="E10" s="10" t="s">
        <v>103</v>
      </c>
      <c r="F10" s="10" t="s">
        <v>104</v>
      </c>
      <c r="G10" s="11" t="s">
        <v>105</v>
      </c>
      <c r="H10" s="11" t="s">
        <v>108</v>
      </c>
      <c r="I10" s="10" t="s">
        <v>111</v>
      </c>
      <c r="J10" s="86" t="s">
        <v>284</v>
      </c>
    </row>
    <row r="11" spans="1:10" x14ac:dyDescent="0.4">
      <c r="A11" s="10" t="s">
        <v>89</v>
      </c>
      <c r="B11" s="10" t="s">
        <v>99</v>
      </c>
      <c r="C11" s="11" t="s">
        <v>119</v>
      </c>
      <c r="D11" s="11" t="s">
        <v>102</v>
      </c>
      <c r="G11" s="11" t="s">
        <v>106</v>
      </c>
      <c r="H11" s="11" t="s">
        <v>109</v>
      </c>
    </row>
    <row r="12" spans="1:10" x14ac:dyDescent="0.4">
      <c r="D12" s="10"/>
      <c r="G12" s="10" t="s">
        <v>107</v>
      </c>
      <c r="H12" s="10" t="s">
        <v>110</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B26" sqref="B26"/>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186</v>
      </c>
      <c r="B1" s="23" t="s">
        <v>187</v>
      </c>
      <c r="D1" s="8" t="s">
        <v>88</v>
      </c>
      <c r="E1" t="s">
        <v>262</v>
      </c>
      <c r="F1" t="s">
        <v>263</v>
      </c>
    </row>
    <row r="2" spans="1:12" x14ac:dyDescent="0.4">
      <c r="A2" t="s">
        <v>188</v>
      </c>
      <c r="B2" t="s">
        <v>212</v>
      </c>
      <c r="D2" t="s">
        <v>89</v>
      </c>
      <c r="E2" t="s">
        <v>262</v>
      </c>
      <c r="F2" t="s">
        <v>263</v>
      </c>
    </row>
    <row r="3" spans="1:12" x14ac:dyDescent="0.4">
      <c r="A3" t="s">
        <v>189</v>
      </c>
      <c r="B3" t="s">
        <v>213</v>
      </c>
      <c r="D3" t="s">
        <v>98</v>
      </c>
      <c r="E3" t="s">
        <v>267</v>
      </c>
      <c r="F3" t="s">
        <v>268</v>
      </c>
    </row>
    <row r="4" spans="1:12" x14ac:dyDescent="0.4">
      <c r="A4" t="s">
        <v>190</v>
      </c>
      <c r="B4" t="s">
        <v>214</v>
      </c>
      <c r="D4" t="s">
        <v>99</v>
      </c>
      <c r="E4" t="s">
        <v>269</v>
      </c>
    </row>
    <row r="5" spans="1:12" x14ac:dyDescent="0.4">
      <c r="A5" t="s">
        <v>191</v>
      </c>
      <c r="B5" t="s">
        <v>215</v>
      </c>
      <c r="D5" t="s">
        <v>100</v>
      </c>
      <c r="E5" t="s">
        <v>254</v>
      </c>
      <c r="F5" t="s">
        <v>219</v>
      </c>
      <c r="G5" t="s">
        <v>255</v>
      </c>
      <c r="H5" t="s">
        <v>256</v>
      </c>
      <c r="I5" t="s">
        <v>257</v>
      </c>
    </row>
    <row r="6" spans="1:12" x14ac:dyDescent="0.4">
      <c r="A6" t="s">
        <v>192</v>
      </c>
      <c r="B6" t="s">
        <v>216</v>
      </c>
      <c r="D6" t="s">
        <v>119</v>
      </c>
      <c r="E6" t="s">
        <v>258</v>
      </c>
      <c r="F6" t="s">
        <v>259</v>
      </c>
      <c r="G6" t="s">
        <v>260</v>
      </c>
      <c r="H6" t="s">
        <v>227</v>
      </c>
      <c r="I6" t="s">
        <v>261</v>
      </c>
    </row>
    <row r="7" spans="1:12" x14ac:dyDescent="0.4">
      <c r="A7" t="s">
        <v>193</v>
      </c>
      <c r="D7" t="s">
        <v>101</v>
      </c>
      <c r="E7" t="s">
        <v>219</v>
      </c>
      <c r="F7" t="s">
        <v>264</v>
      </c>
      <c r="G7" t="s">
        <v>265</v>
      </c>
      <c r="H7" t="s">
        <v>185</v>
      </c>
      <c r="I7" t="s">
        <v>257</v>
      </c>
    </row>
    <row r="8" spans="1:12" x14ac:dyDescent="0.4">
      <c r="A8" t="s">
        <v>194</v>
      </c>
      <c r="D8" t="s">
        <v>102</v>
      </c>
      <c r="E8" t="s">
        <v>185</v>
      </c>
      <c r="F8" t="s">
        <v>266</v>
      </c>
      <c r="G8" t="s">
        <v>266</v>
      </c>
      <c r="H8" t="s">
        <v>266</v>
      </c>
      <c r="I8" t="s">
        <v>266</v>
      </c>
    </row>
    <row r="9" spans="1:12" x14ac:dyDescent="0.4">
      <c r="A9" t="s">
        <v>195</v>
      </c>
      <c r="D9" t="s">
        <v>103</v>
      </c>
      <c r="E9" s="8" t="s">
        <v>224</v>
      </c>
      <c r="F9" s="8" t="s">
        <v>219</v>
      </c>
      <c r="G9" s="8" t="s">
        <v>225</v>
      </c>
      <c r="H9" s="8" t="s">
        <v>226</v>
      </c>
      <c r="I9" s="8" t="s">
        <v>185</v>
      </c>
      <c r="J9" s="8" t="s">
        <v>227</v>
      </c>
    </row>
    <row r="10" spans="1:12" x14ac:dyDescent="0.4">
      <c r="A10" t="s">
        <v>196</v>
      </c>
      <c r="D10" t="s">
        <v>104</v>
      </c>
      <c r="E10" t="s">
        <v>270</v>
      </c>
      <c r="F10" t="s">
        <v>271</v>
      </c>
      <c r="G10" t="s">
        <v>272</v>
      </c>
      <c r="H10" t="s">
        <v>220</v>
      </c>
    </row>
    <row r="11" spans="1:12" x14ac:dyDescent="0.4">
      <c r="A11" t="s">
        <v>197</v>
      </c>
      <c r="D11" t="s">
        <v>105</v>
      </c>
    </row>
    <row r="12" spans="1:12" x14ac:dyDescent="0.4">
      <c r="A12" t="s">
        <v>198</v>
      </c>
      <c r="D12" t="s">
        <v>106</v>
      </c>
    </row>
    <row r="13" spans="1:12" x14ac:dyDescent="0.4">
      <c r="A13" t="s">
        <v>199</v>
      </c>
      <c r="D13" t="s">
        <v>107</v>
      </c>
    </row>
    <row r="14" spans="1:12" x14ac:dyDescent="0.4">
      <c r="A14" t="s">
        <v>200</v>
      </c>
      <c r="D14" t="s">
        <v>108</v>
      </c>
      <c r="E14" t="s">
        <v>275</v>
      </c>
      <c r="F14" t="s">
        <v>276</v>
      </c>
      <c r="G14" t="s">
        <v>277</v>
      </c>
      <c r="H14" t="s">
        <v>278</v>
      </c>
      <c r="I14" t="s">
        <v>279</v>
      </c>
      <c r="J14" t="s">
        <v>280</v>
      </c>
    </row>
    <row r="15" spans="1:12" x14ac:dyDescent="0.4">
      <c r="A15" t="s">
        <v>201</v>
      </c>
      <c r="D15" t="s">
        <v>109</v>
      </c>
      <c r="E15" t="s">
        <v>275</v>
      </c>
      <c r="F15" t="s">
        <v>276</v>
      </c>
      <c r="G15" t="s">
        <v>277</v>
      </c>
      <c r="H15" t="s">
        <v>281</v>
      </c>
      <c r="I15" t="s">
        <v>278</v>
      </c>
      <c r="J15" t="s">
        <v>279</v>
      </c>
      <c r="K15" t="s">
        <v>280</v>
      </c>
    </row>
    <row r="16" spans="1:12" x14ac:dyDescent="0.4">
      <c r="A16" t="s">
        <v>202</v>
      </c>
      <c r="D16" t="s">
        <v>110</v>
      </c>
      <c r="E16" t="s">
        <v>275</v>
      </c>
      <c r="F16" t="s">
        <v>276</v>
      </c>
      <c r="G16" t="s">
        <v>277</v>
      </c>
      <c r="H16" t="s">
        <v>281</v>
      </c>
      <c r="I16" t="s">
        <v>278</v>
      </c>
      <c r="J16" t="s">
        <v>279</v>
      </c>
      <c r="K16" t="s">
        <v>282</v>
      </c>
      <c r="L16" t="s">
        <v>280</v>
      </c>
    </row>
    <row r="17" spans="1:10" x14ac:dyDescent="0.4">
      <c r="A17" t="s">
        <v>203</v>
      </c>
      <c r="D17" t="s">
        <v>111</v>
      </c>
      <c r="E17" t="s">
        <v>273</v>
      </c>
      <c r="F17" t="s">
        <v>274</v>
      </c>
    </row>
    <row r="18" spans="1:10" x14ac:dyDescent="0.4">
      <c r="A18" t="s">
        <v>204</v>
      </c>
      <c r="D18" t="s">
        <v>284</v>
      </c>
      <c r="E18" t="s">
        <v>286</v>
      </c>
      <c r="F18" t="s">
        <v>287</v>
      </c>
      <c r="G18" t="s">
        <v>288</v>
      </c>
      <c r="H18" t="s">
        <v>289</v>
      </c>
      <c r="I18" t="s">
        <v>290</v>
      </c>
      <c r="J18" t="s">
        <v>291</v>
      </c>
    </row>
    <row r="19" spans="1:10" x14ac:dyDescent="0.4">
      <c r="A19" t="s">
        <v>205</v>
      </c>
    </row>
    <row r="20" spans="1:10" x14ac:dyDescent="0.4">
      <c r="A20" t="s">
        <v>206</v>
      </c>
    </row>
    <row r="21" spans="1:10" x14ac:dyDescent="0.4">
      <c r="A21" t="s">
        <v>207</v>
      </c>
    </row>
    <row r="22" spans="1:10" x14ac:dyDescent="0.4">
      <c r="A22" t="s">
        <v>208</v>
      </c>
    </row>
    <row r="23" spans="1:10" x14ac:dyDescent="0.4">
      <c r="A23" t="s">
        <v>209</v>
      </c>
    </row>
    <row r="24" spans="1:10" x14ac:dyDescent="0.4">
      <c r="A24" t="s">
        <v>210</v>
      </c>
    </row>
    <row r="25" spans="1:10" x14ac:dyDescent="0.4">
      <c r="A25" t="s">
        <v>211</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178" t="s">
        <v>245</v>
      </c>
      <c r="B1" s="178"/>
      <c r="C1" s="178"/>
      <c r="D1" s="178"/>
    </row>
    <row r="2" spans="1:4" ht="19.5" thickBot="1" x14ac:dyDescent="0.45">
      <c r="A2" s="17"/>
      <c r="B2" s="17"/>
      <c r="C2" s="18" t="s">
        <v>130</v>
      </c>
      <c r="D2" s="18" t="s">
        <v>126</v>
      </c>
    </row>
    <row r="3" spans="1:4" ht="24.95" customHeight="1" thickTop="1" x14ac:dyDescent="0.4">
      <c r="A3" s="175" t="s">
        <v>120</v>
      </c>
      <c r="B3" s="16" t="s">
        <v>121</v>
      </c>
      <c r="C3" s="46"/>
      <c r="D3" s="16" t="s">
        <v>127</v>
      </c>
    </row>
    <row r="4" spans="1:4" ht="24.95" customHeight="1" x14ac:dyDescent="0.4">
      <c r="A4" s="176"/>
      <c r="B4" s="14" t="s">
        <v>122</v>
      </c>
      <c r="C4" s="47"/>
      <c r="D4" s="14" t="s">
        <v>115</v>
      </c>
    </row>
    <row r="5" spans="1:4" ht="24.95" customHeight="1" x14ac:dyDescent="0.4">
      <c r="A5" s="176"/>
      <c r="B5" s="14" t="s">
        <v>123</v>
      </c>
      <c r="C5" s="47"/>
      <c r="D5" s="14" t="s">
        <v>251</v>
      </c>
    </row>
    <row r="6" spans="1:4" ht="24.95" customHeight="1" x14ac:dyDescent="0.4">
      <c r="A6" s="176"/>
      <c r="B6" s="14" t="s">
        <v>128</v>
      </c>
      <c r="C6" s="47"/>
      <c r="D6" s="14" t="s">
        <v>252</v>
      </c>
    </row>
    <row r="7" spans="1:4" ht="24.95" customHeight="1" x14ac:dyDescent="0.4">
      <c r="A7" s="176"/>
      <c r="B7" s="14" t="s">
        <v>124</v>
      </c>
      <c r="C7" s="48"/>
      <c r="D7" s="15">
        <v>26639</v>
      </c>
    </row>
    <row r="8" spans="1:4" ht="24.95" customHeight="1" x14ac:dyDescent="0.4">
      <c r="A8" s="176"/>
      <c r="B8" s="14" t="s">
        <v>250</v>
      </c>
      <c r="C8" s="84"/>
      <c r="D8" s="83">
        <v>6908540</v>
      </c>
    </row>
    <row r="9" spans="1:4" ht="24.95" customHeight="1" x14ac:dyDescent="0.4">
      <c r="A9" s="176"/>
      <c r="B9" s="14" t="s">
        <v>9</v>
      </c>
      <c r="C9" s="47"/>
      <c r="D9" s="14" t="s">
        <v>129</v>
      </c>
    </row>
    <row r="10" spans="1:4" ht="24.95" customHeight="1" x14ac:dyDescent="0.4">
      <c r="A10" s="177" t="s">
        <v>132</v>
      </c>
      <c r="B10" s="14" t="s">
        <v>83</v>
      </c>
      <c r="C10" s="14" t="s">
        <v>292</v>
      </c>
      <c r="D10" s="87" t="s">
        <v>87</v>
      </c>
    </row>
    <row r="11" spans="1:4" ht="24.95" customHeight="1" x14ac:dyDescent="0.4">
      <c r="A11" s="176"/>
      <c r="B11" s="14" t="s">
        <v>125</v>
      </c>
      <c r="C11" s="47" t="s">
        <v>88</v>
      </c>
      <c r="D11" s="14" t="s">
        <v>88</v>
      </c>
    </row>
    <row r="12" spans="1:4" ht="76.5" customHeight="1" x14ac:dyDescent="0.4">
      <c r="A12" s="179" t="s">
        <v>131</v>
      </c>
      <c r="B12" s="179"/>
      <c r="C12" s="180" t="s">
        <v>246</v>
      </c>
      <c r="D12" s="180"/>
    </row>
  </sheetData>
  <sheetProtection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'プルダウン（基本設定）'!$A$9:$J$9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5"/>
  <sheetViews>
    <sheetView view="pageBreakPreview" topLeftCell="A23" zoomScaleNormal="100" zoomScaleSheetLayoutView="100" workbookViewId="0">
      <selection activeCell="E27" sqref="E1:E1048576"/>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6" width="9" style="23" hidden="1" customWidth="1"/>
    <col min="17" max="16384" width="9" style="23"/>
  </cols>
  <sheetData>
    <row r="1" spans="1:31" x14ac:dyDescent="0.4">
      <c r="A1" s="116"/>
      <c r="B1" s="116"/>
      <c r="C1" s="116"/>
      <c r="D1" s="116"/>
      <c r="E1" s="116"/>
      <c r="F1" s="117"/>
      <c r="G1" s="117"/>
      <c r="H1" s="117"/>
      <c r="I1" s="117"/>
      <c r="J1" s="187"/>
      <c r="K1" s="187"/>
      <c r="L1" s="187"/>
      <c r="M1" s="117"/>
      <c r="N1" s="24"/>
      <c r="O1" s="24"/>
      <c r="P1" s="24"/>
      <c r="Q1" s="24"/>
      <c r="R1" s="24"/>
      <c r="S1" s="24"/>
      <c r="T1" s="24"/>
      <c r="U1" s="24"/>
      <c r="V1" s="24"/>
      <c r="W1" s="24"/>
      <c r="X1" s="24"/>
      <c r="Y1" s="24"/>
      <c r="Z1" s="24"/>
      <c r="AA1" s="24"/>
    </row>
    <row r="2" spans="1:31" x14ac:dyDescent="0.4">
      <c r="A2" s="116" t="s">
        <v>319</v>
      </c>
      <c r="B2" s="116"/>
      <c r="C2" s="116"/>
      <c r="D2" s="116"/>
      <c r="E2" s="116"/>
      <c r="F2" s="116"/>
      <c r="G2" s="116"/>
      <c r="H2" s="116"/>
      <c r="I2" s="117"/>
      <c r="J2" s="117"/>
      <c r="K2" s="117"/>
      <c r="L2" s="117"/>
      <c r="M2" s="117"/>
      <c r="N2" s="188"/>
      <c r="O2" s="188"/>
      <c r="P2" s="188"/>
      <c r="Q2" s="188"/>
      <c r="R2" s="188"/>
      <c r="S2" s="188"/>
      <c r="T2" s="188"/>
      <c r="U2" s="188"/>
      <c r="V2" s="188"/>
      <c r="W2" s="188"/>
      <c r="X2" s="118"/>
      <c r="Y2" s="118"/>
      <c r="Z2" s="118"/>
      <c r="AA2" s="118"/>
      <c r="AB2" s="118"/>
      <c r="AC2" s="118"/>
      <c r="AD2" s="118"/>
      <c r="AE2" s="118"/>
    </row>
    <row r="3" spans="1:31" ht="18.75" customHeight="1" x14ac:dyDescent="0.4">
      <c r="A3" s="116"/>
      <c r="B3" s="116"/>
      <c r="C3" s="117"/>
      <c r="D3" s="117"/>
      <c r="E3" s="116"/>
      <c r="F3" s="184" t="s">
        <v>159</v>
      </c>
      <c r="G3" s="184"/>
      <c r="H3" s="182">
        <f>基本情報設定シート!$C$9</f>
        <v>0</v>
      </c>
      <c r="I3" s="182"/>
      <c r="J3" s="182"/>
      <c r="K3" s="182"/>
      <c r="L3" s="182"/>
      <c r="M3" s="117"/>
      <c r="N3" s="185"/>
      <c r="O3" s="185"/>
      <c r="P3" s="185"/>
      <c r="Q3" s="185"/>
      <c r="R3" s="185"/>
      <c r="S3" s="185"/>
      <c r="T3" s="185"/>
      <c r="U3" s="185"/>
      <c r="V3" s="185"/>
      <c r="W3" s="185"/>
      <c r="X3" s="119"/>
      <c r="Y3" s="119"/>
      <c r="Z3" s="119"/>
      <c r="AA3" s="119"/>
      <c r="AB3" s="119"/>
      <c r="AC3" s="119"/>
      <c r="AD3" s="119"/>
      <c r="AE3" s="119"/>
    </row>
    <row r="4" spans="1:31" x14ac:dyDescent="0.4">
      <c r="A4" s="116"/>
      <c r="B4" s="116"/>
      <c r="C4" s="117"/>
      <c r="D4" s="117"/>
      <c r="E4" s="116" t="s">
        <v>320</v>
      </c>
      <c r="F4" s="181" t="s">
        <v>321</v>
      </c>
      <c r="G4" s="181"/>
      <c r="H4" s="182">
        <f>基本情報設定シート!$C$3</f>
        <v>0</v>
      </c>
      <c r="I4" s="182"/>
      <c r="J4" s="182"/>
      <c r="K4" s="182"/>
      <c r="L4" s="182"/>
      <c r="M4" s="117"/>
      <c r="N4" s="183"/>
      <c r="O4" s="183"/>
      <c r="P4" s="183"/>
      <c r="Q4" s="183"/>
      <c r="R4" s="183"/>
      <c r="S4" s="183"/>
      <c r="T4" s="183"/>
      <c r="U4" s="183"/>
      <c r="V4" s="183"/>
      <c r="W4" s="183"/>
      <c r="X4" s="120"/>
      <c r="Y4" s="120"/>
      <c r="Z4" s="120"/>
      <c r="AA4" s="120"/>
      <c r="AB4" s="120"/>
      <c r="AC4" s="120"/>
      <c r="AD4" s="120"/>
      <c r="AE4" s="120"/>
    </row>
    <row r="5" spans="1:31" x14ac:dyDescent="0.4">
      <c r="A5" s="116"/>
      <c r="B5" s="116"/>
      <c r="C5" s="117"/>
      <c r="D5" s="117"/>
      <c r="E5" s="116"/>
      <c r="F5" s="181" t="s">
        <v>322</v>
      </c>
      <c r="G5" s="181"/>
      <c r="H5" s="182" t="str">
        <f>基本情報設定シート!$C$4&amp;"　"&amp;基本情報設定シート!$C$5</f>
        <v>　</v>
      </c>
      <c r="I5" s="182"/>
      <c r="J5" s="182"/>
      <c r="K5" s="182"/>
      <c r="L5" s="182"/>
      <c r="M5" s="117"/>
      <c r="N5" s="183"/>
      <c r="O5" s="183"/>
      <c r="P5" s="183"/>
      <c r="Q5" s="183"/>
      <c r="R5" s="183"/>
      <c r="S5" s="183"/>
      <c r="T5" s="183"/>
      <c r="U5" s="183"/>
      <c r="V5" s="183"/>
      <c r="W5" s="183"/>
      <c r="X5" s="120"/>
      <c r="Y5" s="120"/>
      <c r="Z5" s="120"/>
      <c r="AA5" s="120"/>
      <c r="AB5" s="120"/>
      <c r="AC5" s="120"/>
      <c r="AD5" s="120"/>
      <c r="AE5" s="120"/>
    </row>
    <row r="6" spans="1:31" s="121" customFormat="1" ht="39.950000000000003" customHeight="1" x14ac:dyDescent="0.4">
      <c r="A6" s="184" t="s">
        <v>323</v>
      </c>
      <c r="B6" s="184"/>
      <c r="C6" s="184"/>
      <c r="D6" s="184"/>
      <c r="E6" s="184"/>
      <c r="F6" s="184"/>
      <c r="G6" s="184"/>
      <c r="H6" s="184"/>
      <c r="I6" s="184"/>
      <c r="J6" s="184"/>
      <c r="K6" s="184"/>
      <c r="L6" s="184"/>
      <c r="M6" s="184"/>
      <c r="N6" s="185"/>
      <c r="O6" s="185"/>
      <c r="P6" s="185"/>
      <c r="Q6" s="185"/>
      <c r="R6" s="185"/>
      <c r="S6" s="185"/>
      <c r="T6" s="185"/>
      <c r="U6" s="185"/>
      <c r="V6" s="185"/>
      <c r="W6" s="185"/>
      <c r="X6" s="119"/>
      <c r="Y6" s="119"/>
      <c r="Z6" s="119"/>
      <c r="AA6" s="119"/>
      <c r="AB6" s="119"/>
      <c r="AC6" s="119"/>
      <c r="AD6" s="119"/>
      <c r="AE6" s="119"/>
    </row>
    <row r="7" spans="1:31" ht="39.950000000000003" customHeight="1" x14ac:dyDescent="0.4">
      <c r="A7" s="186" t="s">
        <v>324</v>
      </c>
      <c r="B7" s="186"/>
      <c r="C7" s="186"/>
      <c r="D7" s="186"/>
      <c r="E7" s="186"/>
      <c r="F7" s="186"/>
      <c r="G7" s="186"/>
      <c r="H7" s="186"/>
      <c r="I7" s="186"/>
      <c r="J7" s="186"/>
      <c r="K7" s="186"/>
      <c r="L7" s="186"/>
      <c r="M7" s="186"/>
      <c r="N7" s="185"/>
      <c r="O7" s="185"/>
      <c r="P7" s="185"/>
      <c r="Q7" s="185"/>
      <c r="R7" s="185"/>
      <c r="S7" s="185"/>
      <c r="T7" s="185"/>
      <c r="U7" s="185"/>
      <c r="V7" s="185"/>
      <c r="W7" s="185"/>
      <c r="X7" s="119"/>
      <c r="Y7" s="119"/>
      <c r="Z7" s="119"/>
      <c r="AA7" s="119"/>
      <c r="AB7" s="119"/>
      <c r="AC7" s="119"/>
      <c r="AD7" s="119"/>
      <c r="AE7" s="119"/>
    </row>
    <row r="8" spans="1:31" x14ac:dyDescent="0.4">
      <c r="A8" s="21" t="s">
        <v>155</v>
      </c>
      <c r="B8" s="21"/>
      <c r="C8" s="22"/>
      <c r="D8" s="22"/>
      <c r="E8" s="21"/>
      <c r="F8" s="21"/>
      <c r="G8" s="21"/>
      <c r="H8" s="21"/>
      <c r="I8" s="21"/>
      <c r="J8" s="21"/>
      <c r="K8" s="21"/>
      <c r="L8" s="21"/>
      <c r="M8" s="21"/>
    </row>
    <row r="9" spans="1:31" ht="30" customHeight="1" thickBot="1" x14ac:dyDescent="0.45">
      <c r="A9" s="317" t="str">
        <f>基本情報設定シート!$C$10&amp;"　設備導入計画書"</f>
        <v>松江市設備導入支援事業補助金　設備導入計画書</v>
      </c>
      <c r="B9" s="317"/>
      <c r="C9" s="317"/>
      <c r="D9" s="317"/>
      <c r="E9" s="317"/>
      <c r="F9" s="317"/>
      <c r="G9" s="317"/>
      <c r="H9" s="317"/>
      <c r="I9" s="317"/>
      <c r="J9" s="317"/>
      <c r="K9" s="317"/>
      <c r="L9" s="317"/>
      <c r="M9" s="317"/>
    </row>
    <row r="10" spans="1:31" s="24" customFormat="1" ht="18.75" customHeight="1" x14ac:dyDescent="0.4">
      <c r="A10" s="274" t="s">
        <v>156</v>
      </c>
      <c r="B10" s="277" t="s">
        <v>157</v>
      </c>
      <c r="C10" s="277"/>
      <c r="D10" s="277"/>
      <c r="E10" s="318">
        <f>基本情報設定シート!$C$3</f>
        <v>0</v>
      </c>
      <c r="F10" s="318"/>
      <c r="G10" s="318"/>
      <c r="H10" s="318"/>
      <c r="I10" s="318"/>
      <c r="J10" s="318"/>
      <c r="K10" s="318"/>
      <c r="L10" s="318"/>
      <c r="M10" s="319"/>
      <c r="N10" s="23"/>
      <c r="O10" s="23"/>
      <c r="P10" s="23"/>
      <c r="Q10" s="23"/>
      <c r="R10" s="23"/>
      <c r="S10" s="23"/>
      <c r="T10" s="23"/>
      <c r="U10" s="23"/>
    </row>
    <row r="11" spans="1:31" s="24" customFormat="1" ht="18.75" customHeight="1" x14ac:dyDescent="0.4">
      <c r="A11" s="275"/>
      <c r="B11" s="205" t="s">
        <v>158</v>
      </c>
      <c r="C11" s="205"/>
      <c r="D11" s="205"/>
      <c r="E11" s="320" t="str">
        <f>基本情報設定シート!$C$4&amp;"　"&amp;基本情報設定シート!$C$5</f>
        <v>　</v>
      </c>
      <c r="F11" s="320"/>
      <c r="G11" s="320"/>
      <c r="H11" s="320"/>
      <c r="I11" s="320"/>
      <c r="J11" s="320"/>
      <c r="K11" s="320"/>
      <c r="L11" s="320"/>
      <c r="M11" s="321"/>
      <c r="N11" s="23"/>
      <c r="O11" s="23"/>
      <c r="P11" s="23"/>
      <c r="Q11" s="23"/>
      <c r="R11" s="23"/>
      <c r="S11" s="23"/>
      <c r="T11" s="23"/>
      <c r="U11" s="23"/>
    </row>
    <row r="12" spans="1:31" s="24" customFormat="1" ht="18.75" customHeight="1" x14ac:dyDescent="0.4">
      <c r="A12" s="275"/>
      <c r="B12" s="226" t="s">
        <v>159</v>
      </c>
      <c r="C12" s="322"/>
      <c r="D12" s="227"/>
      <c r="E12" s="324" t="str">
        <f>CONCATENATE("〒",LEFT(基本情報設定シート!$C$8,3),"-",RIGHT(基本情報設定シート!$C$8,4))</f>
        <v>〒-</v>
      </c>
      <c r="F12" s="325"/>
      <c r="G12" s="325"/>
      <c r="H12" s="325"/>
      <c r="I12" s="325"/>
      <c r="J12" s="325"/>
      <c r="K12" s="325"/>
      <c r="L12" s="325"/>
      <c r="M12" s="326"/>
      <c r="N12" s="23"/>
      <c r="O12" s="23"/>
      <c r="P12" s="23"/>
      <c r="Q12" s="23"/>
      <c r="R12" s="23"/>
      <c r="S12" s="23"/>
      <c r="T12" s="23"/>
      <c r="U12" s="23"/>
    </row>
    <row r="13" spans="1:31" s="24" customFormat="1" x14ac:dyDescent="0.4">
      <c r="A13" s="275"/>
      <c r="B13" s="228"/>
      <c r="C13" s="323"/>
      <c r="D13" s="229"/>
      <c r="E13" s="327">
        <f>基本情報設定シート!$C$9</f>
        <v>0</v>
      </c>
      <c r="F13" s="328"/>
      <c r="G13" s="328"/>
      <c r="H13" s="328"/>
      <c r="I13" s="328"/>
      <c r="J13" s="328"/>
      <c r="K13" s="328"/>
      <c r="L13" s="328"/>
      <c r="M13" s="329"/>
      <c r="N13" s="23"/>
      <c r="O13" s="23"/>
      <c r="P13" s="23"/>
      <c r="Q13" s="23"/>
      <c r="R13" s="23"/>
      <c r="S13" s="23"/>
      <c r="T13" s="23"/>
      <c r="U13" s="23"/>
    </row>
    <row r="14" spans="1:31" s="24" customFormat="1" ht="18.75" customHeight="1" x14ac:dyDescent="0.4">
      <c r="A14" s="275"/>
      <c r="B14" s="205" t="s">
        <v>160</v>
      </c>
      <c r="C14" s="205"/>
      <c r="D14" s="205"/>
      <c r="E14" s="25" t="s">
        <v>161</v>
      </c>
      <c r="F14" s="308" t="s">
        <v>186</v>
      </c>
      <c r="G14" s="308"/>
      <c r="H14" s="26" t="s">
        <v>162</v>
      </c>
      <c r="I14" s="309"/>
      <c r="J14" s="309"/>
      <c r="K14" s="309"/>
      <c r="L14" s="309"/>
      <c r="M14" s="310"/>
      <c r="N14" s="23"/>
      <c r="O14" s="23"/>
      <c r="P14" s="23"/>
      <c r="Q14" s="23"/>
      <c r="R14" s="23"/>
      <c r="S14" s="23"/>
      <c r="T14" s="23"/>
      <c r="U14" s="23"/>
    </row>
    <row r="15" spans="1:31" s="24" customFormat="1" ht="24.95" customHeight="1" x14ac:dyDescent="0.4">
      <c r="A15" s="275"/>
      <c r="B15" s="205"/>
      <c r="C15" s="205"/>
      <c r="D15" s="205"/>
      <c r="E15" s="311" t="s">
        <v>163</v>
      </c>
      <c r="F15" s="312"/>
      <c r="G15" s="312"/>
      <c r="H15" s="312"/>
      <c r="I15" s="312"/>
      <c r="J15" s="312"/>
      <c r="K15" s="312"/>
      <c r="L15" s="312"/>
      <c r="M15" s="313"/>
      <c r="N15" s="23"/>
      <c r="O15" s="23"/>
      <c r="P15" s="23"/>
      <c r="Q15" s="23"/>
      <c r="R15" s="23"/>
      <c r="S15" s="23"/>
      <c r="T15" s="23"/>
      <c r="U15" s="23"/>
    </row>
    <row r="16" spans="1:31" s="24" customFormat="1" ht="60" customHeight="1" x14ac:dyDescent="0.4">
      <c r="A16" s="275"/>
      <c r="B16" s="205" t="s">
        <v>164</v>
      </c>
      <c r="C16" s="205"/>
      <c r="D16" s="205"/>
      <c r="E16" s="299"/>
      <c r="F16" s="300"/>
      <c r="G16" s="300"/>
      <c r="H16" s="300"/>
      <c r="I16" s="300"/>
      <c r="J16" s="300"/>
      <c r="K16" s="300"/>
      <c r="L16" s="300"/>
      <c r="M16" s="301"/>
      <c r="N16" s="23"/>
      <c r="O16" s="23"/>
      <c r="P16" s="23"/>
      <c r="Q16" s="23"/>
      <c r="R16" s="23"/>
      <c r="S16" s="23"/>
      <c r="T16" s="23"/>
      <c r="U16" s="23"/>
    </row>
    <row r="17" spans="1:27" s="24" customFormat="1" ht="18.75" customHeight="1" x14ac:dyDescent="0.4">
      <c r="A17" s="275"/>
      <c r="B17" s="205" t="s">
        <v>165</v>
      </c>
      <c r="C17" s="205"/>
      <c r="D17" s="205"/>
      <c r="E17" s="314"/>
      <c r="F17" s="315"/>
      <c r="G17" s="315"/>
      <c r="H17" s="27" t="s">
        <v>166</v>
      </c>
      <c r="I17" s="28" t="s">
        <v>167</v>
      </c>
      <c r="J17" s="28"/>
      <c r="K17" s="316"/>
      <c r="L17" s="316"/>
      <c r="M17" s="42" t="s">
        <v>168</v>
      </c>
      <c r="N17" s="23"/>
      <c r="O17" s="23"/>
      <c r="P17" s="23"/>
      <c r="Q17" s="23"/>
      <c r="R17" s="23"/>
      <c r="S17" s="23"/>
      <c r="T17" s="23"/>
      <c r="U17" s="23"/>
    </row>
    <row r="18" spans="1:27" s="24" customFormat="1" ht="19.5" thickBot="1" x14ac:dyDescent="0.45">
      <c r="A18" s="276"/>
      <c r="B18" s="283" t="s">
        <v>169</v>
      </c>
      <c r="C18" s="283"/>
      <c r="D18" s="283"/>
      <c r="E18" s="330"/>
      <c r="F18" s="331"/>
      <c r="G18" s="331"/>
      <c r="H18" s="331"/>
      <c r="I18" s="29" t="s">
        <v>170</v>
      </c>
      <c r="J18" s="332"/>
      <c r="K18" s="332"/>
      <c r="L18" s="332"/>
      <c r="M18" s="30" t="s">
        <v>171</v>
      </c>
      <c r="N18" s="23"/>
      <c r="O18" s="23"/>
      <c r="P18" s="23"/>
      <c r="Q18" s="23"/>
      <c r="R18" s="23"/>
      <c r="S18" s="23"/>
      <c r="T18" s="23"/>
      <c r="U18" s="23"/>
    </row>
    <row r="19" spans="1:27" x14ac:dyDescent="0.4">
      <c r="A19" s="274" t="s">
        <v>294</v>
      </c>
      <c r="B19" s="277" t="s">
        <v>295</v>
      </c>
      <c r="C19" s="277"/>
      <c r="D19" s="277"/>
      <c r="E19" s="278"/>
      <c r="F19" s="279"/>
      <c r="G19" s="279"/>
      <c r="H19" s="279"/>
      <c r="I19" s="279"/>
      <c r="J19" s="279"/>
      <c r="K19" s="279"/>
      <c r="L19" s="279"/>
      <c r="M19" s="280"/>
      <c r="N19" s="89"/>
      <c r="O19" s="90"/>
      <c r="P19" s="90"/>
      <c r="Q19" s="90"/>
      <c r="R19" s="91"/>
      <c r="S19" s="91"/>
      <c r="T19" s="91"/>
      <c r="U19" s="91"/>
      <c r="V19" s="91"/>
      <c r="W19" s="91"/>
      <c r="X19" s="91"/>
      <c r="Y19" s="91"/>
      <c r="Z19" s="91"/>
      <c r="AA19" s="24"/>
    </row>
    <row r="20" spans="1:27" x14ac:dyDescent="0.4">
      <c r="A20" s="275"/>
      <c r="B20" s="205" t="s">
        <v>296</v>
      </c>
      <c r="C20" s="205"/>
      <c r="D20" s="205"/>
      <c r="E20" s="281"/>
      <c r="F20" s="282"/>
      <c r="G20" s="282"/>
      <c r="H20" s="92" t="s">
        <v>297</v>
      </c>
      <c r="I20" s="282"/>
      <c r="J20" s="282"/>
      <c r="K20" s="282"/>
      <c r="L20" s="282"/>
      <c r="M20" s="93" t="s">
        <v>171</v>
      </c>
      <c r="N20" s="89"/>
      <c r="O20" s="90"/>
      <c r="P20" s="90"/>
      <c r="Q20" s="90"/>
      <c r="R20" s="94"/>
      <c r="S20" s="94"/>
      <c r="T20" s="94"/>
      <c r="U20" s="95"/>
      <c r="V20" s="96"/>
      <c r="W20" s="96"/>
      <c r="X20" s="96"/>
      <c r="Y20" s="96"/>
      <c r="Z20" s="97"/>
      <c r="AA20" s="24"/>
    </row>
    <row r="21" spans="1:27" ht="39.950000000000003" customHeight="1" thickBot="1" x14ac:dyDescent="0.45">
      <c r="A21" s="276"/>
      <c r="B21" s="283" t="s">
        <v>298</v>
      </c>
      <c r="C21" s="283"/>
      <c r="D21" s="283"/>
      <c r="E21" s="284"/>
      <c r="F21" s="285"/>
      <c r="G21" s="285"/>
      <c r="H21" s="285"/>
      <c r="I21" s="285"/>
      <c r="J21" s="285"/>
      <c r="K21" s="285"/>
      <c r="L21" s="285"/>
      <c r="M21" s="286"/>
      <c r="N21" s="89"/>
      <c r="O21" s="90"/>
      <c r="P21" s="90"/>
      <c r="Q21" s="90"/>
      <c r="R21" s="98"/>
      <c r="S21" s="98"/>
      <c r="T21" s="98"/>
      <c r="U21" s="98"/>
      <c r="V21" s="98"/>
      <c r="W21" s="98"/>
      <c r="X21" s="98"/>
      <c r="Y21" s="98"/>
      <c r="Z21" s="98"/>
      <c r="AA21" s="24"/>
    </row>
    <row r="22" spans="1:27" ht="20.100000000000001" customHeight="1" x14ac:dyDescent="0.4">
      <c r="A22" s="287" t="s">
        <v>421</v>
      </c>
      <c r="B22" s="290" t="s">
        <v>299</v>
      </c>
      <c r="C22" s="291"/>
      <c r="D22" s="292"/>
      <c r="E22" s="293" t="str">
        <f>基本情報設定シート!$C$11</f>
        <v>生産性向上支援事業</v>
      </c>
      <c r="F22" s="294"/>
      <c r="G22" s="294"/>
      <c r="H22" s="294"/>
      <c r="I22" s="294"/>
      <c r="J22" s="294"/>
      <c r="K22" s="294"/>
      <c r="L22" s="294"/>
      <c r="M22" s="295"/>
      <c r="N22" s="99"/>
      <c r="O22" s="100"/>
      <c r="P22" s="100"/>
      <c r="Q22" s="100"/>
      <c r="R22" s="101"/>
      <c r="S22" s="101"/>
      <c r="T22" s="101"/>
      <c r="U22" s="101"/>
      <c r="V22" s="101"/>
      <c r="W22" s="101"/>
      <c r="X22" s="101"/>
      <c r="Y22" s="101"/>
      <c r="Z22" s="101"/>
      <c r="AA22" s="24"/>
    </row>
    <row r="23" spans="1:27" s="24" customFormat="1" ht="80.099999999999994" customHeight="1" x14ac:dyDescent="0.4">
      <c r="A23" s="288"/>
      <c r="B23" s="258" t="s">
        <v>300</v>
      </c>
      <c r="C23" s="258"/>
      <c r="D23" s="258"/>
      <c r="E23" s="296"/>
      <c r="F23" s="297"/>
      <c r="G23" s="297"/>
      <c r="H23" s="297"/>
      <c r="I23" s="297"/>
      <c r="J23" s="297"/>
      <c r="K23" s="297"/>
      <c r="L23" s="297"/>
      <c r="M23" s="298"/>
      <c r="N23" s="23"/>
      <c r="O23" s="23"/>
      <c r="P23" s="23"/>
      <c r="Q23" s="23"/>
      <c r="R23" s="23"/>
    </row>
    <row r="24" spans="1:27" s="24" customFormat="1" ht="80.099999999999994" customHeight="1" x14ac:dyDescent="0.4">
      <c r="A24" s="288"/>
      <c r="B24" s="257" t="s">
        <v>301</v>
      </c>
      <c r="C24" s="257"/>
      <c r="D24" s="257"/>
      <c r="E24" s="299"/>
      <c r="F24" s="300"/>
      <c r="G24" s="300"/>
      <c r="H24" s="300"/>
      <c r="I24" s="300"/>
      <c r="J24" s="300"/>
      <c r="K24" s="300"/>
      <c r="L24" s="300"/>
      <c r="M24" s="301"/>
      <c r="N24" s="23"/>
      <c r="O24" s="23"/>
      <c r="P24" s="102"/>
      <c r="Q24" s="23"/>
      <c r="R24" s="23"/>
    </row>
    <row r="25" spans="1:27" s="24" customFormat="1" ht="33" customHeight="1" x14ac:dyDescent="0.4">
      <c r="A25" s="288"/>
      <c r="B25" s="266" t="s">
        <v>302</v>
      </c>
      <c r="C25" s="267"/>
      <c r="D25" s="268"/>
      <c r="E25" s="302" t="s">
        <v>361</v>
      </c>
      <c r="F25" s="303"/>
      <c r="G25" s="262" t="str">
        <f>IF($E$25="有","（別紙４）炭素排出量削減資料のとおり","-")</f>
        <v>-</v>
      </c>
      <c r="H25" s="262"/>
      <c r="I25" s="262"/>
      <c r="J25" s="262"/>
      <c r="K25" s="262"/>
      <c r="L25" s="262"/>
      <c r="M25" s="263"/>
      <c r="N25" s="23"/>
      <c r="O25" s="23"/>
      <c r="P25" s="102"/>
      <c r="Q25" s="23"/>
      <c r="R25" s="23"/>
    </row>
    <row r="26" spans="1:27" s="24" customFormat="1" ht="5.0999999999999996" customHeight="1" x14ac:dyDescent="0.4">
      <c r="A26" s="288"/>
      <c r="B26" s="103"/>
      <c r="C26" s="264"/>
      <c r="D26" s="264"/>
      <c r="E26" s="264"/>
      <c r="F26" s="264"/>
      <c r="G26" s="264"/>
      <c r="H26" s="264"/>
      <c r="I26" s="264"/>
      <c r="J26" s="264"/>
      <c r="K26" s="264"/>
      <c r="L26" s="104"/>
      <c r="M26" s="105"/>
      <c r="N26" s="23"/>
      <c r="O26" s="23"/>
      <c r="P26" s="23"/>
      <c r="Q26" s="23"/>
      <c r="R26" s="23"/>
    </row>
    <row r="27" spans="1:27" s="24" customFormat="1" x14ac:dyDescent="0.4">
      <c r="A27" s="288"/>
      <c r="B27" s="103"/>
      <c r="C27" s="265" t="s">
        <v>303</v>
      </c>
      <c r="D27" s="265"/>
      <c r="E27" s="106"/>
      <c r="F27" s="106"/>
      <c r="G27" s="106"/>
      <c r="H27" s="106"/>
      <c r="I27" s="106"/>
      <c r="J27" s="106"/>
      <c r="K27" s="106"/>
      <c r="L27" s="107" t="s">
        <v>304</v>
      </c>
      <c r="M27" s="105"/>
      <c r="N27" s="23"/>
      <c r="O27" s="23"/>
      <c r="P27" s="23"/>
      <c r="Q27" s="23"/>
      <c r="R27" s="23"/>
    </row>
    <row r="28" spans="1:27" s="24" customFormat="1" ht="37.5" customHeight="1" x14ac:dyDescent="0.4">
      <c r="A28" s="288"/>
      <c r="B28" s="108"/>
      <c r="C28" s="266" t="s">
        <v>305</v>
      </c>
      <c r="D28" s="267"/>
      <c r="E28" s="268"/>
      <c r="F28" s="245" t="s">
        <v>306</v>
      </c>
      <c r="G28" s="245"/>
      <c r="H28" s="269" t="s">
        <v>307</v>
      </c>
      <c r="I28" s="270"/>
      <c r="J28" s="257" t="s">
        <v>308</v>
      </c>
      <c r="K28" s="245"/>
      <c r="L28" s="245"/>
      <c r="M28" s="105"/>
      <c r="N28" s="23"/>
      <c r="O28" s="23"/>
      <c r="P28" s="23"/>
      <c r="Q28" s="23"/>
      <c r="R28" s="23"/>
    </row>
    <row r="29" spans="1:27" s="24" customFormat="1" ht="39.950000000000003" customHeight="1" x14ac:dyDescent="0.4">
      <c r="A29" s="288"/>
      <c r="B29" s="108"/>
      <c r="C29" s="304"/>
      <c r="D29" s="305"/>
      <c r="E29" s="306"/>
      <c r="F29" s="259"/>
      <c r="G29" s="259"/>
      <c r="H29" s="307"/>
      <c r="I29" s="307"/>
      <c r="J29" s="261"/>
      <c r="K29" s="261"/>
      <c r="L29" s="261"/>
      <c r="M29" s="105"/>
      <c r="N29" s="23"/>
      <c r="O29" s="23"/>
      <c r="P29" s="23"/>
      <c r="Q29" s="23"/>
      <c r="R29" s="23"/>
    </row>
    <row r="30" spans="1:27" s="24" customFormat="1" ht="39.950000000000003" customHeight="1" x14ac:dyDescent="0.4">
      <c r="A30" s="288"/>
      <c r="B30" s="108"/>
      <c r="C30" s="304"/>
      <c r="D30" s="305"/>
      <c r="E30" s="306"/>
      <c r="F30" s="259"/>
      <c r="G30" s="259"/>
      <c r="H30" s="307"/>
      <c r="I30" s="307"/>
      <c r="J30" s="261"/>
      <c r="K30" s="261"/>
      <c r="L30" s="261"/>
      <c r="M30" s="105"/>
      <c r="N30" s="23"/>
      <c r="O30" s="23"/>
      <c r="P30" s="23"/>
      <c r="Q30" s="23"/>
      <c r="R30" s="23"/>
    </row>
    <row r="31" spans="1:27" s="24" customFormat="1" ht="35.25" customHeight="1" x14ac:dyDescent="0.4">
      <c r="A31" s="288"/>
      <c r="B31" s="252" t="s">
        <v>309</v>
      </c>
      <c r="C31" s="253"/>
      <c r="D31" s="253"/>
      <c r="E31" s="253"/>
      <c r="F31" s="253"/>
      <c r="G31" s="253"/>
      <c r="H31" s="253"/>
      <c r="I31" s="253"/>
      <c r="J31" s="253"/>
      <c r="K31" s="253"/>
      <c r="L31" s="253"/>
      <c r="M31" s="254"/>
      <c r="N31" s="23"/>
      <c r="O31" s="23"/>
      <c r="P31" s="23"/>
      <c r="Q31" s="23"/>
      <c r="R31" s="23"/>
      <c r="S31" s="23"/>
      <c r="T31" s="23"/>
    </row>
    <row r="32" spans="1:27" s="24" customFormat="1" ht="5.0999999999999996" customHeight="1" x14ac:dyDescent="0.4">
      <c r="A32" s="288"/>
      <c r="B32" s="109"/>
      <c r="C32" s="255"/>
      <c r="D32" s="255"/>
      <c r="E32" s="256"/>
      <c r="F32" s="256"/>
      <c r="G32" s="256"/>
      <c r="H32" s="256"/>
      <c r="I32" s="256"/>
      <c r="J32" s="256"/>
      <c r="K32" s="256"/>
      <c r="L32" s="110"/>
      <c r="M32" s="105"/>
      <c r="N32" s="23"/>
      <c r="O32" s="23"/>
      <c r="P32" s="23"/>
      <c r="Q32" s="23"/>
      <c r="R32" s="23"/>
    </row>
    <row r="33" spans="1:21" s="24" customFormat="1" ht="18.75" customHeight="1" x14ac:dyDescent="0.4">
      <c r="A33" s="288"/>
      <c r="B33" s="257" t="s">
        <v>310</v>
      </c>
      <c r="C33" s="258"/>
      <c r="D33" s="258"/>
      <c r="E33" s="111" t="s">
        <v>311</v>
      </c>
      <c r="F33" s="259"/>
      <c r="G33" s="259"/>
      <c r="H33" s="259"/>
      <c r="I33" s="259"/>
      <c r="J33" s="259"/>
      <c r="K33" s="259"/>
      <c r="L33" s="259"/>
      <c r="M33" s="105"/>
      <c r="N33" s="23"/>
      <c r="O33" s="23"/>
      <c r="P33" s="23"/>
      <c r="Q33" s="23"/>
      <c r="R33" s="23"/>
    </row>
    <row r="34" spans="1:21" s="24" customFormat="1" x14ac:dyDescent="0.4">
      <c r="A34" s="288"/>
      <c r="B34" s="257"/>
      <c r="C34" s="257"/>
      <c r="D34" s="257"/>
      <c r="E34" s="111" t="s">
        <v>312</v>
      </c>
      <c r="F34" s="259"/>
      <c r="G34" s="259"/>
      <c r="H34" s="259"/>
      <c r="I34" s="259"/>
      <c r="J34" s="259"/>
      <c r="K34" s="259"/>
      <c r="L34" s="259"/>
      <c r="M34" s="105"/>
      <c r="N34" s="23"/>
      <c r="O34" s="23"/>
      <c r="P34" s="23"/>
      <c r="Q34" s="23"/>
      <c r="R34" s="23"/>
    </row>
    <row r="35" spans="1:21" s="24" customFormat="1" x14ac:dyDescent="0.4">
      <c r="A35" s="288"/>
      <c r="B35" s="260" t="s">
        <v>313</v>
      </c>
      <c r="C35" s="260"/>
      <c r="D35" s="260"/>
      <c r="E35" s="246"/>
      <c r="F35" s="246"/>
      <c r="G35" s="246"/>
      <c r="H35" s="246"/>
      <c r="I35" s="246"/>
      <c r="J35" s="246"/>
      <c r="K35" s="246"/>
      <c r="L35" s="246"/>
      <c r="M35" s="105"/>
      <c r="N35" s="23"/>
      <c r="O35" s="23"/>
      <c r="P35" s="23"/>
      <c r="Q35" s="23"/>
      <c r="R35" s="23"/>
    </row>
    <row r="36" spans="1:21" s="24" customFormat="1" x14ac:dyDescent="0.4">
      <c r="A36" s="288"/>
      <c r="B36" s="271" t="s">
        <v>314</v>
      </c>
      <c r="C36" s="272"/>
      <c r="D36" s="273"/>
      <c r="E36" s="246"/>
      <c r="F36" s="246"/>
      <c r="G36" s="246"/>
      <c r="H36" s="246"/>
      <c r="I36" s="246"/>
      <c r="J36" s="246"/>
      <c r="K36" s="246"/>
      <c r="L36" s="246"/>
      <c r="M36" s="105"/>
      <c r="N36" s="23"/>
      <c r="O36" s="23"/>
      <c r="P36" s="23"/>
      <c r="Q36" s="23"/>
      <c r="R36" s="23"/>
    </row>
    <row r="37" spans="1:21" s="24" customFormat="1" x14ac:dyDescent="0.4">
      <c r="A37" s="288"/>
      <c r="B37" s="245" t="s">
        <v>315</v>
      </c>
      <c r="C37" s="245"/>
      <c r="D37" s="245"/>
      <c r="E37" s="246"/>
      <c r="F37" s="246"/>
      <c r="G37" s="246"/>
      <c r="H37" s="246"/>
      <c r="I37" s="246"/>
      <c r="J37" s="246"/>
      <c r="K37" s="246"/>
      <c r="L37" s="246"/>
      <c r="M37" s="105"/>
      <c r="N37" s="23"/>
      <c r="O37" s="23"/>
      <c r="P37" s="23"/>
      <c r="Q37" s="23"/>
      <c r="R37" s="23"/>
    </row>
    <row r="38" spans="1:21" s="24" customFormat="1" ht="19.5" thickBot="1" x14ac:dyDescent="0.45">
      <c r="A38" s="289"/>
      <c r="B38" s="247" t="s">
        <v>316</v>
      </c>
      <c r="C38" s="247"/>
      <c r="D38" s="248"/>
      <c r="E38" s="249"/>
      <c r="F38" s="250"/>
      <c r="G38" s="112" t="s">
        <v>317</v>
      </c>
      <c r="H38" s="112"/>
      <c r="I38" s="113"/>
      <c r="J38" s="251"/>
      <c r="K38" s="251"/>
      <c r="L38" s="114" t="s">
        <v>318</v>
      </c>
      <c r="M38" s="115"/>
      <c r="N38" s="23"/>
      <c r="O38" s="23"/>
      <c r="P38" s="23"/>
      <c r="Q38" s="23"/>
      <c r="R38" s="23"/>
    </row>
    <row r="39" spans="1:21" s="24" customFormat="1" x14ac:dyDescent="0.4">
      <c r="A39" s="236" t="s">
        <v>422</v>
      </c>
      <c r="B39" s="31"/>
      <c r="C39" s="76" t="s">
        <v>172</v>
      </c>
      <c r="D39" s="32"/>
      <c r="E39" s="33"/>
      <c r="F39" s="33"/>
      <c r="G39" s="33"/>
      <c r="H39" s="33"/>
      <c r="I39" s="33"/>
      <c r="J39" s="33"/>
      <c r="K39" s="33"/>
      <c r="L39" s="34" t="s">
        <v>173</v>
      </c>
      <c r="M39" s="35"/>
      <c r="N39" s="23"/>
      <c r="O39" s="23"/>
      <c r="P39" s="23"/>
      <c r="Q39" s="23"/>
      <c r="R39" s="23"/>
      <c r="S39" s="23"/>
      <c r="T39" s="23"/>
      <c r="U39" s="23"/>
    </row>
    <row r="40" spans="1:21" s="24" customFormat="1" x14ac:dyDescent="0.4">
      <c r="A40" s="237"/>
      <c r="B40" s="36"/>
      <c r="C40" s="88" t="s">
        <v>174</v>
      </c>
      <c r="D40" s="205" t="s">
        <v>175</v>
      </c>
      <c r="E40" s="205"/>
      <c r="F40" s="240" t="s">
        <v>176</v>
      </c>
      <c r="G40" s="240"/>
      <c r="H40" s="240"/>
      <c r="I40" s="240"/>
      <c r="J40" s="240"/>
      <c r="K40" s="240"/>
      <c r="L40" s="240"/>
      <c r="M40" s="37"/>
      <c r="N40" s="23"/>
      <c r="O40" s="23"/>
      <c r="P40" s="23"/>
      <c r="Q40" s="23"/>
      <c r="R40" s="23"/>
      <c r="S40" s="23"/>
      <c r="T40" s="23"/>
      <c r="U40" s="23"/>
    </row>
    <row r="41" spans="1:21" s="24" customFormat="1" x14ac:dyDescent="0.4">
      <c r="A41" s="237"/>
      <c r="B41" s="36"/>
      <c r="C41" s="38" t="s">
        <v>177</v>
      </c>
      <c r="D41" s="241">
        <f>D44-SUM(D42:E43)</f>
        <v>0</v>
      </c>
      <c r="E41" s="241"/>
      <c r="F41" s="225"/>
      <c r="G41" s="225"/>
      <c r="H41" s="225"/>
      <c r="I41" s="225"/>
      <c r="J41" s="225"/>
      <c r="K41" s="225"/>
      <c r="L41" s="225"/>
      <c r="M41" s="37"/>
      <c r="N41" s="23">
        <v>1</v>
      </c>
      <c r="O41" s="23"/>
      <c r="P41" s="23"/>
      <c r="Q41" s="23"/>
      <c r="R41" s="23"/>
      <c r="S41" s="23"/>
      <c r="T41" s="23"/>
      <c r="U41" s="23"/>
    </row>
    <row r="42" spans="1:21" s="24" customFormat="1" x14ac:dyDescent="0.4">
      <c r="A42" s="237"/>
      <c r="B42" s="36"/>
      <c r="C42" s="88" t="s">
        <v>178</v>
      </c>
      <c r="D42" s="241">
        <f>$K$58</f>
        <v>0</v>
      </c>
      <c r="E42" s="241"/>
      <c r="F42" s="225" t="str">
        <f>基本情報設定シート!$C$10</f>
        <v>松江市設備導入支援事業補助金</v>
      </c>
      <c r="G42" s="225"/>
      <c r="H42" s="225"/>
      <c r="I42" s="225"/>
      <c r="J42" s="225"/>
      <c r="K42" s="225"/>
      <c r="L42" s="225"/>
      <c r="M42" s="37"/>
      <c r="N42" s="23">
        <v>2</v>
      </c>
      <c r="O42" s="23"/>
      <c r="P42" s="23"/>
      <c r="Q42" s="23"/>
      <c r="R42" s="23"/>
      <c r="S42" s="23"/>
      <c r="T42" s="23"/>
      <c r="U42" s="23"/>
    </row>
    <row r="43" spans="1:21" s="24" customFormat="1" x14ac:dyDescent="0.4">
      <c r="A43" s="237"/>
      <c r="B43" s="36"/>
      <c r="C43" s="88" t="s">
        <v>179</v>
      </c>
      <c r="D43" s="242"/>
      <c r="E43" s="242"/>
      <c r="F43" s="243"/>
      <c r="G43" s="243"/>
      <c r="H43" s="243"/>
      <c r="I43" s="243"/>
      <c r="J43" s="243"/>
      <c r="K43" s="243"/>
      <c r="L43" s="243"/>
      <c r="M43" s="37"/>
      <c r="N43" s="23">
        <v>3</v>
      </c>
      <c r="O43" s="23"/>
      <c r="P43" s="23"/>
      <c r="Q43" s="23"/>
      <c r="R43" s="23"/>
      <c r="S43" s="23"/>
      <c r="T43" s="23"/>
      <c r="U43" s="23"/>
    </row>
    <row r="44" spans="1:21" s="24" customFormat="1" x14ac:dyDescent="0.4">
      <c r="A44" s="237"/>
      <c r="B44" s="36"/>
      <c r="C44" s="88" t="s">
        <v>180</v>
      </c>
      <c r="D44" s="241">
        <f>E57</f>
        <v>0</v>
      </c>
      <c r="E44" s="241"/>
      <c r="F44" s="225"/>
      <c r="G44" s="225"/>
      <c r="H44" s="225"/>
      <c r="I44" s="225"/>
      <c r="J44" s="225"/>
      <c r="K44" s="225"/>
      <c r="L44" s="225"/>
      <c r="M44" s="37"/>
      <c r="N44" s="23">
        <v>4</v>
      </c>
      <c r="O44" s="23"/>
      <c r="P44" s="23"/>
      <c r="Q44" s="23"/>
      <c r="R44" s="23"/>
      <c r="S44" s="23"/>
      <c r="T44" s="23"/>
      <c r="U44" s="23"/>
    </row>
    <row r="45" spans="1:21" s="24" customFormat="1" x14ac:dyDescent="0.4">
      <c r="A45" s="237"/>
      <c r="B45" s="36"/>
      <c r="C45" s="22"/>
      <c r="D45" s="22"/>
      <c r="E45" s="21"/>
      <c r="F45" s="21"/>
      <c r="G45" s="21"/>
      <c r="H45" s="21"/>
      <c r="I45" s="21"/>
      <c r="J45" s="21"/>
      <c r="K45" s="21"/>
      <c r="L45" s="21"/>
      <c r="M45" s="37"/>
      <c r="N45" s="23"/>
      <c r="O45" s="23"/>
      <c r="P45" s="23"/>
      <c r="Q45" s="23"/>
      <c r="R45" s="23"/>
      <c r="S45" s="23"/>
      <c r="T45" s="23"/>
      <c r="U45" s="23"/>
    </row>
    <row r="46" spans="1:21" s="24" customFormat="1" x14ac:dyDescent="0.4">
      <c r="A46" s="237"/>
      <c r="B46" s="36"/>
      <c r="C46" s="39" t="s">
        <v>181</v>
      </c>
      <c r="D46" s="22"/>
      <c r="E46" s="21"/>
      <c r="F46" s="21"/>
      <c r="G46" s="21"/>
      <c r="H46" s="21"/>
      <c r="I46" s="21"/>
      <c r="J46" s="21"/>
      <c r="K46" s="21"/>
      <c r="L46" s="40" t="s">
        <v>173</v>
      </c>
      <c r="M46" s="37"/>
      <c r="N46" s="23"/>
      <c r="O46" s="23"/>
      <c r="P46" s="23"/>
      <c r="Q46" s="23"/>
      <c r="R46" s="23"/>
      <c r="S46" s="23"/>
      <c r="T46" s="23"/>
      <c r="U46" s="23"/>
    </row>
    <row r="47" spans="1:21" s="24" customFormat="1" ht="30" customHeight="1" x14ac:dyDescent="0.4">
      <c r="A47" s="237"/>
      <c r="B47" s="36"/>
      <c r="C47" s="226" t="s">
        <v>182</v>
      </c>
      <c r="D47" s="227"/>
      <c r="E47" s="230" t="s">
        <v>183</v>
      </c>
      <c r="F47" s="231"/>
      <c r="G47" s="234" t="s">
        <v>217</v>
      </c>
      <c r="H47" s="234"/>
      <c r="I47" s="234"/>
      <c r="J47" s="234"/>
      <c r="K47" s="230" t="s">
        <v>184</v>
      </c>
      <c r="L47" s="231"/>
      <c r="M47" s="37"/>
      <c r="N47" s="23"/>
      <c r="O47" s="23"/>
      <c r="P47" s="23"/>
      <c r="Q47" s="23"/>
      <c r="R47" s="23"/>
      <c r="S47" s="23"/>
      <c r="T47" s="23"/>
      <c r="U47" s="23"/>
    </row>
    <row r="48" spans="1:21" s="24" customFormat="1" ht="30" customHeight="1" x14ac:dyDescent="0.4">
      <c r="A48" s="237"/>
      <c r="B48" s="36"/>
      <c r="C48" s="228"/>
      <c r="D48" s="229"/>
      <c r="E48" s="232"/>
      <c r="F48" s="233"/>
      <c r="G48" s="234" t="s">
        <v>218</v>
      </c>
      <c r="H48" s="234"/>
      <c r="I48" s="235" t="s">
        <v>220</v>
      </c>
      <c r="J48" s="235"/>
      <c r="K48" s="232"/>
      <c r="L48" s="233"/>
      <c r="M48" s="37"/>
      <c r="N48" s="23"/>
      <c r="O48" s="23"/>
      <c r="P48" s="23"/>
      <c r="Q48" s="23"/>
      <c r="R48" s="23"/>
      <c r="S48" s="23"/>
      <c r="T48" s="23"/>
      <c r="U48" s="23"/>
    </row>
    <row r="49" spans="1:21" s="24" customFormat="1" ht="39.950000000000003" customHeight="1" x14ac:dyDescent="0.4">
      <c r="A49" s="237"/>
      <c r="B49" s="36"/>
      <c r="C49" s="205" t="str">
        <f>VLOOKUP(基本情報設定シート!$C$11,'プルダウン（事業計画書）'!$D$1:$L$17,$N49+1,0)</f>
        <v>設備本体費</v>
      </c>
      <c r="D49" s="205"/>
      <c r="E49" s="222"/>
      <c r="F49" s="222"/>
      <c r="G49" s="222"/>
      <c r="H49" s="222"/>
      <c r="I49" s="222"/>
      <c r="J49" s="222"/>
      <c r="K49" s="223">
        <f>IFERROR(SUM($E49,-$G49,-$I49),"")</f>
        <v>0</v>
      </c>
      <c r="L49" s="224"/>
      <c r="M49" s="37"/>
      <c r="N49" s="23">
        <v>1</v>
      </c>
      <c r="O49" s="23"/>
      <c r="P49" s="23"/>
      <c r="Q49" s="23"/>
      <c r="R49" s="23"/>
      <c r="S49" s="23"/>
      <c r="T49" s="23"/>
      <c r="U49" s="23"/>
    </row>
    <row r="50" spans="1:21" s="24" customFormat="1" ht="39.950000000000003" customHeight="1" x14ac:dyDescent="0.4">
      <c r="A50" s="237"/>
      <c r="B50" s="36"/>
      <c r="C50" s="244" t="str">
        <f>VLOOKUP(基本情報設定シート!$C$11,'プルダウン（事業計画書）'!$D$1:$L$17,$N50+1,0)</f>
        <v>その他導入に
要する経費</v>
      </c>
      <c r="D50" s="244"/>
      <c r="E50" s="222"/>
      <c r="F50" s="222"/>
      <c r="G50" s="222"/>
      <c r="H50" s="222"/>
      <c r="I50" s="222"/>
      <c r="J50" s="222"/>
      <c r="K50" s="223">
        <f t="shared" ref="K50:K53" si="0">IFERROR(SUM($E50,-$G50,-$I50),"")</f>
        <v>0</v>
      </c>
      <c r="L50" s="224"/>
      <c r="M50" s="37"/>
      <c r="N50" s="23">
        <v>2</v>
      </c>
      <c r="O50" s="23"/>
      <c r="P50" s="23"/>
      <c r="Q50" s="23"/>
      <c r="R50" s="23"/>
      <c r="S50" s="23"/>
      <c r="T50" s="23"/>
      <c r="U50" s="23"/>
    </row>
    <row r="51" spans="1:21" s="24" customFormat="1" hidden="1" x14ac:dyDescent="0.4">
      <c r="A51" s="237"/>
      <c r="B51" s="36"/>
      <c r="C51" s="205">
        <f>VLOOKUP(基本情報設定シート!$C$11,'プルダウン（事業計画書）'!$D$1:$L$17,$N51+1,0)</f>
        <v>0</v>
      </c>
      <c r="D51" s="205"/>
      <c r="E51" s="221"/>
      <c r="F51" s="221"/>
      <c r="G51" s="221"/>
      <c r="H51" s="221"/>
      <c r="I51" s="221"/>
      <c r="J51" s="221"/>
      <c r="K51" s="207">
        <f t="shared" si="0"/>
        <v>0</v>
      </c>
      <c r="L51" s="208"/>
      <c r="M51" s="37"/>
      <c r="N51" s="23">
        <v>3</v>
      </c>
      <c r="O51" s="23"/>
      <c r="P51" s="23"/>
      <c r="Q51" s="23"/>
      <c r="R51" s="23"/>
      <c r="S51" s="23"/>
      <c r="T51" s="23"/>
      <c r="U51" s="23"/>
    </row>
    <row r="52" spans="1:21" s="24" customFormat="1" hidden="1" x14ac:dyDescent="0.4">
      <c r="A52" s="237"/>
      <c r="B52" s="36"/>
      <c r="C52" s="205">
        <f>VLOOKUP(基本情報設定シート!$C$11,'プルダウン（事業計画書）'!$D$1:$L$17,$N52+1,0)</f>
        <v>0</v>
      </c>
      <c r="D52" s="205"/>
      <c r="E52" s="221"/>
      <c r="F52" s="221"/>
      <c r="G52" s="221"/>
      <c r="H52" s="221"/>
      <c r="I52" s="221"/>
      <c r="J52" s="221"/>
      <c r="K52" s="207">
        <f t="shared" si="0"/>
        <v>0</v>
      </c>
      <c r="L52" s="208"/>
      <c r="M52" s="37"/>
      <c r="N52" s="23">
        <v>4</v>
      </c>
      <c r="O52" s="23"/>
      <c r="P52" s="23"/>
      <c r="Q52" s="23"/>
      <c r="R52" s="23"/>
      <c r="S52" s="23"/>
      <c r="T52" s="23"/>
      <c r="U52" s="23"/>
    </row>
    <row r="53" spans="1:21" s="24" customFormat="1" hidden="1" x14ac:dyDescent="0.4">
      <c r="A53" s="237"/>
      <c r="B53" s="36"/>
      <c r="C53" s="205">
        <f>VLOOKUP(基本情報設定シート!$C$11,'プルダウン（事業計画書）'!$D$1:$L$17,$N53+1,0)</f>
        <v>0</v>
      </c>
      <c r="D53" s="205"/>
      <c r="E53" s="219"/>
      <c r="F53" s="220"/>
      <c r="G53" s="221"/>
      <c r="H53" s="221"/>
      <c r="I53" s="221"/>
      <c r="J53" s="221"/>
      <c r="K53" s="207">
        <f t="shared" si="0"/>
        <v>0</v>
      </c>
      <c r="L53" s="208"/>
      <c r="M53" s="37"/>
      <c r="N53" s="23">
        <v>5</v>
      </c>
      <c r="O53" s="23"/>
      <c r="P53" s="23"/>
      <c r="Q53" s="23"/>
      <c r="R53" s="23"/>
      <c r="S53" s="23"/>
      <c r="T53" s="23"/>
      <c r="U53" s="23"/>
    </row>
    <row r="54" spans="1:21" s="24" customFormat="1" hidden="1" x14ac:dyDescent="0.4">
      <c r="A54" s="237"/>
      <c r="B54" s="36"/>
      <c r="C54" s="205">
        <f>VLOOKUP(基本情報設定シート!$C$11,'プルダウン（事業計画書）'!$D$1:$L$17,$N54+1,0)</f>
        <v>0</v>
      </c>
      <c r="D54" s="205"/>
      <c r="E54" s="219"/>
      <c r="F54" s="220"/>
      <c r="G54" s="221"/>
      <c r="H54" s="221"/>
      <c r="I54" s="221"/>
      <c r="J54" s="221"/>
      <c r="K54" s="207">
        <f>IFERROR(SUM($E54,-$G54,-$I54),"")</f>
        <v>0</v>
      </c>
      <c r="L54" s="208"/>
      <c r="M54" s="37"/>
      <c r="N54" s="23">
        <v>6</v>
      </c>
      <c r="O54" s="23"/>
      <c r="P54" s="23"/>
      <c r="Q54" s="23"/>
      <c r="R54" s="23"/>
      <c r="S54" s="23"/>
      <c r="T54" s="23"/>
      <c r="U54" s="23"/>
    </row>
    <row r="55" spans="1:21" s="24" customFormat="1" hidden="1" x14ac:dyDescent="0.4">
      <c r="A55" s="237"/>
      <c r="B55" s="36"/>
      <c r="C55" s="205">
        <f>VLOOKUP(基本情報設定シート!$C$11,'プルダウン（事業計画書）'!$D$1:$L$17,$N55+1,0)</f>
        <v>0</v>
      </c>
      <c r="D55" s="205"/>
      <c r="E55" s="213"/>
      <c r="F55" s="214"/>
      <c r="G55" s="215"/>
      <c r="H55" s="216"/>
      <c r="I55" s="217"/>
      <c r="J55" s="218"/>
      <c r="K55" s="207">
        <f t="shared" ref="K55:K56" si="1">IFERROR(SUM($E55,-$G55,-$I55),"")</f>
        <v>0</v>
      </c>
      <c r="L55" s="208"/>
      <c r="M55" s="37"/>
      <c r="N55" s="23">
        <v>7</v>
      </c>
      <c r="O55" s="23"/>
      <c r="P55" s="23"/>
      <c r="Q55" s="23"/>
      <c r="R55" s="23"/>
      <c r="S55" s="23"/>
      <c r="T55" s="23"/>
      <c r="U55" s="23"/>
    </row>
    <row r="56" spans="1:21" s="24" customFormat="1" hidden="1" x14ac:dyDescent="0.4">
      <c r="A56" s="237"/>
      <c r="B56" s="36"/>
      <c r="C56" s="205">
        <f>VLOOKUP(基本情報設定シート!$C$11,'プルダウン（事業計画書）'!$D$1:$L$17,$N56+1,0)</f>
        <v>0</v>
      </c>
      <c r="D56" s="205"/>
      <c r="E56" s="213"/>
      <c r="F56" s="214"/>
      <c r="G56" s="215"/>
      <c r="H56" s="216"/>
      <c r="I56" s="217"/>
      <c r="J56" s="218"/>
      <c r="K56" s="207">
        <f t="shared" si="1"/>
        <v>0</v>
      </c>
      <c r="L56" s="208"/>
      <c r="M56" s="37"/>
      <c r="N56" s="23">
        <v>8</v>
      </c>
      <c r="O56" s="23"/>
      <c r="P56" s="23"/>
      <c r="Q56" s="23"/>
      <c r="R56" s="23"/>
      <c r="S56" s="23"/>
      <c r="T56" s="23"/>
      <c r="U56" s="23"/>
    </row>
    <row r="57" spans="1:21" s="24" customFormat="1" ht="19.5" thickBot="1" x14ac:dyDescent="0.45">
      <c r="A57" s="237"/>
      <c r="B57" s="36"/>
      <c r="C57" s="205" t="s">
        <v>180</v>
      </c>
      <c r="D57" s="205"/>
      <c r="E57" s="206">
        <f>SUM($E$49:$F$56)</f>
        <v>0</v>
      </c>
      <c r="F57" s="206"/>
      <c r="G57" s="206">
        <f>SUM($G$49:$H$56)</f>
        <v>0</v>
      </c>
      <c r="H57" s="206"/>
      <c r="I57" s="206">
        <f>SUM($I$49:$J$56)</f>
        <v>0</v>
      </c>
      <c r="J57" s="206"/>
      <c r="K57" s="207">
        <f>IFERROR(SUM($E57,-$G57,-$I57),"")</f>
        <v>0</v>
      </c>
      <c r="L57" s="208"/>
      <c r="M57" s="37"/>
      <c r="N57" s="23">
        <v>9</v>
      </c>
      <c r="O57" s="23"/>
      <c r="P57" s="23"/>
      <c r="Q57" s="23"/>
      <c r="R57" s="23"/>
      <c r="S57" s="23"/>
      <c r="T57" s="23"/>
      <c r="U57" s="23"/>
    </row>
    <row r="58" spans="1:21" s="24" customFormat="1" ht="20.25" thickTop="1" thickBot="1" x14ac:dyDescent="0.45">
      <c r="A58" s="238"/>
      <c r="B58" s="36"/>
      <c r="C58" s="209" t="s">
        <v>221</v>
      </c>
      <c r="D58" s="209"/>
      <c r="E58" s="209"/>
      <c r="F58" s="209"/>
      <c r="G58" s="209"/>
      <c r="H58" s="209"/>
      <c r="I58" s="209"/>
      <c r="J58" s="210"/>
      <c r="K58" s="211">
        <f>IF($E$22="新分野進出支援事業",$P$59,IF($E$25="有",$O$59,$N$59))</f>
        <v>0</v>
      </c>
      <c r="L58" s="212"/>
      <c r="M58" s="37"/>
      <c r="N58" s="23"/>
      <c r="O58" s="23"/>
      <c r="P58" s="23"/>
      <c r="Q58" s="23"/>
      <c r="R58" s="23"/>
      <c r="S58" s="23"/>
      <c r="T58" s="23"/>
      <c r="U58" s="23"/>
    </row>
    <row r="59" spans="1:21" s="24" customFormat="1" ht="125.25" customHeight="1" thickTop="1" thickBot="1" x14ac:dyDescent="0.45">
      <c r="A59" s="239"/>
      <c r="B59" s="189" t="s">
        <v>293</v>
      </c>
      <c r="C59" s="190"/>
      <c r="D59" s="190"/>
      <c r="E59" s="190"/>
      <c r="F59" s="190"/>
      <c r="G59" s="190"/>
      <c r="H59" s="190"/>
      <c r="I59" s="190"/>
      <c r="J59" s="190"/>
      <c r="K59" s="190"/>
      <c r="L59" s="190"/>
      <c r="M59" s="191"/>
      <c r="N59" s="23">
        <f>IF(ROUNDDOWN($K$57/5,-3)&gt;=2000000-$J$60,2000000-$J$60,ROUNDDOWN($K$57/5,-3))</f>
        <v>0</v>
      </c>
      <c r="O59" s="23">
        <f>IF(ROUNDDOWN($K$57/4,-3)&gt;=2000000-$J$60,2000000-$J$60,ROUNDDOWN($K$57/4,-3))</f>
        <v>0</v>
      </c>
      <c r="P59" s="23">
        <f>IF(ROUNDDOWN($K$57/3,-3)&gt;=3000000-$J$60,3000000-$J$60,ROUNDDOWN($K$57/3,-3))</f>
        <v>0</v>
      </c>
      <c r="R59" s="23"/>
      <c r="S59" s="23"/>
      <c r="T59" s="23"/>
      <c r="U59" s="23"/>
    </row>
    <row r="60" spans="1:21" s="24" customFormat="1" x14ac:dyDescent="0.4">
      <c r="A60" s="192" t="s">
        <v>242</v>
      </c>
      <c r="B60" s="194" t="s">
        <v>243</v>
      </c>
      <c r="C60" s="195"/>
      <c r="D60" s="198" t="s">
        <v>244</v>
      </c>
      <c r="E60" s="199"/>
      <c r="F60" s="199"/>
      <c r="G60" s="199"/>
      <c r="H60" s="199"/>
      <c r="I60" s="199"/>
      <c r="J60" s="200"/>
      <c r="K60" s="201"/>
      <c r="L60" s="199" t="s">
        <v>4</v>
      </c>
      <c r="M60" s="202"/>
      <c r="N60" s="23"/>
      <c r="O60" s="23"/>
      <c r="P60" s="23"/>
      <c r="Q60" s="23"/>
      <c r="R60" s="23"/>
      <c r="S60" s="23"/>
      <c r="T60" s="23"/>
      <c r="U60" s="23"/>
    </row>
    <row r="61" spans="1:21" s="24" customFormat="1" ht="40.5" customHeight="1" thickBot="1" x14ac:dyDescent="0.45">
      <c r="A61" s="193"/>
      <c r="B61" s="196"/>
      <c r="C61" s="197"/>
      <c r="D61" s="203"/>
      <c r="E61" s="203"/>
      <c r="F61" s="203"/>
      <c r="G61" s="203"/>
      <c r="H61" s="203"/>
      <c r="I61" s="203"/>
      <c r="J61" s="203"/>
      <c r="K61" s="203"/>
      <c r="L61" s="203"/>
      <c r="M61" s="204"/>
      <c r="N61" s="23"/>
      <c r="O61" s="23"/>
      <c r="P61" s="23"/>
      <c r="Q61" s="23"/>
      <c r="R61" s="23"/>
      <c r="S61" s="23"/>
      <c r="T61" s="23"/>
      <c r="U61" s="23"/>
    </row>
    <row r="62" spans="1:21" s="24" customFormat="1" x14ac:dyDescent="0.4">
      <c r="A62" s="21"/>
      <c r="B62" s="21"/>
      <c r="C62" s="22"/>
      <c r="D62" s="22"/>
      <c r="E62" s="21"/>
      <c r="F62" s="21"/>
      <c r="G62" s="21"/>
      <c r="H62" s="21"/>
      <c r="I62" s="21"/>
      <c r="J62" s="21"/>
      <c r="K62" s="21"/>
      <c r="L62" s="21"/>
      <c r="M62" s="21"/>
      <c r="N62" s="23"/>
      <c r="O62" s="23"/>
      <c r="P62" s="23"/>
      <c r="Q62" s="23"/>
      <c r="R62" s="23"/>
      <c r="S62" s="23"/>
      <c r="T62" s="23"/>
      <c r="U62" s="23"/>
    </row>
    <row r="63" spans="1:21" s="24" customFormat="1" x14ac:dyDescent="0.4">
      <c r="A63" s="21"/>
      <c r="B63" s="21"/>
      <c r="C63" s="22"/>
      <c r="D63" s="22"/>
      <c r="E63" s="21"/>
      <c r="F63" s="21"/>
      <c r="G63" s="21"/>
      <c r="H63" s="21"/>
      <c r="I63" s="21"/>
      <c r="J63" s="21"/>
      <c r="K63" s="21"/>
      <c r="L63" s="21"/>
      <c r="M63" s="21"/>
      <c r="N63" s="23"/>
      <c r="O63" s="23"/>
      <c r="P63" s="23"/>
      <c r="Q63" s="23"/>
      <c r="R63" s="23"/>
      <c r="S63" s="23"/>
      <c r="T63" s="23"/>
      <c r="U63" s="23"/>
    </row>
    <row r="64" spans="1:21" s="24" customFormat="1" x14ac:dyDescent="0.4">
      <c r="A64" s="21"/>
      <c r="B64" s="21"/>
      <c r="C64" s="22"/>
      <c r="D64" s="22"/>
      <c r="E64" s="21"/>
      <c r="F64" s="21"/>
      <c r="G64" s="21"/>
      <c r="H64" s="21"/>
      <c r="I64" s="21"/>
      <c r="J64" s="21"/>
      <c r="K64" s="21"/>
      <c r="L64" s="21"/>
      <c r="M64" s="21"/>
      <c r="N64" s="23"/>
      <c r="O64" s="23"/>
      <c r="P64" s="23"/>
      <c r="Q64" s="23"/>
      <c r="R64" s="23"/>
      <c r="S64" s="23"/>
      <c r="T64" s="23"/>
      <c r="U64" s="23"/>
    </row>
    <row r="65" spans="1:21" s="24" customFormat="1" x14ac:dyDescent="0.4">
      <c r="A65" s="21"/>
      <c r="B65" s="21"/>
      <c r="C65" s="22"/>
      <c r="D65" s="22"/>
      <c r="E65" s="21"/>
      <c r="F65" s="21"/>
      <c r="G65" s="21"/>
      <c r="H65" s="21"/>
      <c r="I65" s="21"/>
      <c r="J65" s="21"/>
      <c r="K65" s="21"/>
      <c r="L65" s="21"/>
      <c r="M65" s="21"/>
      <c r="N65" s="23"/>
      <c r="O65" s="23"/>
      <c r="P65" s="23"/>
      <c r="Q65" s="23"/>
      <c r="R65" s="23"/>
      <c r="S65" s="23"/>
      <c r="T65" s="23"/>
      <c r="U65" s="23"/>
    </row>
  </sheetData>
  <sheetProtection algorithmName="SHA-512" hashValue="TDTpOmND9paIptkyhvOzNKW+wCRPYqY4nYYQfJ/c0QT46EMPdrpVC9N2siPy4MFavBDA44bPfsvx4SfK7mMcUQ==" saltValue="VSIC9pZbVohfC8zTFbpuDg==" spinCount="100000" sheet="1" formatColumns="0" formatRows="0"/>
  <mergeCells count="152">
    <mergeCell ref="F14:G14"/>
    <mergeCell ref="I14:M14"/>
    <mergeCell ref="E15:M15"/>
    <mergeCell ref="B16:D16"/>
    <mergeCell ref="E16:M16"/>
    <mergeCell ref="B17:D17"/>
    <mergeCell ref="E17:G17"/>
    <mergeCell ref="K17:L17"/>
    <mergeCell ref="A9:M9"/>
    <mergeCell ref="A10:A18"/>
    <mergeCell ref="B10:D10"/>
    <mergeCell ref="E10:M10"/>
    <mergeCell ref="B11:D11"/>
    <mergeCell ref="E11:M11"/>
    <mergeCell ref="B12:D13"/>
    <mergeCell ref="E12:M12"/>
    <mergeCell ref="E13:M13"/>
    <mergeCell ref="B14:D15"/>
    <mergeCell ref="B18:D18"/>
    <mergeCell ref="E18:H18"/>
    <mergeCell ref="J18:L18"/>
    <mergeCell ref="A19:A21"/>
    <mergeCell ref="B19:D19"/>
    <mergeCell ref="E19:M19"/>
    <mergeCell ref="B20:D20"/>
    <mergeCell ref="E20:G20"/>
    <mergeCell ref="I20:L20"/>
    <mergeCell ref="B21:D21"/>
    <mergeCell ref="E21:M21"/>
    <mergeCell ref="A22:A38"/>
    <mergeCell ref="B22:D22"/>
    <mergeCell ref="E22:M22"/>
    <mergeCell ref="B23:D23"/>
    <mergeCell ref="E23:M23"/>
    <mergeCell ref="B24:D24"/>
    <mergeCell ref="E24:M24"/>
    <mergeCell ref="B25:D25"/>
    <mergeCell ref="E25:F25"/>
    <mergeCell ref="C29:E29"/>
    <mergeCell ref="F29:G29"/>
    <mergeCell ref="H29:I29"/>
    <mergeCell ref="J29:L29"/>
    <mergeCell ref="C30:E30"/>
    <mergeCell ref="F30:G30"/>
    <mergeCell ref="H30:I30"/>
    <mergeCell ref="J30:L30"/>
    <mergeCell ref="G25:M25"/>
    <mergeCell ref="C26:K26"/>
    <mergeCell ref="C27:D27"/>
    <mergeCell ref="C28:E28"/>
    <mergeCell ref="F28:G28"/>
    <mergeCell ref="H28:I28"/>
    <mergeCell ref="J28:L28"/>
    <mergeCell ref="B36:D36"/>
    <mergeCell ref="E36:L36"/>
    <mergeCell ref="B37:D37"/>
    <mergeCell ref="E37:L37"/>
    <mergeCell ref="B38:D38"/>
    <mergeCell ref="E38:F38"/>
    <mergeCell ref="J38:K38"/>
    <mergeCell ref="B31:M31"/>
    <mergeCell ref="C32:K32"/>
    <mergeCell ref="B33:D34"/>
    <mergeCell ref="F33:L33"/>
    <mergeCell ref="F34:L34"/>
    <mergeCell ref="B35:D35"/>
    <mergeCell ref="E35:L35"/>
    <mergeCell ref="F44:L44"/>
    <mergeCell ref="C47:D48"/>
    <mergeCell ref="E47:F48"/>
    <mergeCell ref="G47:J47"/>
    <mergeCell ref="K47:L48"/>
    <mergeCell ref="G48:H48"/>
    <mergeCell ref="I48:J48"/>
    <mergeCell ref="A39:A59"/>
    <mergeCell ref="D40:E40"/>
    <mergeCell ref="F40:L40"/>
    <mergeCell ref="D41:E41"/>
    <mergeCell ref="F41:L41"/>
    <mergeCell ref="D42:E42"/>
    <mergeCell ref="F42:L42"/>
    <mergeCell ref="D43:E43"/>
    <mergeCell ref="F43:L43"/>
    <mergeCell ref="D44:E44"/>
    <mergeCell ref="C49:D49"/>
    <mergeCell ref="E49:F49"/>
    <mergeCell ref="G49:H49"/>
    <mergeCell ref="I49:J49"/>
    <mergeCell ref="K49:L49"/>
    <mergeCell ref="C50:D50"/>
    <mergeCell ref="E50:F50"/>
    <mergeCell ref="G50:H50"/>
    <mergeCell ref="I50:J50"/>
    <mergeCell ref="K50:L50"/>
    <mergeCell ref="C51:D51"/>
    <mergeCell ref="E51:F51"/>
    <mergeCell ref="G51:H51"/>
    <mergeCell ref="I51:J51"/>
    <mergeCell ref="K51:L51"/>
    <mergeCell ref="C52:D52"/>
    <mergeCell ref="E52:F52"/>
    <mergeCell ref="G52:H52"/>
    <mergeCell ref="I52:J52"/>
    <mergeCell ref="K52:L52"/>
    <mergeCell ref="C53:D53"/>
    <mergeCell ref="E53:F53"/>
    <mergeCell ref="G53:H53"/>
    <mergeCell ref="I53:J53"/>
    <mergeCell ref="K53:L53"/>
    <mergeCell ref="C54:D54"/>
    <mergeCell ref="E54:F54"/>
    <mergeCell ref="G54:H54"/>
    <mergeCell ref="I54:J54"/>
    <mergeCell ref="K54:L54"/>
    <mergeCell ref="C55:D55"/>
    <mergeCell ref="E55:F55"/>
    <mergeCell ref="G55:H55"/>
    <mergeCell ref="I55:J55"/>
    <mergeCell ref="K55:L55"/>
    <mergeCell ref="C56:D56"/>
    <mergeCell ref="E56:F56"/>
    <mergeCell ref="G56:H56"/>
    <mergeCell ref="I56:J56"/>
    <mergeCell ref="K56:L56"/>
    <mergeCell ref="B59:M59"/>
    <mergeCell ref="A60:A61"/>
    <mergeCell ref="B60:C61"/>
    <mergeCell ref="D60:I60"/>
    <mergeCell ref="J60:K60"/>
    <mergeCell ref="L60:M60"/>
    <mergeCell ref="D61:M61"/>
    <mergeCell ref="C57:D57"/>
    <mergeCell ref="E57:F57"/>
    <mergeCell ref="G57:H57"/>
    <mergeCell ref="I57:J57"/>
    <mergeCell ref="K57:L57"/>
    <mergeCell ref="C58:J58"/>
    <mergeCell ref="K58:L58"/>
    <mergeCell ref="F5:G5"/>
    <mergeCell ref="H5:L5"/>
    <mergeCell ref="N5:W5"/>
    <mergeCell ref="A6:M6"/>
    <mergeCell ref="N6:W7"/>
    <mergeCell ref="A7:M7"/>
    <mergeCell ref="J1:L1"/>
    <mergeCell ref="N2:W2"/>
    <mergeCell ref="F3:G3"/>
    <mergeCell ref="H3:L3"/>
    <mergeCell ref="N3:W3"/>
    <mergeCell ref="F4:G4"/>
    <mergeCell ref="H4:L4"/>
    <mergeCell ref="N4:W4"/>
  </mergeCells>
  <phoneticPr fontId="1"/>
  <dataValidations count="5">
    <dataValidation operator="greaterThanOrEqual" allowBlank="1" showInputMessage="1" showErrorMessage="1" sqref="H13:H18 F39:F46 B62:M1048576 E43:E47 D32:E41 D43:D46 C32:C47 F49:F54 B8:E18 I15:M18 F15:G18 B32:B60 G39:G57 F57 H39:L46 K47 M39:M58 F13:G13 D61 K58 H57:J57 I13:M13 F8:M11 C49:C58 D49:E57 K49:L57 C23:M24 F32:M38 D26:E27 B23:B30 C26:C30 F26:M30"/>
    <dataValidation type="list" operator="greaterThanOrEqual" allowBlank="1" showInputMessage="1" showErrorMessage="1" prompt="プルダウンリストから選んでください。" sqref="I14:M14">
      <formula1>INDIRECT($F$14)</formula1>
    </dataValidation>
    <dataValidation type="date" operator="greaterThanOrEqual" allowBlank="1" showInputMessage="1" showErrorMessage="1" prompt="申請日を入力してください。_x000a_「2025/4/1」のように入力してください。_x000a_自動で和暦表記になります。" sqref="J1:L1">
      <formula1>1</formula1>
    </dataValidation>
    <dataValidation type="list" allowBlank="1" showInputMessage="1" showErrorMessage="1" prompt="プルダウンリストから選択してください。" sqref="E25:F25">
      <formula1>"有,無"</formula1>
    </dataValidation>
    <dataValidation type="list" allowBlank="1" showInputMessage="1" showErrorMessage="1" prompt="プルダウンリストから選択してください。" sqref="E20:G20">
      <formula1>"自社所有,賃貸,その他"</formula1>
    </dataValidation>
  </dataValidations>
  <printOptions horizontalCentered="1"/>
  <pageMargins left="0.31496062992125984" right="0.31496062992125984" top="0.74803149606299213" bottom="0.74803149606299213" header="0.31496062992125984" footer="0.31496062992125984"/>
  <pageSetup paperSize="9" scale="87" orientation="portrait" r:id="rId1"/>
  <rowBreaks count="2" manualBreakCount="2">
    <brk id="7" max="12" man="1"/>
    <brk id="38"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view="pageBreakPreview" topLeftCell="A5" zoomScaleNormal="100" zoomScaleSheetLayoutView="100" workbookViewId="0">
      <selection activeCell="D18" sqref="D18:L18"/>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13.625" style="24" customWidth="1"/>
    <col min="15" max="15" width="2.625" style="24" customWidth="1"/>
    <col min="16" max="17" width="8.625" style="24" customWidth="1"/>
    <col min="18" max="25" width="6.625" style="24" customWidth="1"/>
    <col min="26" max="26" width="2.625" style="24" customWidth="1"/>
    <col min="27" max="27" width="9" style="24"/>
    <col min="28" max="16384" width="9" style="23"/>
  </cols>
  <sheetData>
    <row r="1" spans="1:31" x14ac:dyDescent="0.4">
      <c r="A1" s="116" t="s">
        <v>325</v>
      </c>
      <c r="B1" s="116"/>
      <c r="C1" s="116"/>
      <c r="D1" s="116"/>
      <c r="E1" s="116"/>
      <c r="F1" s="117"/>
      <c r="G1" s="117"/>
      <c r="H1" s="117"/>
      <c r="I1" s="117"/>
      <c r="J1" s="344">
        <f>'(別紙1)設備導入計画書'!$J$1</f>
        <v>0</v>
      </c>
      <c r="K1" s="344"/>
      <c r="L1" s="344"/>
      <c r="M1" s="117"/>
    </row>
    <row r="2" spans="1:31" x14ac:dyDescent="0.4">
      <c r="A2" s="116"/>
      <c r="B2" s="116"/>
      <c r="C2" s="116"/>
      <c r="D2" s="116"/>
      <c r="E2" s="116"/>
      <c r="F2" s="117"/>
      <c r="G2" s="117"/>
      <c r="H2" s="117"/>
      <c r="I2" s="117"/>
      <c r="J2" s="126"/>
      <c r="K2" s="126"/>
      <c r="L2" s="126"/>
      <c r="M2" s="117"/>
    </row>
    <row r="3" spans="1:31" x14ac:dyDescent="0.4">
      <c r="A3" s="116" t="s">
        <v>319</v>
      </c>
      <c r="B3" s="116"/>
      <c r="C3" s="116"/>
      <c r="D3" s="116"/>
      <c r="E3" s="116"/>
      <c r="F3" s="116"/>
      <c r="G3" s="116"/>
      <c r="H3" s="116"/>
      <c r="I3" s="117"/>
      <c r="J3" s="117"/>
      <c r="K3" s="117"/>
      <c r="L3" s="117"/>
      <c r="M3" s="117"/>
      <c r="N3" s="188"/>
      <c r="O3" s="188"/>
      <c r="P3" s="188"/>
      <c r="Q3" s="188"/>
      <c r="R3" s="188"/>
      <c r="S3" s="188"/>
      <c r="T3" s="188"/>
      <c r="U3" s="188"/>
      <c r="V3" s="188"/>
      <c r="W3" s="188"/>
      <c r="X3" s="118"/>
      <c r="Y3" s="118"/>
      <c r="Z3" s="118"/>
      <c r="AA3" s="118"/>
      <c r="AB3" s="118"/>
      <c r="AC3" s="118"/>
      <c r="AD3" s="118"/>
      <c r="AE3" s="118"/>
    </row>
    <row r="4" spans="1:31" ht="18.75" customHeight="1" x14ac:dyDescent="0.4">
      <c r="A4" s="116"/>
      <c r="B4" s="116"/>
      <c r="C4" s="117"/>
      <c r="D4" s="117"/>
      <c r="E4" s="116"/>
      <c r="F4" s="184" t="s">
        <v>159</v>
      </c>
      <c r="G4" s="184"/>
      <c r="H4" s="182">
        <f>基本情報設定シート!$C$9</f>
        <v>0</v>
      </c>
      <c r="I4" s="182"/>
      <c r="J4" s="182"/>
      <c r="K4" s="182"/>
      <c r="L4" s="182"/>
      <c r="M4" s="117"/>
      <c r="N4" s="185"/>
      <c r="O4" s="185"/>
      <c r="P4" s="185"/>
      <c r="Q4" s="185"/>
      <c r="R4" s="185"/>
      <c r="S4" s="185"/>
      <c r="T4" s="185"/>
      <c r="U4" s="185"/>
      <c r="V4" s="185"/>
      <c r="W4" s="185"/>
      <c r="X4" s="119"/>
      <c r="Y4" s="119"/>
      <c r="Z4" s="119"/>
      <c r="AA4" s="119"/>
      <c r="AB4" s="119"/>
      <c r="AC4" s="119"/>
      <c r="AD4" s="119"/>
      <c r="AE4" s="119"/>
    </row>
    <row r="5" spans="1:31" x14ac:dyDescent="0.4">
      <c r="A5" s="116"/>
      <c r="B5" s="116"/>
      <c r="C5" s="117"/>
      <c r="D5" s="117"/>
      <c r="E5" s="116" t="s">
        <v>320</v>
      </c>
      <c r="F5" s="181" t="s">
        <v>321</v>
      </c>
      <c r="G5" s="181"/>
      <c r="H5" s="182">
        <f>基本情報設定シート!$C$3</f>
        <v>0</v>
      </c>
      <c r="I5" s="182"/>
      <c r="J5" s="182"/>
      <c r="K5" s="182"/>
      <c r="L5" s="182"/>
      <c r="M5" s="117"/>
      <c r="N5" s="183"/>
      <c r="O5" s="183"/>
      <c r="P5" s="183"/>
      <c r="Q5" s="183"/>
      <c r="R5" s="183"/>
      <c r="S5" s="183"/>
      <c r="T5" s="183"/>
      <c r="U5" s="183"/>
      <c r="V5" s="183"/>
      <c r="W5" s="183"/>
      <c r="X5" s="120"/>
      <c r="Y5" s="120"/>
      <c r="Z5" s="120"/>
      <c r="AA5" s="120"/>
      <c r="AB5" s="120"/>
      <c r="AC5" s="120"/>
      <c r="AD5" s="120"/>
      <c r="AE5" s="120"/>
    </row>
    <row r="6" spans="1:31" x14ac:dyDescent="0.4">
      <c r="A6" s="116"/>
      <c r="B6" s="116"/>
      <c r="C6" s="117"/>
      <c r="D6" s="117"/>
      <c r="E6" s="116"/>
      <c r="F6" s="181" t="s">
        <v>322</v>
      </c>
      <c r="G6" s="181"/>
      <c r="H6" s="182" t="str">
        <f>基本情報設定シート!$C$4&amp;"　"&amp;基本情報設定シート!$C$5</f>
        <v>　</v>
      </c>
      <c r="I6" s="182"/>
      <c r="J6" s="182"/>
      <c r="K6" s="182"/>
      <c r="L6" s="182"/>
      <c r="M6" s="117"/>
      <c r="N6" s="183"/>
      <c r="O6" s="183"/>
      <c r="P6" s="183"/>
      <c r="Q6" s="183"/>
      <c r="R6" s="183"/>
      <c r="S6" s="183"/>
      <c r="T6" s="183"/>
      <c r="U6" s="183"/>
      <c r="V6" s="183"/>
      <c r="W6" s="183"/>
      <c r="X6" s="120"/>
      <c r="Y6" s="120"/>
      <c r="Z6" s="120"/>
      <c r="AA6" s="120"/>
      <c r="AB6" s="120"/>
      <c r="AC6" s="120"/>
      <c r="AD6" s="120"/>
      <c r="AE6" s="120"/>
    </row>
    <row r="7" spans="1:31" x14ac:dyDescent="0.4">
      <c r="A7" s="116"/>
      <c r="B7" s="116"/>
      <c r="C7" s="116"/>
      <c r="D7" s="116"/>
      <c r="E7" s="116"/>
      <c r="F7" s="116"/>
      <c r="G7" s="116"/>
      <c r="H7" s="116"/>
      <c r="I7" s="117"/>
      <c r="J7" s="117"/>
      <c r="K7" s="117"/>
      <c r="L7" s="117"/>
      <c r="M7" s="117"/>
      <c r="N7" s="343"/>
      <c r="O7" s="343"/>
      <c r="P7" s="343"/>
      <c r="Q7" s="343"/>
      <c r="R7" s="343"/>
      <c r="S7" s="343"/>
      <c r="T7" s="343"/>
      <c r="U7" s="343"/>
      <c r="V7" s="343"/>
      <c r="W7" s="343"/>
      <c r="X7" s="127"/>
      <c r="Y7" s="127"/>
      <c r="Z7" s="127"/>
      <c r="AA7" s="127"/>
      <c r="AB7" s="128"/>
      <c r="AC7" s="128"/>
      <c r="AD7" s="128"/>
      <c r="AE7" s="128"/>
    </row>
    <row r="8" spans="1:31" x14ac:dyDescent="0.4">
      <c r="A8" s="181"/>
      <c r="B8" s="181"/>
      <c r="C8" s="181"/>
      <c r="D8" s="181"/>
      <c r="E8" s="181"/>
      <c r="F8" s="181"/>
      <c r="G8" s="181"/>
      <c r="H8" s="181"/>
      <c r="I8" s="181"/>
      <c r="J8" s="181"/>
      <c r="K8" s="181"/>
      <c r="L8" s="181"/>
      <c r="M8" s="181"/>
      <c r="N8" s="185"/>
      <c r="O8" s="185"/>
      <c r="P8" s="185"/>
      <c r="Q8" s="185"/>
      <c r="R8" s="185"/>
      <c r="S8" s="185"/>
      <c r="T8" s="185"/>
      <c r="U8" s="185"/>
      <c r="V8" s="185"/>
      <c r="W8" s="185"/>
      <c r="X8" s="119"/>
      <c r="Y8" s="119"/>
      <c r="Z8" s="119"/>
      <c r="AA8" s="119"/>
      <c r="AB8" s="119"/>
      <c r="AC8" s="119"/>
      <c r="AD8" s="119"/>
      <c r="AE8" s="119"/>
    </row>
    <row r="9" spans="1:31" ht="18.75" customHeight="1" x14ac:dyDescent="0.4">
      <c r="A9" s="181" t="s">
        <v>326</v>
      </c>
      <c r="B9" s="181"/>
      <c r="C9" s="181"/>
      <c r="D9" s="181"/>
      <c r="E9" s="181"/>
      <c r="F9" s="181"/>
      <c r="G9" s="181"/>
      <c r="H9" s="181"/>
      <c r="I9" s="181"/>
      <c r="J9" s="181"/>
      <c r="K9" s="181"/>
      <c r="L9" s="181"/>
      <c r="M9" s="181"/>
      <c r="N9" s="185"/>
      <c r="O9" s="185"/>
      <c r="P9" s="185"/>
      <c r="Q9" s="185"/>
      <c r="R9" s="185"/>
      <c r="S9" s="185"/>
      <c r="T9" s="185"/>
      <c r="U9" s="185"/>
      <c r="V9" s="185"/>
      <c r="W9" s="185"/>
      <c r="X9" s="119"/>
      <c r="Y9" s="119"/>
      <c r="Z9" s="119"/>
      <c r="AA9" s="119"/>
      <c r="AB9" s="119"/>
      <c r="AC9" s="119"/>
      <c r="AD9" s="119"/>
      <c r="AE9" s="119"/>
    </row>
    <row r="10" spans="1:31" ht="18.75" customHeight="1" x14ac:dyDescent="0.4">
      <c r="A10" s="186"/>
      <c r="B10" s="186"/>
      <c r="C10" s="186"/>
      <c r="D10" s="186"/>
      <c r="E10" s="186"/>
      <c r="F10" s="186"/>
      <c r="G10" s="186"/>
      <c r="H10" s="186"/>
      <c r="I10" s="186"/>
      <c r="J10" s="186"/>
      <c r="K10" s="186"/>
      <c r="L10" s="186"/>
      <c r="M10" s="186"/>
      <c r="N10" s="185"/>
      <c r="O10" s="185"/>
      <c r="P10" s="185"/>
      <c r="Q10" s="185"/>
      <c r="R10" s="185"/>
      <c r="S10" s="185"/>
      <c r="T10" s="185"/>
      <c r="U10" s="185"/>
      <c r="V10" s="185"/>
      <c r="W10" s="185"/>
      <c r="X10" s="119"/>
      <c r="Y10" s="119"/>
      <c r="Z10" s="119"/>
      <c r="AA10" s="119"/>
      <c r="AB10" s="119"/>
      <c r="AC10" s="119"/>
      <c r="AD10" s="119"/>
      <c r="AE10" s="119"/>
    </row>
    <row r="11" spans="1:31" x14ac:dyDescent="0.4">
      <c r="A11" s="186"/>
      <c r="B11" s="186"/>
      <c r="C11" s="186"/>
      <c r="D11" s="186"/>
      <c r="E11" s="186"/>
      <c r="F11" s="186"/>
      <c r="G11" s="186"/>
      <c r="H11" s="186"/>
      <c r="I11" s="186"/>
      <c r="J11" s="186"/>
      <c r="K11" s="186"/>
      <c r="L11" s="186"/>
      <c r="M11" s="186"/>
      <c r="N11" s="185"/>
      <c r="O11" s="185"/>
      <c r="P11" s="185"/>
      <c r="Q11" s="185"/>
      <c r="R11" s="185"/>
      <c r="S11" s="185"/>
      <c r="T11" s="185"/>
      <c r="U11" s="185"/>
      <c r="V11" s="185"/>
      <c r="W11" s="185"/>
      <c r="X11" s="119"/>
      <c r="Y11" s="119"/>
      <c r="Z11" s="119"/>
      <c r="AA11" s="119"/>
      <c r="AB11" s="119"/>
      <c r="AC11" s="119"/>
      <c r="AD11" s="119"/>
      <c r="AE11" s="119"/>
    </row>
    <row r="12" spans="1:31" s="24" customFormat="1" x14ac:dyDescent="0.4">
      <c r="A12" s="341">
        <f>'(別紙1)設備導入計画書'!$J$1</f>
        <v>0</v>
      </c>
      <c r="B12" s="341"/>
      <c r="C12" s="341"/>
      <c r="D12" s="39" t="s">
        <v>327</v>
      </c>
      <c r="E12" s="21"/>
      <c r="F12" s="21"/>
      <c r="G12" s="21"/>
      <c r="H12" s="21"/>
      <c r="I12" s="21"/>
      <c r="J12" s="21"/>
      <c r="K12" s="21"/>
      <c r="L12" s="21"/>
      <c r="M12" s="21"/>
      <c r="P12" s="41"/>
      <c r="Q12" s="41"/>
      <c r="AB12" s="23"/>
      <c r="AC12" s="23"/>
      <c r="AD12" s="23"/>
      <c r="AE12" s="23"/>
    </row>
    <row r="13" spans="1:31" s="24" customFormat="1" x14ac:dyDescent="0.4">
      <c r="A13" s="21" t="s">
        <v>328</v>
      </c>
      <c r="B13" s="21"/>
      <c r="C13" s="22"/>
      <c r="D13" s="22"/>
      <c r="E13" s="21"/>
      <c r="F13" s="21"/>
      <c r="G13" s="21"/>
      <c r="H13" s="21"/>
      <c r="I13" s="21"/>
      <c r="J13" s="21"/>
      <c r="K13" s="21"/>
      <c r="L13" s="21"/>
      <c r="M13" s="21"/>
      <c r="P13" s="41"/>
      <c r="Q13" s="41"/>
      <c r="AB13" s="23"/>
      <c r="AC13" s="23"/>
      <c r="AD13" s="23"/>
      <c r="AE13" s="23"/>
    </row>
    <row r="14" spans="1:31" s="24" customFormat="1" x14ac:dyDescent="0.4">
      <c r="A14" s="21"/>
      <c r="B14" s="21"/>
      <c r="C14" s="22"/>
      <c r="D14" s="22"/>
      <c r="E14" s="21"/>
      <c r="F14" s="21"/>
      <c r="G14" s="21"/>
      <c r="H14" s="21"/>
      <c r="I14" s="21"/>
      <c r="J14" s="21"/>
      <c r="K14" s="21"/>
      <c r="L14" s="21"/>
      <c r="M14" s="21"/>
      <c r="P14" s="41"/>
      <c r="Q14" s="41"/>
      <c r="AB14" s="23"/>
      <c r="AC14" s="23"/>
      <c r="AD14" s="23"/>
      <c r="AE14" s="23"/>
    </row>
    <row r="15" spans="1:31" s="24" customFormat="1" x14ac:dyDescent="0.4">
      <c r="A15" s="21"/>
      <c r="B15" s="21"/>
      <c r="C15" s="22"/>
      <c r="D15" s="22"/>
      <c r="E15" s="21"/>
      <c r="F15" s="21"/>
      <c r="G15" s="21"/>
      <c r="H15" s="21"/>
      <c r="I15" s="21"/>
      <c r="J15" s="21"/>
      <c r="K15" s="21"/>
      <c r="L15" s="21"/>
      <c r="M15" s="21"/>
      <c r="P15" s="41"/>
      <c r="Q15" s="41"/>
      <c r="AB15" s="23"/>
      <c r="AC15" s="23"/>
      <c r="AD15" s="23"/>
      <c r="AE15" s="23"/>
    </row>
    <row r="16" spans="1:31" s="24" customFormat="1" x14ac:dyDescent="0.4">
      <c r="A16" s="21"/>
      <c r="B16" s="21"/>
      <c r="C16" s="22"/>
      <c r="D16" s="22"/>
      <c r="E16" s="21"/>
      <c r="F16" s="21"/>
      <c r="G16" s="40"/>
      <c r="H16" s="21"/>
      <c r="I16" s="21"/>
      <c r="J16" s="21"/>
      <c r="K16" s="21"/>
      <c r="L16" s="21"/>
      <c r="M16" s="21"/>
      <c r="P16" s="41"/>
      <c r="Q16" s="41"/>
      <c r="AB16" s="23"/>
      <c r="AC16" s="23"/>
      <c r="AD16" s="23"/>
      <c r="AE16" s="23"/>
    </row>
    <row r="17" spans="1:13" x14ac:dyDescent="0.4">
      <c r="A17" s="21"/>
      <c r="B17" s="21"/>
      <c r="C17" s="22"/>
      <c r="D17" s="22"/>
      <c r="E17" s="21"/>
      <c r="F17" s="21"/>
      <c r="G17" s="21"/>
      <c r="H17" s="21"/>
      <c r="I17" s="21"/>
      <c r="J17" s="21"/>
      <c r="K17" s="21"/>
      <c r="L17" s="21"/>
      <c r="M17" s="21"/>
    </row>
    <row r="18" spans="1:13" ht="39.950000000000003" customHeight="1" x14ac:dyDescent="0.4">
      <c r="A18" s="333" t="s">
        <v>329</v>
      </c>
      <c r="B18" s="333"/>
      <c r="C18" s="333"/>
      <c r="D18" s="302"/>
      <c r="E18" s="316"/>
      <c r="F18" s="316"/>
      <c r="G18" s="316"/>
      <c r="H18" s="316"/>
      <c r="I18" s="316"/>
      <c r="J18" s="316"/>
      <c r="K18" s="316"/>
      <c r="L18" s="342"/>
      <c r="M18" s="21"/>
    </row>
    <row r="19" spans="1:13" ht="39.950000000000003" customHeight="1" x14ac:dyDescent="0.4">
      <c r="A19" s="333" t="s">
        <v>330</v>
      </c>
      <c r="B19" s="333"/>
      <c r="C19" s="333"/>
      <c r="D19" s="337">
        <f>'(別紙1)設備導入計画書'!$E$36</f>
        <v>0</v>
      </c>
      <c r="E19" s="337"/>
      <c r="F19" s="337"/>
      <c r="G19" s="337"/>
      <c r="H19" s="337"/>
      <c r="I19" s="337"/>
      <c r="J19" s="337"/>
      <c r="K19" s="337"/>
      <c r="L19" s="337"/>
      <c r="M19" s="21"/>
    </row>
    <row r="20" spans="1:13" ht="39.950000000000003" customHeight="1" x14ac:dyDescent="0.4">
      <c r="A20" s="333" t="s">
        <v>331</v>
      </c>
      <c r="B20" s="333"/>
      <c r="C20" s="333"/>
      <c r="D20" s="334">
        <f>'(別紙1)設備導入計画書'!$E$57</f>
        <v>0</v>
      </c>
      <c r="E20" s="338"/>
      <c r="F20" s="338"/>
      <c r="G20" s="338"/>
      <c r="H20" s="338"/>
      <c r="I20" s="338"/>
      <c r="J20" s="338"/>
      <c r="K20" s="338"/>
      <c r="L20" s="129" t="s">
        <v>4</v>
      </c>
      <c r="M20" s="21"/>
    </row>
    <row r="21" spans="1:13" ht="39.950000000000003" customHeight="1" x14ac:dyDescent="0.4">
      <c r="A21" s="333" t="s">
        <v>332</v>
      </c>
      <c r="B21" s="333"/>
      <c r="C21" s="333"/>
      <c r="D21" s="339"/>
      <c r="E21" s="340"/>
      <c r="F21" s="340"/>
      <c r="G21" s="340"/>
      <c r="H21" s="340"/>
      <c r="I21" s="340"/>
      <c r="J21" s="340"/>
      <c r="K21" s="340"/>
      <c r="L21" s="129" t="s">
        <v>4</v>
      </c>
      <c r="M21" s="21"/>
    </row>
    <row r="22" spans="1:13" ht="39.950000000000003" customHeight="1" x14ac:dyDescent="0.4">
      <c r="A22" s="333" t="s">
        <v>333</v>
      </c>
      <c r="B22" s="333"/>
      <c r="C22" s="333"/>
      <c r="D22" s="334">
        <f>D20-D21</f>
        <v>0</v>
      </c>
      <c r="E22" s="335"/>
      <c r="F22" s="335"/>
      <c r="G22" s="335"/>
      <c r="H22" s="335"/>
      <c r="I22" s="335"/>
      <c r="J22" s="335"/>
      <c r="K22" s="335"/>
      <c r="L22" s="129" t="s">
        <v>4</v>
      </c>
      <c r="M22" s="21"/>
    </row>
    <row r="23" spans="1:13" ht="99.95" customHeight="1" x14ac:dyDescent="0.4">
      <c r="A23" s="333" t="s">
        <v>334</v>
      </c>
      <c r="B23" s="333"/>
      <c r="C23" s="333"/>
      <c r="D23" s="336"/>
      <c r="E23" s="336"/>
      <c r="F23" s="336"/>
      <c r="G23" s="336"/>
      <c r="H23" s="336"/>
      <c r="I23" s="336"/>
      <c r="J23" s="336"/>
      <c r="K23" s="336"/>
      <c r="L23" s="336"/>
      <c r="M23" s="21"/>
    </row>
    <row r="24" spans="1:13" x14ac:dyDescent="0.4">
      <c r="A24" s="21"/>
      <c r="B24" s="21"/>
      <c r="C24" s="22"/>
      <c r="D24" s="22"/>
      <c r="E24" s="21"/>
      <c r="F24" s="21"/>
      <c r="G24" s="21"/>
      <c r="H24" s="21"/>
      <c r="I24" s="21"/>
      <c r="J24" s="21"/>
      <c r="K24" s="21"/>
      <c r="L24" s="21"/>
      <c r="M24" s="21"/>
    </row>
  </sheetData>
  <sheetProtection algorithmName="SHA-512" hashValue="kkKh2LEijrHRbUw3I9GgTVxpJ4ZLD+61o1TsmdQjWs9xiwtHZm+ZjqSIVd3hUmUWqco7RB6oVArPn49lbDJiVg==" saltValue="A1V8aUV54HnB81YtMEpatA==" spinCount="100000" sheet="1" objects="1" scenarios="1"/>
  <mergeCells count="30">
    <mergeCell ref="F5:G5"/>
    <mergeCell ref="H5:L5"/>
    <mergeCell ref="N5:W5"/>
    <mergeCell ref="J1:L1"/>
    <mergeCell ref="N3:W3"/>
    <mergeCell ref="F4:G4"/>
    <mergeCell ref="H4:L4"/>
    <mergeCell ref="N4:W4"/>
    <mergeCell ref="F6:G6"/>
    <mergeCell ref="H6:L6"/>
    <mergeCell ref="N6:W6"/>
    <mergeCell ref="N7:W7"/>
    <mergeCell ref="A8:M8"/>
    <mergeCell ref="N8:W8"/>
    <mergeCell ref="A9:M9"/>
    <mergeCell ref="N9:W11"/>
    <mergeCell ref="A10:M11"/>
    <mergeCell ref="A12:C12"/>
    <mergeCell ref="A18:C18"/>
    <mergeCell ref="D18:L18"/>
    <mergeCell ref="A22:C22"/>
    <mergeCell ref="D22:K22"/>
    <mergeCell ref="A23:C23"/>
    <mergeCell ref="D23:L23"/>
    <mergeCell ref="A19:C19"/>
    <mergeCell ref="D19:L19"/>
    <mergeCell ref="A20:C20"/>
    <mergeCell ref="D20:K20"/>
    <mergeCell ref="A21:C21"/>
    <mergeCell ref="D21:K21"/>
  </mergeCells>
  <phoneticPr fontId="1"/>
  <printOptions horizontalCentered="1"/>
  <pageMargins left="0.31496062992125984" right="0.31496062992125984"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AB56"/>
  <sheetViews>
    <sheetView view="pageBreakPreview" zoomScaleNormal="100" zoomScaleSheetLayoutView="100" workbookViewId="0">
      <selection activeCell="E15" sqref="E15:N25"/>
    </sheetView>
  </sheetViews>
  <sheetFormatPr defaultRowHeight="18.75" x14ac:dyDescent="0.4"/>
  <cols>
    <col min="1" max="1" width="13.625" style="23" customWidth="1"/>
    <col min="2" max="2" width="2.625" style="23" customWidth="1"/>
    <col min="3" max="4" width="8.625" style="23" customWidth="1"/>
    <col min="5" max="12" width="6.625" style="23" customWidth="1"/>
    <col min="13" max="13" width="2.625" style="23" customWidth="1"/>
    <col min="14" max="14" width="4.625" style="23" customWidth="1"/>
    <col min="15" max="16" width="9" style="23"/>
    <col min="17" max="18" width="8.625" style="23" customWidth="1"/>
    <col min="19" max="28" width="6.625" style="23" customWidth="1"/>
    <col min="29" max="16384" width="9" style="23"/>
  </cols>
  <sheetData>
    <row r="12" spans="1:28" ht="19.5" thickBot="1" x14ac:dyDescent="0.45"/>
    <row r="13" spans="1:28" ht="20.25" thickTop="1" thickBot="1" x14ac:dyDescent="0.45">
      <c r="A13" s="21" t="s">
        <v>253</v>
      </c>
      <c r="B13" s="21"/>
      <c r="C13" s="21"/>
      <c r="D13" s="21"/>
      <c r="E13" s="21"/>
      <c r="F13" s="21"/>
      <c r="G13" s="21"/>
      <c r="H13" s="21"/>
      <c r="I13" s="21"/>
      <c r="J13" s="21"/>
      <c r="K13" s="21"/>
      <c r="L13" s="21"/>
      <c r="M13" s="21"/>
      <c r="N13" s="21"/>
      <c r="O13" s="382" t="s">
        <v>126</v>
      </c>
      <c r="P13" s="383"/>
      <c r="Q13" s="384"/>
      <c r="R13" s="24"/>
      <c r="S13" s="24"/>
      <c r="T13" s="24"/>
      <c r="U13" s="24"/>
      <c r="V13" s="24"/>
      <c r="W13" s="24"/>
      <c r="X13" s="24"/>
      <c r="Y13" s="24"/>
      <c r="Z13" s="24"/>
      <c r="AA13" s="24"/>
      <c r="AB13" s="24"/>
    </row>
    <row r="14" spans="1:28" ht="30" customHeight="1" thickTop="1" x14ac:dyDescent="0.4">
      <c r="A14" s="385" t="s">
        <v>335</v>
      </c>
      <c r="B14" s="385"/>
      <c r="C14" s="385"/>
      <c r="D14" s="385"/>
      <c r="E14" s="385"/>
      <c r="F14" s="385"/>
      <c r="G14" s="385"/>
      <c r="H14" s="385"/>
      <c r="I14" s="385"/>
      <c r="J14" s="385"/>
      <c r="K14" s="385"/>
      <c r="L14" s="385"/>
      <c r="M14" s="385"/>
      <c r="N14" s="385"/>
      <c r="O14" s="386"/>
      <c r="P14" s="386"/>
      <c r="Q14" s="386"/>
      <c r="R14" s="386"/>
      <c r="S14" s="386"/>
      <c r="T14" s="386"/>
      <c r="U14" s="386"/>
      <c r="V14" s="386"/>
      <c r="W14" s="386"/>
      <c r="X14" s="386"/>
      <c r="Y14" s="386"/>
      <c r="Z14" s="386"/>
      <c r="AA14" s="386"/>
      <c r="AB14" s="386"/>
    </row>
    <row r="15" spans="1:28" x14ac:dyDescent="0.4">
      <c r="A15" s="387" t="s">
        <v>336</v>
      </c>
      <c r="B15" s="387"/>
      <c r="C15" s="387" t="s">
        <v>337</v>
      </c>
      <c r="D15" s="387"/>
      <c r="E15" s="336"/>
      <c r="F15" s="336"/>
      <c r="G15" s="336"/>
      <c r="H15" s="336"/>
      <c r="I15" s="336"/>
      <c r="J15" s="336"/>
      <c r="K15" s="336"/>
      <c r="L15" s="336"/>
      <c r="M15" s="336"/>
      <c r="N15" s="336"/>
      <c r="O15" s="388" t="s">
        <v>336</v>
      </c>
      <c r="P15" s="388"/>
      <c r="Q15" s="388" t="s">
        <v>337</v>
      </c>
      <c r="R15" s="388"/>
      <c r="S15" s="371" t="s">
        <v>338</v>
      </c>
      <c r="T15" s="371"/>
      <c r="U15" s="371"/>
      <c r="V15" s="371"/>
      <c r="W15" s="371"/>
      <c r="X15" s="371"/>
      <c r="Y15" s="371"/>
      <c r="Z15" s="371"/>
      <c r="AA15" s="371"/>
      <c r="AB15" s="371"/>
    </row>
    <row r="16" spans="1:28" x14ac:dyDescent="0.4">
      <c r="A16" s="333"/>
      <c r="B16" s="333"/>
      <c r="C16" s="333"/>
      <c r="D16" s="333"/>
      <c r="E16" s="336"/>
      <c r="F16" s="336"/>
      <c r="G16" s="336"/>
      <c r="H16" s="336"/>
      <c r="I16" s="336"/>
      <c r="J16" s="336"/>
      <c r="K16" s="336"/>
      <c r="L16" s="336"/>
      <c r="M16" s="336"/>
      <c r="N16" s="336"/>
      <c r="O16" s="364"/>
      <c r="P16" s="364"/>
      <c r="Q16" s="364"/>
      <c r="R16" s="364"/>
      <c r="S16" s="371"/>
      <c r="T16" s="371"/>
      <c r="U16" s="371"/>
      <c r="V16" s="371"/>
      <c r="W16" s="371"/>
      <c r="X16" s="371"/>
      <c r="Y16" s="371"/>
      <c r="Z16" s="371"/>
      <c r="AA16" s="371"/>
      <c r="AB16" s="371"/>
    </row>
    <row r="17" spans="1:28" x14ac:dyDescent="0.4">
      <c r="A17" s="333"/>
      <c r="B17" s="333"/>
      <c r="C17" s="333"/>
      <c r="D17" s="333"/>
      <c r="E17" s="336"/>
      <c r="F17" s="336"/>
      <c r="G17" s="336"/>
      <c r="H17" s="336"/>
      <c r="I17" s="336"/>
      <c r="J17" s="336"/>
      <c r="K17" s="336"/>
      <c r="L17" s="336"/>
      <c r="M17" s="336"/>
      <c r="N17" s="336"/>
      <c r="O17" s="364"/>
      <c r="P17" s="364"/>
      <c r="Q17" s="364"/>
      <c r="R17" s="364"/>
      <c r="S17" s="371"/>
      <c r="T17" s="371"/>
      <c r="U17" s="371"/>
      <c r="V17" s="371"/>
      <c r="W17" s="371"/>
      <c r="X17" s="371"/>
      <c r="Y17" s="371"/>
      <c r="Z17" s="371"/>
      <c r="AA17" s="371"/>
      <c r="AB17" s="371"/>
    </row>
    <row r="18" spans="1:28" x14ac:dyDescent="0.4">
      <c r="A18" s="333"/>
      <c r="B18" s="333"/>
      <c r="C18" s="333"/>
      <c r="D18" s="333"/>
      <c r="E18" s="336"/>
      <c r="F18" s="336"/>
      <c r="G18" s="336"/>
      <c r="H18" s="336"/>
      <c r="I18" s="336"/>
      <c r="J18" s="336"/>
      <c r="K18" s="336"/>
      <c r="L18" s="336"/>
      <c r="M18" s="336"/>
      <c r="N18" s="336"/>
      <c r="O18" s="364"/>
      <c r="P18" s="364"/>
      <c r="Q18" s="364"/>
      <c r="R18" s="364"/>
      <c r="S18" s="371"/>
      <c r="T18" s="371"/>
      <c r="U18" s="371"/>
      <c r="V18" s="371"/>
      <c r="W18" s="371"/>
      <c r="X18" s="371"/>
      <c r="Y18" s="371"/>
      <c r="Z18" s="371"/>
      <c r="AA18" s="371"/>
      <c r="AB18" s="371"/>
    </row>
    <row r="19" spans="1:28" x14ac:dyDescent="0.4">
      <c r="A19" s="333"/>
      <c r="B19" s="333"/>
      <c r="C19" s="333"/>
      <c r="D19" s="333"/>
      <c r="E19" s="336"/>
      <c r="F19" s="336"/>
      <c r="G19" s="336"/>
      <c r="H19" s="336"/>
      <c r="I19" s="336"/>
      <c r="J19" s="336"/>
      <c r="K19" s="336"/>
      <c r="L19" s="336"/>
      <c r="M19" s="336"/>
      <c r="N19" s="336"/>
      <c r="O19" s="364"/>
      <c r="P19" s="364"/>
      <c r="Q19" s="364"/>
      <c r="R19" s="364"/>
      <c r="S19" s="371"/>
      <c r="T19" s="371"/>
      <c r="U19" s="371"/>
      <c r="V19" s="371"/>
      <c r="W19" s="371"/>
      <c r="X19" s="371"/>
      <c r="Y19" s="371"/>
      <c r="Z19" s="371"/>
      <c r="AA19" s="371"/>
      <c r="AB19" s="371"/>
    </row>
    <row r="20" spans="1:28" x14ac:dyDescent="0.4">
      <c r="A20" s="333"/>
      <c r="B20" s="333"/>
      <c r="C20" s="333"/>
      <c r="D20" s="333"/>
      <c r="E20" s="336"/>
      <c r="F20" s="336"/>
      <c r="G20" s="336"/>
      <c r="H20" s="336"/>
      <c r="I20" s="336"/>
      <c r="J20" s="336"/>
      <c r="K20" s="336"/>
      <c r="L20" s="336"/>
      <c r="M20" s="336"/>
      <c r="N20" s="336"/>
      <c r="O20" s="364"/>
      <c r="P20" s="364"/>
      <c r="Q20" s="364"/>
      <c r="R20" s="364"/>
      <c r="S20" s="371"/>
      <c r="T20" s="371"/>
      <c r="U20" s="371"/>
      <c r="V20" s="371"/>
      <c r="W20" s="371"/>
      <c r="X20" s="371"/>
      <c r="Y20" s="371"/>
      <c r="Z20" s="371"/>
      <c r="AA20" s="371"/>
      <c r="AB20" s="371"/>
    </row>
    <row r="21" spans="1:28" x14ac:dyDescent="0.4">
      <c r="A21" s="333"/>
      <c r="B21" s="333"/>
      <c r="C21" s="333"/>
      <c r="D21" s="333"/>
      <c r="E21" s="336"/>
      <c r="F21" s="336"/>
      <c r="G21" s="336"/>
      <c r="H21" s="336"/>
      <c r="I21" s="336"/>
      <c r="J21" s="336"/>
      <c r="K21" s="336"/>
      <c r="L21" s="336"/>
      <c r="M21" s="336"/>
      <c r="N21" s="336"/>
      <c r="O21" s="364"/>
      <c r="P21" s="364"/>
      <c r="Q21" s="364"/>
      <c r="R21" s="364"/>
      <c r="S21" s="371"/>
      <c r="T21" s="371"/>
      <c r="U21" s="371"/>
      <c r="V21" s="371"/>
      <c r="W21" s="371"/>
      <c r="X21" s="371"/>
      <c r="Y21" s="371"/>
      <c r="Z21" s="371"/>
      <c r="AA21" s="371"/>
      <c r="AB21" s="371"/>
    </row>
    <row r="22" spans="1:28" x14ac:dyDescent="0.4">
      <c r="A22" s="333"/>
      <c r="B22" s="333"/>
      <c r="C22" s="333"/>
      <c r="D22" s="333"/>
      <c r="E22" s="336"/>
      <c r="F22" s="336"/>
      <c r="G22" s="336"/>
      <c r="H22" s="336"/>
      <c r="I22" s="336"/>
      <c r="J22" s="336"/>
      <c r="K22" s="336"/>
      <c r="L22" s="336"/>
      <c r="M22" s="336"/>
      <c r="N22" s="336"/>
      <c r="O22" s="364"/>
      <c r="P22" s="364"/>
      <c r="Q22" s="364"/>
      <c r="R22" s="364"/>
      <c r="S22" s="371"/>
      <c r="T22" s="371"/>
      <c r="U22" s="371"/>
      <c r="V22" s="371"/>
      <c r="W22" s="371"/>
      <c r="X22" s="371"/>
      <c r="Y22" s="371"/>
      <c r="Z22" s="371"/>
      <c r="AA22" s="371"/>
      <c r="AB22" s="371"/>
    </row>
    <row r="23" spans="1:28" x14ac:dyDescent="0.4">
      <c r="A23" s="333"/>
      <c r="B23" s="333"/>
      <c r="C23" s="333"/>
      <c r="D23" s="333"/>
      <c r="E23" s="336"/>
      <c r="F23" s="336"/>
      <c r="G23" s="336"/>
      <c r="H23" s="336"/>
      <c r="I23" s="336"/>
      <c r="J23" s="336"/>
      <c r="K23" s="336"/>
      <c r="L23" s="336"/>
      <c r="M23" s="336"/>
      <c r="N23" s="336"/>
      <c r="O23" s="364"/>
      <c r="P23" s="364"/>
      <c r="Q23" s="364"/>
      <c r="R23" s="364"/>
      <c r="S23" s="371"/>
      <c r="T23" s="371"/>
      <c r="U23" s="371"/>
      <c r="V23" s="371"/>
      <c r="W23" s="371"/>
      <c r="X23" s="371"/>
      <c r="Y23" s="371"/>
      <c r="Z23" s="371"/>
      <c r="AA23" s="371"/>
      <c r="AB23" s="371"/>
    </row>
    <row r="24" spans="1:28" x14ac:dyDescent="0.4">
      <c r="A24" s="333"/>
      <c r="B24" s="333"/>
      <c r="C24" s="333"/>
      <c r="D24" s="333"/>
      <c r="E24" s="336"/>
      <c r="F24" s="336"/>
      <c r="G24" s="336"/>
      <c r="H24" s="336"/>
      <c r="I24" s="336"/>
      <c r="J24" s="336"/>
      <c r="K24" s="336"/>
      <c r="L24" s="336"/>
      <c r="M24" s="336"/>
      <c r="N24" s="336"/>
      <c r="O24" s="364"/>
      <c r="P24" s="364"/>
      <c r="Q24" s="364"/>
      <c r="R24" s="364"/>
      <c r="S24" s="371"/>
      <c r="T24" s="371"/>
      <c r="U24" s="371"/>
      <c r="V24" s="371"/>
      <c r="W24" s="371"/>
      <c r="X24" s="371"/>
      <c r="Y24" s="371"/>
      <c r="Z24" s="371"/>
      <c r="AA24" s="371"/>
      <c r="AB24" s="371"/>
    </row>
    <row r="25" spans="1:28" x14ac:dyDescent="0.4">
      <c r="A25" s="333"/>
      <c r="B25" s="333"/>
      <c r="C25" s="333"/>
      <c r="D25" s="333"/>
      <c r="E25" s="336"/>
      <c r="F25" s="336"/>
      <c r="G25" s="336"/>
      <c r="H25" s="336"/>
      <c r="I25" s="336"/>
      <c r="J25" s="336"/>
      <c r="K25" s="336"/>
      <c r="L25" s="336"/>
      <c r="M25" s="336"/>
      <c r="N25" s="336"/>
      <c r="O25" s="364"/>
      <c r="P25" s="364"/>
      <c r="Q25" s="364"/>
      <c r="R25" s="364"/>
      <c r="S25" s="371"/>
      <c r="T25" s="371"/>
      <c r="U25" s="371"/>
      <c r="V25" s="371"/>
      <c r="W25" s="371"/>
      <c r="X25" s="371"/>
      <c r="Y25" s="371"/>
      <c r="Z25" s="371"/>
      <c r="AA25" s="371"/>
      <c r="AB25" s="371"/>
    </row>
    <row r="26" spans="1:28" x14ac:dyDescent="0.4">
      <c r="A26" s="333"/>
      <c r="B26" s="333"/>
      <c r="C26" s="360" t="s">
        <v>339</v>
      </c>
      <c r="D26" s="360"/>
      <c r="E26" s="336"/>
      <c r="F26" s="336"/>
      <c r="G26" s="336"/>
      <c r="H26" s="336"/>
      <c r="I26" s="336"/>
      <c r="J26" s="336"/>
      <c r="K26" s="336"/>
      <c r="L26" s="336"/>
      <c r="M26" s="336"/>
      <c r="N26" s="336"/>
      <c r="O26" s="364"/>
      <c r="P26" s="364"/>
      <c r="Q26" s="389" t="s">
        <v>339</v>
      </c>
      <c r="R26" s="389"/>
      <c r="S26" s="371" t="s">
        <v>340</v>
      </c>
      <c r="T26" s="390"/>
      <c r="U26" s="390"/>
      <c r="V26" s="390"/>
      <c r="W26" s="390"/>
      <c r="X26" s="390"/>
      <c r="Y26" s="390"/>
      <c r="Z26" s="390"/>
      <c r="AA26" s="390"/>
      <c r="AB26" s="390"/>
    </row>
    <row r="27" spans="1:28" x14ac:dyDescent="0.4">
      <c r="A27" s="333"/>
      <c r="B27" s="333"/>
      <c r="C27" s="360"/>
      <c r="D27" s="360"/>
      <c r="E27" s="336"/>
      <c r="F27" s="336"/>
      <c r="G27" s="336"/>
      <c r="H27" s="336"/>
      <c r="I27" s="336"/>
      <c r="J27" s="336"/>
      <c r="K27" s="336"/>
      <c r="L27" s="336"/>
      <c r="M27" s="336"/>
      <c r="N27" s="336"/>
      <c r="O27" s="364"/>
      <c r="P27" s="364"/>
      <c r="Q27" s="389"/>
      <c r="R27" s="389"/>
      <c r="S27" s="390"/>
      <c r="T27" s="390"/>
      <c r="U27" s="390"/>
      <c r="V27" s="390"/>
      <c r="W27" s="390"/>
      <c r="X27" s="390"/>
      <c r="Y27" s="390"/>
      <c r="Z27" s="390"/>
      <c r="AA27" s="390"/>
      <c r="AB27" s="390"/>
    </row>
    <row r="28" spans="1:28" x14ac:dyDescent="0.4">
      <c r="A28" s="333"/>
      <c r="B28" s="333"/>
      <c r="C28" s="360"/>
      <c r="D28" s="360"/>
      <c r="E28" s="336"/>
      <c r="F28" s="336"/>
      <c r="G28" s="336"/>
      <c r="H28" s="336"/>
      <c r="I28" s="336"/>
      <c r="J28" s="336"/>
      <c r="K28" s="336"/>
      <c r="L28" s="336"/>
      <c r="M28" s="336"/>
      <c r="N28" s="336"/>
      <c r="O28" s="364"/>
      <c r="P28" s="364"/>
      <c r="Q28" s="389"/>
      <c r="R28" s="389"/>
      <c r="S28" s="390"/>
      <c r="T28" s="390"/>
      <c r="U28" s="390"/>
      <c r="V28" s="390"/>
      <c r="W28" s="390"/>
      <c r="X28" s="390"/>
      <c r="Y28" s="390"/>
      <c r="Z28" s="390"/>
      <c r="AA28" s="390"/>
      <c r="AB28" s="390"/>
    </row>
    <row r="29" spans="1:28" x14ac:dyDescent="0.4">
      <c r="A29" s="333"/>
      <c r="B29" s="333"/>
      <c r="C29" s="360"/>
      <c r="D29" s="360"/>
      <c r="E29" s="336"/>
      <c r="F29" s="336"/>
      <c r="G29" s="336"/>
      <c r="H29" s="336"/>
      <c r="I29" s="336"/>
      <c r="J29" s="336"/>
      <c r="K29" s="336"/>
      <c r="L29" s="336"/>
      <c r="M29" s="336"/>
      <c r="N29" s="336"/>
      <c r="O29" s="364"/>
      <c r="P29" s="364"/>
      <c r="Q29" s="389"/>
      <c r="R29" s="389"/>
      <c r="S29" s="390"/>
      <c r="T29" s="390"/>
      <c r="U29" s="390"/>
      <c r="V29" s="390"/>
      <c r="W29" s="390"/>
      <c r="X29" s="390"/>
      <c r="Y29" s="390"/>
      <c r="Z29" s="390"/>
      <c r="AA29" s="390"/>
      <c r="AB29" s="390"/>
    </row>
    <row r="30" spans="1:28" x14ac:dyDescent="0.4">
      <c r="A30" s="333"/>
      <c r="B30" s="333"/>
      <c r="C30" s="360"/>
      <c r="D30" s="360"/>
      <c r="E30" s="336"/>
      <c r="F30" s="336"/>
      <c r="G30" s="336"/>
      <c r="H30" s="336"/>
      <c r="I30" s="336"/>
      <c r="J30" s="336"/>
      <c r="K30" s="336"/>
      <c r="L30" s="336"/>
      <c r="M30" s="336"/>
      <c r="N30" s="336"/>
      <c r="O30" s="364"/>
      <c r="P30" s="364"/>
      <c r="Q30" s="389"/>
      <c r="R30" s="389"/>
      <c r="S30" s="390"/>
      <c r="T30" s="390"/>
      <c r="U30" s="390"/>
      <c r="V30" s="390"/>
      <c r="W30" s="390"/>
      <c r="X30" s="390"/>
      <c r="Y30" s="390"/>
      <c r="Z30" s="390"/>
      <c r="AA30" s="390"/>
      <c r="AB30" s="390"/>
    </row>
    <row r="31" spans="1:28" x14ac:dyDescent="0.4">
      <c r="A31" s="333"/>
      <c r="B31" s="333"/>
      <c r="C31" s="360"/>
      <c r="D31" s="360"/>
      <c r="E31" s="336"/>
      <c r="F31" s="336"/>
      <c r="G31" s="336"/>
      <c r="H31" s="336"/>
      <c r="I31" s="336"/>
      <c r="J31" s="336"/>
      <c r="K31" s="336"/>
      <c r="L31" s="336"/>
      <c r="M31" s="336"/>
      <c r="N31" s="336"/>
      <c r="O31" s="364"/>
      <c r="P31" s="364"/>
      <c r="Q31" s="389"/>
      <c r="R31" s="389"/>
      <c r="S31" s="390"/>
      <c r="T31" s="390"/>
      <c r="U31" s="390"/>
      <c r="V31" s="390"/>
      <c r="W31" s="390"/>
      <c r="X31" s="390"/>
      <c r="Y31" s="390"/>
      <c r="Z31" s="390"/>
      <c r="AA31" s="390"/>
      <c r="AB31" s="390"/>
    </row>
    <row r="32" spans="1:28" x14ac:dyDescent="0.4">
      <c r="A32" s="333"/>
      <c r="B32" s="333"/>
      <c r="C32" s="360"/>
      <c r="D32" s="360"/>
      <c r="E32" s="336"/>
      <c r="F32" s="336"/>
      <c r="G32" s="336"/>
      <c r="H32" s="336"/>
      <c r="I32" s="336"/>
      <c r="J32" s="336"/>
      <c r="K32" s="336"/>
      <c r="L32" s="336"/>
      <c r="M32" s="336"/>
      <c r="N32" s="336"/>
      <c r="O32" s="364"/>
      <c r="P32" s="364"/>
      <c r="Q32" s="389"/>
      <c r="R32" s="389"/>
      <c r="S32" s="390"/>
      <c r="T32" s="390"/>
      <c r="U32" s="390"/>
      <c r="V32" s="390"/>
      <c r="W32" s="390"/>
      <c r="X32" s="390"/>
      <c r="Y32" s="390"/>
      <c r="Z32" s="390"/>
      <c r="AA32" s="390"/>
      <c r="AB32" s="390"/>
    </row>
    <row r="33" spans="1:28" x14ac:dyDescent="0.4">
      <c r="A33" s="333"/>
      <c r="B33" s="333"/>
      <c r="C33" s="360"/>
      <c r="D33" s="360"/>
      <c r="E33" s="336"/>
      <c r="F33" s="336"/>
      <c r="G33" s="336"/>
      <c r="H33" s="336"/>
      <c r="I33" s="336"/>
      <c r="J33" s="336"/>
      <c r="K33" s="336"/>
      <c r="L33" s="336"/>
      <c r="M33" s="336"/>
      <c r="N33" s="336"/>
      <c r="O33" s="364"/>
      <c r="P33" s="364"/>
      <c r="Q33" s="389"/>
      <c r="R33" s="389"/>
      <c r="S33" s="390"/>
      <c r="T33" s="390"/>
      <c r="U33" s="390"/>
      <c r="V33" s="390"/>
      <c r="W33" s="390"/>
      <c r="X33" s="390"/>
      <c r="Y33" s="390"/>
      <c r="Z33" s="390"/>
      <c r="AA33" s="390"/>
      <c r="AB33" s="390"/>
    </row>
    <row r="34" spans="1:28" x14ac:dyDescent="0.4">
      <c r="A34" s="333"/>
      <c r="B34" s="333"/>
      <c r="C34" s="360"/>
      <c r="D34" s="360"/>
      <c r="E34" s="336"/>
      <c r="F34" s="336"/>
      <c r="G34" s="336"/>
      <c r="H34" s="336"/>
      <c r="I34" s="336"/>
      <c r="J34" s="336"/>
      <c r="K34" s="336"/>
      <c r="L34" s="336"/>
      <c r="M34" s="336"/>
      <c r="N34" s="336"/>
      <c r="O34" s="364"/>
      <c r="P34" s="364"/>
      <c r="Q34" s="389"/>
      <c r="R34" s="389"/>
      <c r="S34" s="390"/>
      <c r="T34" s="390"/>
      <c r="U34" s="390"/>
      <c r="V34" s="390"/>
      <c r="W34" s="390"/>
      <c r="X34" s="390"/>
      <c r="Y34" s="390"/>
      <c r="Z34" s="390"/>
      <c r="AA34" s="390"/>
      <c r="AB34" s="390"/>
    </row>
    <row r="35" spans="1:28" x14ac:dyDescent="0.4">
      <c r="A35" s="333"/>
      <c r="B35" s="333"/>
      <c r="C35" s="360"/>
      <c r="D35" s="360"/>
      <c r="E35" s="336"/>
      <c r="F35" s="336"/>
      <c r="G35" s="336"/>
      <c r="H35" s="336"/>
      <c r="I35" s="336"/>
      <c r="J35" s="336"/>
      <c r="K35" s="336"/>
      <c r="L35" s="336"/>
      <c r="M35" s="336"/>
      <c r="N35" s="336"/>
      <c r="O35" s="364"/>
      <c r="P35" s="364"/>
      <c r="Q35" s="389"/>
      <c r="R35" s="389"/>
      <c r="S35" s="390"/>
      <c r="T35" s="390"/>
      <c r="U35" s="390"/>
      <c r="V35" s="390"/>
      <c r="W35" s="390"/>
      <c r="X35" s="390"/>
      <c r="Y35" s="390"/>
      <c r="Z35" s="390"/>
      <c r="AA35" s="390"/>
      <c r="AB35" s="390"/>
    </row>
    <row r="36" spans="1:28" x14ac:dyDescent="0.4">
      <c r="A36" s="333"/>
      <c r="B36" s="333"/>
      <c r="C36" s="360"/>
      <c r="D36" s="360"/>
      <c r="E36" s="336"/>
      <c r="F36" s="336"/>
      <c r="G36" s="336"/>
      <c r="H36" s="336"/>
      <c r="I36" s="336"/>
      <c r="J36" s="336"/>
      <c r="K36" s="336"/>
      <c r="L36" s="336"/>
      <c r="M36" s="336"/>
      <c r="N36" s="336"/>
      <c r="O36" s="364"/>
      <c r="P36" s="364"/>
      <c r="Q36" s="389"/>
      <c r="R36" s="389"/>
      <c r="S36" s="390"/>
      <c r="T36" s="390"/>
      <c r="U36" s="390"/>
      <c r="V36" s="390"/>
      <c r="W36" s="390"/>
      <c r="X36" s="390"/>
      <c r="Y36" s="390"/>
      <c r="Z36" s="390"/>
      <c r="AA36" s="390"/>
      <c r="AB36" s="390"/>
    </row>
    <row r="37" spans="1:28" x14ac:dyDescent="0.4">
      <c r="A37" s="333"/>
      <c r="B37" s="333"/>
      <c r="C37" s="360" t="s">
        <v>341</v>
      </c>
      <c r="D37" s="360"/>
      <c r="E37" s="336"/>
      <c r="F37" s="336"/>
      <c r="G37" s="336"/>
      <c r="H37" s="336"/>
      <c r="I37" s="336"/>
      <c r="J37" s="336"/>
      <c r="K37" s="336"/>
      <c r="L37" s="336"/>
      <c r="M37" s="336"/>
      <c r="N37" s="336"/>
      <c r="O37" s="364"/>
      <c r="P37" s="364"/>
      <c r="Q37" s="389" t="s">
        <v>341</v>
      </c>
      <c r="R37" s="389"/>
      <c r="S37" s="371" t="s">
        <v>342</v>
      </c>
      <c r="T37" s="371"/>
      <c r="U37" s="371"/>
      <c r="V37" s="371"/>
      <c r="W37" s="371"/>
      <c r="X37" s="371"/>
      <c r="Y37" s="371"/>
      <c r="Z37" s="371"/>
      <c r="AA37" s="371"/>
      <c r="AB37" s="371"/>
    </row>
    <row r="38" spans="1:28" x14ac:dyDescent="0.4">
      <c r="A38" s="333"/>
      <c r="B38" s="333"/>
      <c r="C38" s="360"/>
      <c r="D38" s="360"/>
      <c r="E38" s="336"/>
      <c r="F38" s="336"/>
      <c r="G38" s="336"/>
      <c r="H38" s="336"/>
      <c r="I38" s="336"/>
      <c r="J38" s="336"/>
      <c r="K38" s="336"/>
      <c r="L38" s="336"/>
      <c r="M38" s="336"/>
      <c r="N38" s="336"/>
      <c r="O38" s="364"/>
      <c r="P38" s="364"/>
      <c r="Q38" s="389"/>
      <c r="R38" s="389"/>
      <c r="S38" s="371"/>
      <c r="T38" s="371"/>
      <c r="U38" s="371"/>
      <c r="V38" s="371"/>
      <c r="W38" s="371"/>
      <c r="X38" s="371"/>
      <c r="Y38" s="371"/>
      <c r="Z38" s="371"/>
      <c r="AA38" s="371"/>
      <c r="AB38" s="371"/>
    </row>
    <row r="39" spans="1:28" x14ac:dyDescent="0.4">
      <c r="A39" s="333"/>
      <c r="B39" s="333"/>
      <c r="C39" s="360"/>
      <c r="D39" s="360"/>
      <c r="E39" s="336"/>
      <c r="F39" s="336"/>
      <c r="G39" s="336"/>
      <c r="H39" s="336"/>
      <c r="I39" s="336"/>
      <c r="J39" s="336"/>
      <c r="K39" s="336"/>
      <c r="L39" s="336"/>
      <c r="M39" s="336"/>
      <c r="N39" s="336"/>
      <c r="O39" s="364"/>
      <c r="P39" s="364"/>
      <c r="Q39" s="389"/>
      <c r="R39" s="389"/>
      <c r="S39" s="371"/>
      <c r="T39" s="371"/>
      <c r="U39" s="371"/>
      <c r="V39" s="371"/>
      <c r="W39" s="371"/>
      <c r="X39" s="371"/>
      <c r="Y39" s="371"/>
      <c r="Z39" s="371"/>
      <c r="AA39" s="371"/>
      <c r="AB39" s="371"/>
    </row>
    <row r="40" spans="1:28" x14ac:dyDescent="0.4">
      <c r="A40" s="333"/>
      <c r="B40" s="333"/>
      <c r="C40" s="360"/>
      <c r="D40" s="360"/>
      <c r="E40" s="336"/>
      <c r="F40" s="336"/>
      <c r="G40" s="336"/>
      <c r="H40" s="336"/>
      <c r="I40" s="336"/>
      <c r="J40" s="336"/>
      <c r="K40" s="336"/>
      <c r="L40" s="336"/>
      <c r="M40" s="336"/>
      <c r="N40" s="336"/>
      <c r="O40" s="364"/>
      <c r="P40" s="364"/>
      <c r="Q40" s="389"/>
      <c r="R40" s="389"/>
      <c r="S40" s="371"/>
      <c r="T40" s="371"/>
      <c r="U40" s="371"/>
      <c r="V40" s="371"/>
      <c r="W40" s="371"/>
      <c r="X40" s="371"/>
      <c r="Y40" s="371"/>
      <c r="Z40" s="371"/>
      <c r="AA40" s="371"/>
      <c r="AB40" s="371"/>
    </row>
    <row r="41" spans="1:28" x14ac:dyDescent="0.4">
      <c r="A41" s="333"/>
      <c r="B41" s="333"/>
      <c r="C41" s="360"/>
      <c r="D41" s="360"/>
      <c r="E41" s="336"/>
      <c r="F41" s="336"/>
      <c r="G41" s="336"/>
      <c r="H41" s="336"/>
      <c r="I41" s="336"/>
      <c r="J41" s="336"/>
      <c r="K41" s="336"/>
      <c r="L41" s="336"/>
      <c r="M41" s="336"/>
      <c r="N41" s="336"/>
      <c r="O41" s="364"/>
      <c r="P41" s="364"/>
      <c r="Q41" s="389"/>
      <c r="R41" s="389"/>
      <c r="S41" s="371"/>
      <c r="T41" s="371"/>
      <c r="U41" s="371"/>
      <c r="V41" s="371"/>
      <c r="W41" s="371"/>
      <c r="X41" s="371"/>
      <c r="Y41" s="371"/>
      <c r="Z41" s="371"/>
      <c r="AA41" s="371"/>
      <c r="AB41" s="371"/>
    </row>
    <row r="42" spans="1:28" x14ac:dyDescent="0.4">
      <c r="A42" s="333"/>
      <c r="B42" s="333"/>
      <c r="C42" s="360"/>
      <c r="D42" s="360"/>
      <c r="E42" s="336"/>
      <c r="F42" s="336"/>
      <c r="G42" s="336"/>
      <c r="H42" s="336"/>
      <c r="I42" s="336"/>
      <c r="J42" s="336"/>
      <c r="K42" s="336"/>
      <c r="L42" s="336"/>
      <c r="M42" s="336"/>
      <c r="N42" s="336"/>
      <c r="O42" s="364"/>
      <c r="P42" s="364"/>
      <c r="Q42" s="389"/>
      <c r="R42" s="389"/>
      <c r="S42" s="371"/>
      <c r="T42" s="371"/>
      <c r="U42" s="371"/>
      <c r="V42" s="371"/>
      <c r="W42" s="371"/>
      <c r="X42" s="371"/>
      <c r="Y42" s="371"/>
      <c r="Z42" s="371"/>
      <c r="AA42" s="371"/>
      <c r="AB42" s="371"/>
    </row>
    <row r="43" spans="1:28" x14ac:dyDescent="0.4">
      <c r="A43" s="333"/>
      <c r="B43" s="333"/>
      <c r="C43" s="360"/>
      <c r="D43" s="360"/>
      <c r="E43" s="391"/>
      <c r="F43" s="391"/>
      <c r="G43" s="391"/>
      <c r="H43" s="391"/>
      <c r="I43" s="391"/>
      <c r="J43" s="391"/>
      <c r="K43" s="391"/>
      <c r="L43" s="391"/>
      <c r="M43" s="391"/>
      <c r="N43" s="391"/>
      <c r="O43" s="364"/>
      <c r="P43" s="364"/>
      <c r="Q43" s="389"/>
      <c r="R43" s="389"/>
      <c r="S43" s="371"/>
      <c r="T43" s="371"/>
      <c r="U43" s="371"/>
      <c r="V43" s="371"/>
      <c r="W43" s="371"/>
      <c r="X43" s="371"/>
      <c r="Y43" s="371"/>
      <c r="Z43" s="371"/>
      <c r="AA43" s="371"/>
      <c r="AB43" s="371"/>
    </row>
    <row r="44" spans="1:28" ht="18.75" customHeight="1" x14ac:dyDescent="0.4">
      <c r="A44" s="360" t="s">
        <v>343</v>
      </c>
      <c r="B44" s="333"/>
      <c r="C44" s="333" t="s">
        <v>344</v>
      </c>
      <c r="D44" s="361"/>
      <c r="E44" s="130"/>
      <c r="F44" s="131"/>
      <c r="G44" s="131"/>
      <c r="H44" s="131"/>
      <c r="I44" s="131"/>
      <c r="J44" s="362" t="s">
        <v>345</v>
      </c>
      <c r="K44" s="362"/>
      <c r="L44" s="362"/>
      <c r="M44" s="362"/>
      <c r="N44" s="132"/>
      <c r="O44" s="363" t="s">
        <v>343</v>
      </c>
      <c r="P44" s="364"/>
      <c r="Q44" s="364" t="s">
        <v>344</v>
      </c>
      <c r="R44" s="364"/>
      <c r="S44" s="133"/>
      <c r="T44" s="134"/>
      <c r="U44" s="134"/>
      <c r="V44" s="134"/>
      <c r="W44" s="134"/>
      <c r="X44" s="372" t="s">
        <v>345</v>
      </c>
      <c r="Y44" s="372"/>
      <c r="Z44" s="372"/>
      <c r="AA44" s="372"/>
      <c r="AB44" s="135"/>
    </row>
    <row r="45" spans="1:28" x14ac:dyDescent="0.4">
      <c r="A45" s="333"/>
      <c r="B45" s="333"/>
      <c r="C45" s="333"/>
      <c r="D45" s="361"/>
      <c r="E45" s="136"/>
      <c r="F45" s="373" t="s">
        <v>346</v>
      </c>
      <c r="G45" s="373"/>
      <c r="H45" s="137"/>
      <c r="I45" s="374" t="s">
        <v>347</v>
      </c>
      <c r="J45" s="375"/>
      <c r="K45" s="373" t="s">
        <v>348</v>
      </c>
      <c r="L45" s="373"/>
      <c r="M45" s="373"/>
      <c r="N45" s="138"/>
      <c r="O45" s="365"/>
      <c r="P45" s="364"/>
      <c r="Q45" s="364"/>
      <c r="R45" s="364"/>
      <c r="S45" s="139"/>
      <c r="T45" s="376" t="s">
        <v>346</v>
      </c>
      <c r="U45" s="376"/>
      <c r="V45" s="137"/>
      <c r="W45" s="377" t="s">
        <v>347</v>
      </c>
      <c r="X45" s="378"/>
      <c r="Y45" s="376" t="s">
        <v>348</v>
      </c>
      <c r="Z45" s="376"/>
      <c r="AA45" s="376"/>
      <c r="AB45" s="140"/>
    </row>
    <row r="46" spans="1:28" x14ac:dyDescent="0.4">
      <c r="A46" s="333"/>
      <c r="B46" s="333"/>
      <c r="C46" s="333"/>
      <c r="D46" s="361"/>
      <c r="E46" s="136"/>
      <c r="F46" s="373"/>
      <c r="G46" s="373"/>
      <c r="H46" s="366" t="s">
        <v>349</v>
      </c>
      <c r="I46" s="367"/>
      <c r="J46" s="368"/>
      <c r="K46" s="373"/>
      <c r="L46" s="373"/>
      <c r="M46" s="373"/>
      <c r="N46" s="138"/>
      <c r="O46" s="365"/>
      <c r="P46" s="364"/>
      <c r="Q46" s="364"/>
      <c r="R46" s="364"/>
      <c r="S46" s="139"/>
      <c r="T46" s="376"/>
      <c r="U46" s="376"/>
      <c r="V46" s="379" t="s">
        <v>349</v>
      </c>
      <c r="W46" s="380"/>
      <c r="X46" s="381"/>
      <c r="Y46" s="376"/>
      <c r="Z46" s="376"/>
      <c r="AA46" s="376"/>
      <c r="AB46" s="140"/>
    </row>
    <row r="47" spans="1:28" x14ac:dyDescent="0.4">
      <c r="A47" s="333"/>
      <c r="B47" s="333"/>
      <c r="C47" s="333"/>
      <c r="D47" s="361"/>
      <c r="E47" s="136"/>
      <c r="F47" s="369"/>
      <c r="G47" s="369"/>
      <c r="H47" s="369"/>
      <c r="I47" s="369"/>
      <c r="J47" s="369"/>
      <c r="K47" s="370" t="e">
        <f>(H47-F47)/F47</f>
        <v>#DIV/0!</v>
      </c>
      <c r="L47" s="370"/>
      <c r="M47" s="370"/>
      <c r="N47" s="138"/>
      <c r="O47" s="365"/>
      <c r="P47" s="364"/>
      <c r="Q47" s="364"/>
      <c r="R47" s="364"/>
      <c r="S47" s="139"/>
      <c r="T47" s="353">
        <v>693000</v>
      </c>
      <c r="U47" s="353"/>
      <c r="V47" s="353">
        <v>700000</v>
      </c>
      <c r="W47" s="353"/>
      <c r="X47" s="353"/>
      <c r="Y47" s="354">
        <f>(V47-T47)/T47</f>
        <v>1.0101010101010102E-2</v>
      </c>
      <c r="Z47" s="354"/>
      <c r="AA47" s="354"/>
      <c r="AB47" s="140"/>
    </row>
    <row r="48" spans="1:28" x14ac:dyDescent="0.4">
      <c r="A48" s="333"/>
      <c r="B48" s="333"/>
      <c r="C48" s="333"/>
      <c r="D48" s="361"/>
      <c r="E48" s="136"/>
      <c r="F48" s="369"/>
      <c r="G48" s="369"/>
      <c r="H48" s="369"/>
      <c r="I48" s="369"/>
      <c r="J48" s="369"/>
      <c r="K48" s="370"/>
      <c r="L48" s="370"/>
      <c r="M48" s="370"/>
      <c r="N48" s="138"/>
      <c r="O48" s="365"/>
      <c r="P48" s="364"/>
      <c r="Q48" s="364"/>
      <c r="R48" s="364"/>
      <c r="S48" s="139"/>
      <c r="T48" s="353"/>
      <c r="U48" s="353"/>
      <c r="V48" s="353"/>
      <c r="W48" s="353"/>
      <c r="X48" s="353"/>
      <c r="Y48" s="354"/>
      <c r="Z48" s="354"/>
      <c r="AA48" s="354"/>
      <c r="AB48" s="140"/>
    </row>
    <row r="49" spans="1:28" x14ac:dyDescent="0.4">
      <c r="A49" s="333"/>
      <c r="B49" s="333"/>
      <c r="C49" s="333"/>
      <c r="D49" s="361"/>
      <c r="E49" s="141"/>
      <c r="F49" s="142"/>
      <c r="G49" s="142"/>
      <c r="H49" s="142"/>
      <c r="I49" s="142"/>
      <c r="J49" s="142"/>
      <c r="K49" s="142"/>
      <c r="L49" s="142"/>
      <c r="M49" s="142"/>
      <c r="N49" s="143"/>
      <c r="O49" s="365"/>
      <c r="P49" s="364"/>
      <c r="Q49" s="364"/>
      <c r="R49" s="364"/>
      <c r="S49" s="144"/>
      <c r="T49" s="145"/>
      <c r="U49" s="145"/>
      <c r="V49" s="145"/>
      <c r="W49" s="145"/>
      <c r="X49" s="145"/>
      <c r="Y49" s="145"/>
      <c r="Z49" s="145"/>
      <c r="AA49" s="145"/>
      <c r="AB49" s="146"/>
    </row>
    <row r="50" spans="1:28" x14ac:dyDescent="0.4">
      <c r="A50" s="355" t="s">
        <v>350</v>
      </c>
      <c r="B50" s="355"/>
      <c r="C50" s="355"/>
      <c r="D50" s="355"/>
      <c r="E50" s="356"/>
      <c r="F50" s="356"/>
      <c r="G50" s="356"/>
      <c r="H50" s="356"/>
      <c r="I50" s="356"/>
      <c r="J50" s="356"/>
      <c r="K50" s="356"/>
      <c r="L50" s="356"/>
      <c r="M50" s="356"/>
      <c r="N50" s="356"/>
      <c r="O50" s="358" t="s">
        <v>350</v>
      </c>
      <c r="P50" s="358"/>
      <c r="Q50" s="358"/>
      <c r="R50" s="358"/>
      <c r="S50" s="358"/>
      <c r="T50" s="358"/>
      <c r="U50" s="358"/>
      <c r="V50" s="358"/>
      <c r="W50" s="358"/>
      <c r="X50" s="358"/>
      <c r="Y50" s="358"/>
      <c r="Z50" s="358"/>
      <c r="AA50" s="358"/>
      <c r="AB50" s="358"/>
    </row>
    <row r="51" spans="1:28" x14ac:dyDescent="0.4">
      <c r="A51" s="357"/>
      <c r="B51" s="357"/>
      <c r="C51" s="357"/>
      <c r="D51" s="357"/>
      <c r="E51" s="357"/>
      <c r="F51" s="357"/>
      <c r="G51" s="357"/>
      <c r="H51" s="357"/>
      <c r="I51" s="357"/>
      <c r="J51" s="357"/>
      <c r="K51" s="357"/>
      <c r="L51" s="357"/>
      <c r="M51" s="357"/>
      <c r="N51" s="357"/>
      <c r="O51" s="359"/>
      <c r="P51" s="359"/>
      <c r="Q51" s="359"/>
      <c r="R51" s="359"/>
      <c r="S51" s="359"/>
      <c r="T51" s="359"/>
      <c r="U51" s="359"/>
      <c r="V51" s="359"/>
      <c r="W51" s="359"/>
      <c r="X51" s="359"/>
      <c r="Y51" s="359"/>
      <c r="Z51" s="359"/>
      <c r="AA51" s="359"/>
      <c r="AB51" s="359"/>
    </row>
    <row r="52" spans="1:28" x14ac:dyDescent="0.4">
      <c r="A52" s="21" t="s">
        <v>319</v>
      </c>
      <c r="B52" s="21"/>
      <c r="C52" s="21"/>
      <c r="D52" s="21"/>
      <c r="E52" s="21"/>
      <c r="F52" s="21"/>
      <c r="G52" s="147"/>
      <c r="H52" s="147"/>
      <c r="I52" s="351"/>
      <c r="J52" s="351"/>
      <c r="K52" s="351"/>
      <c r="L52" s="351"/>
      <c r="M52" s="21"/>
      <c r="N52" s="21"/>
      <c r="O52" s="24" t="s">
        <v>319</v>
      </c>
      <c r="P52" s="24"/>
      <c r="Q52" s="24"/>
      <c r="R52" s="24"/>
      <c r="S52" s="24"/>
      <c r="T52" s="24"/>
      <c r="U52" s="24"/>
      <c r="V52" s="24"/>
      <c r="W52" s="352">
        <v>45383</v>
      </c>
      <c r="X52" s="352"/>
      <c r="Y52" s="352"/>
      <c r="Z52" s="352"/>
      <c r="AA52" s="24"/>
      <c r="AB52" s="24"/>
    </row>
    <row r="53" spans="1:28" x14ac:dyDescent="0.4">
      <c r="A53" s="21"/>
      <c r="B53" s="21"/>
      <c r="C53" s="21"/>
      <c r="D53" s="346" t="s">
        <v>351</v>
      </c>
      <c r="E53" s="346"/>
      <c r="F53" s="346"/>
      <c r="G53" s="347"/>
      <c r="H53" s="347"/>
      <c r="I53" s="347"/>
      <c r="J53" s="347"/>
      <c r="K53" s="347"/>
      <c r="L53" s="347"/>
      <c r="M53" s="21"/>
      <c r="N53" s="21"/>
      <c r="O53" s="24"/>
      <c r="P53" s="24"/>
      <c r="Q53" s="24"/>
      <c r="R53" s="348" t="s">
        <v>351</v>
      </c>
      <c r="S53" s="348"/>
      <c r="T53" s="348"/>
      <c r="U53" s="345" t="s">
        <v>352</v>
      </c>
      <c r="V53" s="345"/>
      <c r="W53" s="345"/>
      <c r="X53" s="345"/>
      <c r="Y53" s="345"/>
      <c r="Z53" s="345"/>
      <c r="AA53" s="24"/>
      <c r="AB53" s="24"/>
    </row>
    <row r="54" spans="1:28" x14ac:dyDescent="0.4">
      <c r="A54" s="21"/>
      <c r="B54" s="21"/>
      <c r="C54" s="21"/>
      <c r="D54" s="346" t="s">
        <v>353</v>
      </c>
      <c r="E54" s="346"/>
      <c r="F54" s="346"/>
      <c r="G54" s="347"/>
      <c r="H54" s="347"/>
      <c r="I54" s="347"/>
      <c r="J54" s="347"/>
      <c r="K54" s="347"/>
      <c r="L54" s="347"/>
      <c r="M54" s="21"/>
      <c r="N54" s="21"/>
      <c r="O54" s="24"/>
      <c r="P54" s="24"/>
      <c r="Q54" s="24"/>
      <c r="R54" s="348" t="s">
        <v>353</v>
      </c>
      <c r="S54" s="348"/>
      <c r="T54" s="348"/>
      <c r="U54" s="345" t="s">
        <v>354</v>
      </c>
      <c r="V54" s="345"/>
      <c r="W54" s="345"/>
      <c r="X54" s="345"/>
      <c r="Y54" s="345"/>
      <c r="Z54" s="345"/>
      <c r="AA54" s="24"/>
      <c r="AB54" s="24"/>
    </row>
    <row r="55" spans="1:28" x14ac:dyDescent="0.4">
      <c r="A55" s="21"/>
      <c r="B55" s="21"/>
      <c r="C55" s="21"/>
      <c r="D55" s="346" t="s">
        <v>355</v>
      </c>
      <c r="E55" s="346"/>
      <c r="F55" s="346"/>
      <c r="G55" s="347"/>
      <c r="H55" s="347"/>
      <c r="I55" s="347"/>
      <c r="J55" s="347"/>
      <c r="K55" s="347"/>
      <c r="L55" s="347"/>
      <c r="M55" s="21"/>
      <c r="N55" s="21"/>
      <c r="O55" s="24"/>
      <c r="P55" s="24"/>
      <c r="Q55" s="24"/>
      <c r="R55" s="348" t="s">
        <v>355</v>
      </c>
      <c r="S55" s="348"/>
      <c r="T55" s="348"/>
      <c r="U55" s="345" t="s">
        <v>356</v>
      </c>
      <c r="V55" s="345"/>
      <c r="W55" s="345"/>
      <c r="X55" s="345"/>
      <c r="Y55" s="345"/>
      <c r="Z55" s="345"/>
      <c r="AA55" s="24"/>
      <c r="AB55" s="24"/>
    </row>
    <row r="56" spans="1:28" x14ac:dyDescent="0.4">
      <c r="A56" s="21"/>
      <c r="B56" s="21"/>
      <c r="C56" s="21"/>
      <c r="D56" s="346" t="s">
        <v>357</v>
      </c>
      <c r="E56" s="346"/>
      <c r="F56" s="346"/>
      <c r="G56" s="349" t="s">
        <v>358</v>
      </c>
      <c r="H56" s="349"/>
      <c r="I56" s="347"/>
      <c r="J56" s="347"/>
      <c r="K56" s="347"/>
      <c r="L56" s="347"/>
      <c r="M56" s="21" t="s">
        <v>359</v>
      </c>
      <c r="N56" s="21"/>
      <c r="O56" s="24"/>
      <c r="P56" s="24"/>
      <c r="Q56" s="24"/>
      <c r="R56" s="348" t="s">
        <v>357</v>
      </c>
      <c r="S56" s="348"/>
      <c r="T56" s="348"/>
      <c r="U56" s="350" t="s">
        <v>358</v>
      </c>
      <c r="V56" s="350"/>
      <c r="W56" s="345" t="s">
        <v>360</v>
      </c>
      <c r="X56" s="345"/>
      <c r="Y56" s="345"/>
      <c r="Z56" s="345"/>
      <c r="AA56" s="24" t="s">
        <v>359</v>
      </c>
      <c r="AB56" s="24"/>
    </row>
  </sheetData>
  <mergeCells count="59">
    <mergeCell ref="O13:Q13"/>
    <mergeCell ref="A14:N14"/>
    <mergeCell ref="O14:AB14"/>
    <mergeCell ref="A15:B43"/>
    <mergeCell ref="C15:D25"/>
    <mergeCell ref="E15:N25"/>
    <mergeCell ref="O15:P43"/>
    <mergeCell ref="Q15:R25"/>
    <mergeCell ref="S15:AB25"/>
    <mergeCell ref="C26:D36"/>
    <mergeCell ref="E26:N36"/>
    <mergeCell ref="Q26:R36"/>
    <mergeCell ref="S26:AB36"/>
    <mergeCell ref="C37:D43"/>
    <mergeCell ref="E37:N43"/>
    <mergeCell ref="Q37:R43"/>
    <mergeCell ref="S37:AB43"/>
    <mergeCell ref="X44:AA44"/>
    <mergeCell ref="F45:G46"/>
    <mergeCell ref="I45:J45"/>
    <mergeCell ref="K45:M46"/>
    <mergeCell ref="T45:U46"/>
    <mergeCell ref="W45:X45"/>
    <mergeCell ref="Y45:AA46"/>
    <mergeCell ref="V46:X46"/>
    <mergeCell ref="T47:U48"/>
    <mergeCell ref="V47:X48"/>
    <mergeCell ref="Y47:AA48"/>
    <mergeCell ref="A50:N51"/>
    <mergeCell ref="O50:AB51"/>
    <mergeCell ref="A44:B49"/>
    <mergeCell ref="C44:D49"/>
    <mergeCell ref="J44:M44"/>
    <mergeCell ref="O44:P49"/>
    <mergeCell ref="Q44:R49"/>
    <mergeCell ref="H46:J46"/>
    <mergeCell ref="F47:G48"/>
    <mergeCell ref="H47:J48"/>
    <mergeCell ref="K47:M48"/>
    <mergeCell ref="I52:L52"/>
    <mergeCell ref="W52:Z52"/>
    <mergeCell ref="D53:F53"/>
    <mergeCell ref="G53:L53"/>
    <mergeCell ref="R53:T53"/>
    <mergeCell ref="U53:Z53"/>
    <mergeCell ref="W56:Z56"/>
    <mergeCell ref="D54:F54"/>
    <mergeCell ref="G54:L54"/>
    <mergeCell ref="R54:T54"/>
    <mergeCell ref="U54:Z54"/>
    <mergeCell ref="D55:F55"/>
    <mergeCell ref="G55:L55"/>
    <mergeCell ref="R55:T55"/>
    <mergeCell ref="U55:Z55"/>
    <mergeCell ref="D56:F56"/>
    <mergeCell ref="G56:H56"/>
    <mergeCell ref="I56:L56"/>
    <mergeCell ref="R56:T56"/>
    <mergeCell ref="U56:V56"/>
  </mergeCells>
  <phoneticPr fontId="1"/>
  <dataValidations count="1">
    <dataValidation type="date" operator="greaterThanOrEqual" allowBlank="1" showInputMessage="1" showErrorMessage="1" prompt="確認日を入力してください。_x000a_「2025/4/1」のように入力してください。_x000a_自動で和暦表記になります。" sqref="I52:L52">
      <formula1>1</formula1>
    </dataValidation>
  </dataValidations>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85" zoomScaleNormal="100" zoomScaleSheetLayoutView="85" workbookViewId="0">
      <selection activeCell="H13" sqref="H13"/>
    </sheetView>
  </sheetViews>
  <sheetFormatPr defaultRowHeight="18.75" x14ac:dyDescent="0.4"/>
  <cols>
    <col min="6" max="14" width="15.625" customWidth="1"/>
  </cols>
  <sheetData>
    <row r="1" spans="1:14" x14ac:dyDescent="0.4">
      <c r="A1" s="172" t="s">
        <v>375</v>
      </c>
      <c r="B1" s="172"/>
      <c r="C1" s="172"/>
      <c r="D1" s="172"/>
      <c r="E1" s="172"/>
      <c r="F1" s="172"/>
      <c r="G1" s="172"/>
      <c r="H1" s="172"/>
      <c r="I1" s="172"/>
      <c r="J1" s="172"/>
      <c r="K1" s="172"/>
      <c r="L1" s="172"/>
      <c r="M1" s="172"/>
      <c r="N1" s="172"/>
    </row>
    <row r="2" spans="1:14" ht="33" x14ac:dyDescent="0.4">
      <c r="A2" s="393" t="s">
        <v>376</v>
      </c>
      <c r="B2" s="394"/>
      <c r="C2" s="394"/>
      <c r="D2" s="394"/>
      <c r="E2" s="394"/>
      <c r="F2" s="394"/>
      <c r="G2" s="394"/>
      <c r="H2" s="394"/>
      <c r="I2" s="394"/>
      <c r="J2" s="394"/>
      <c r="K2" s="394"/>
      <c r="L2" s="394"/>
      <c r="M2" s="394"/>
      <c r="N2" s="394"/>
    </row>
    <row r="3" spans="1:14" x14ac:dyDescent="0.4">
      <c r="A3" s="395" t="s">
        <v>418</v>
      </c>
      <c r="B3" s="395"/>
      <c r="C3" s="395"/>
      <c r="D3" s="396" t="s">
        <v>420</v>
      </c>
      <c r="E3" s="396"/>
      <c r="F3" s="396"/>
      <c r="G3" s="396"/>
      <c r="H3" s="172"/>
      <c r="I3" s="174"/>
      <c r="J3" s="174"/>
      <c r="K3" s="174"/>
      <c r="L3" s="174"/>
      <c r="M3" s="172"/>
      <c r="N3" s="172"/>
    </row>
    <row r="4" spans="1:14" x14ac:dyDescent="0.4">
      <c r="A4" s="392" t="s">
        <v>419</v>
      </c>
      <c r="B4" s="392"/>
      <c r="C4" s="392" t="s">
        <v>414</v>
      </c>
      <c r="D4" s="392"/>
      <c r="E4" s="392"/>
      <c r="F4" s="392"/>
      <c r="G4" s="392"/>
      <c r="H4" s="392" t="s">
        <v>415</v>
      </c>
      <c r="I4" s="392"/>
      <c r="J4" s="392"/>
      <c r="K4" s="392"/>
      <c r="L4" s="172"/>
      <c r="M4" s="172"/>
      <c r="N4" s="172"/>
    </row>
    <row r="5" spans="1:14" ht="131.25" customHeight="1" x14ac:dyDescent="0.4">
      <c r="A5" s="392"/>
      <c r="B5" s="392"/>
      <c r="C5" s="397"/>
      <c r="D5" s="397"/>
      <c r="E5" s="397"/>
      <c r="F5" s="397"/>
      <c r="G5" s="397"/>
      <c r="H5" s="397"/>
      <c r="I5" s="397"/>
      <c r="J5" s="397"/>
      <c r="K5" s="397"/>
      <c r="L5" s="172"/>
      <c r="M5" s="172"/>
      <c r="N5" s="172"/>
    </row>
    <row r="6" spans="1:14" x14ac:dyDescent="0.4">
      <c r="A6" s="172"/>
      <c r="B6" s="172"/>
      <c r="C6" s="172"/>
      <c r="D6" s="172"/>
      <c r="E6" s="172"/>
      <c r="F6" s="172"/>
      <c r="G6" s="172"/>
      <c r="H6" s="172"/>
      <c r="I6" s="172"/>
      <c r="J6" s="172"/>
      <c r="K6" s="172"/>
      <c r="L6" s="172"/>
      <c r="M6" s="172"/>
      <c r="N6" s="172"/>
    </row>
    <row r="7" spans="1:14" ht="19.5" thickBot="1" x14ac:dyDescent="0.45">
      <c r="A7" s="395" t="s">
        <v>377</v>
      </c>
      <c r="B7" s="395"/>
      <c r="C7" s="395"/>
      <c r="D7" s="395"/>
      <c r="E7" s="403" t="s">
        <v>409</v>
      </c>
      <c r="F7" s="404"/>
      <c r="G7" s="404"/>
      <c r="H7" s="404"/>
      <c r="I7" s="405" t="s">
        <v>398</v>
      </c>
      <c r="J7" s="406"/>
      <c r="K7" s="406"/>
      <c r="L7" s="406"/>
      <c r="M7" s="406"/>
      <c r="N7" s="406"/>
    </row>
    <row r="8" spans="1:14" x14ac:dyDescent="0.4">
      <c r="A8" s="392" t="s">
        <v>380</v>
      </c>
      <c r="B8" s="392"/>
      <c r="C8" s="392"/>
      <c r="D8" s="392"/>
      <c r="E8" s="392"/>
      <c r="F8" s="155"/>
      <c r="G8" s="408" t="s">
        <v>378</v>
      </c>
      <c r="H8" s="409"/>
      <c r="I8" s="409"/>
      <c r="J8" s="410"/>
      <c r="K8" s="408" t="s">
        <v>379</v>
      </c>
      <c r="L8" s="409"/>
      <c r="M8" s="409"/>
      <c r="N8" s="410"/>
    </row>
    <row r="9" spans="1:14" ht="102" customHeight="1" x14ac:dyDescent="0.4">
      <c r="A9" s="392"/>
      <c r="B9" s="392"/>
      <c r="C9" s="392"/>
      <c r="D9" s="392"/>
      <c r="E9" s="392"/>
      <c r="F9" s="156" t="s">
        <v>403</v>
      </c>
      <c r="G9" s="159" t="s">
        <v>401</v>
      </c>
      <c r="H9" s="152" t="s">
        <v>402</v>
      </c>
      <c r="I9" s="152" t="s">
        <v>404</v>
      </c>
      <c r="J9" s="160" t="s">
        <v>405</v>
      </c>
      <c r="K9" s="159" t="s">
        <v>401</v>
      </c>
      <c r="L9" s="152" t="s">
        <v>402</v>
      </c>
      <c r="M9" s="152" t="s">
        <v>404</v>
      </c>
      <c r="N9" s="160" t="s">
        <v>405</v>
      </c>
    </row>
    <row r="10" spans="1:14" x14ac:dyDescent="0.4">
      <c r="A10" s="392" t="s">
        <v>381</v>
      </c>
      <c r="B10" s="411" t="s">
        <v>399</v>
      </c>
      <c r="C10" s="392"/>
      <c r="D10" s="392"/>
      <c r="E10" s="392"/>
      <c r="F10" s="157" t="s">
        <v>382</v>
      </c>
      <c r="G10" s="161"/>
      <c r="H10" s="153" t="s">
        <v>266</v>
      </c>
      <c r="I10" s="151">
        <v>5.1099999999999995E-4</v>
      </c>
      <c r="J10" s="162">
        <f>ROUNDDOWN(G10*I10,2)</f>
        <v>0</v>
      </c>
      <c r="K10" s="161"/>
      <c r="L10" s="153" t="s">
        <v>266</v>
      </c>
      <c r="M10" s="151">
        <v>5.1099999999999995E-4</v>
      </c>
      <c r="N10" s="162">
        <f>ROUNDDOWN($K10*$M10,2)</f>
        <v>0</v>
      </c>
    </row>
    <row r="11" spans="1:14" x14ac:dyDescent="0.4">
      <c r="A11" s="392"/>
      <c r="B11" s="411" t="s">
        <v>400</v>
      </c>
      <c r="C11" s="392"/>
      <c r="D11" s="392"/>
      <c r="E11" s="392"/>
      <c r="F11" s="157" t="s">
        <v>382</v>
      </c>
      <c r="G11" s="161"/>
      <c r="H11" s="153" t="s">
        <v>266</v>
      </c>
      <c r="I11" s="151">
        <v>4.0099999999999999E-4</v>
      </c>
      <c r="J11" s="162">
        <f t="shared" ref="J11:J13" si="0">ROUNDDOWN(G11*I11,2)</f>
        <v>0</v>
      </c>
      <c r="K11" s="161"/>
      <c r="L11" s="153" t="s">
        <v>266</v>
      </c>
      <c r="M11" s="151">
        <v>4.0099999999999999E-4</v>
      </c>
      <c r="N11" s="162">
        <f t="shared" ref="N11:N13" si="1">ROUNDDOWN($K11*$M11,2)</f>
        <v>0</v>
      </c>
    </row>
    <row r="12" spans="1:14" x14ac:dyDescent="0.4">
      <c r="A12" s="392"/>
      <c r="B12" s="392" t="s">
        <v>383</v>
      </c>
      <c r="C12" s="392"/>
      <c r="D12" s="412" t="s">
        <v>384</v>
      </c>
      <c r="E12" s="413"/>
      <c r="F12" s="157" t="s">
        <v>382</v>
      </c>
      <c r="G12" s="161"/>
      <c r="H12" s="151">
        <v>8.64</v>
      </c>
      <c r="I12" s="154"/>
      <c r="J12" s="162">
        <f t="shared" si="0"/>
        <v>0</v>
      </c>
      <c r="K12" s="161"/>
      <c r="L12" s="151">
        <v>8.64</v>
      </c>
      <c r="M12" s="154"/>
      <c r="N12" s="162">
        <f t="shared" si="1"/>
        <v>0</v>
      </c>
    </row>
    <row r="13" spans="1:14" x14ac:dyDescent="0.4">
      <c r="A13" s="400" t="s">
        <v>408</v>
      </c>
      <c r="B13" s="401"/>
      <c r="C13" s="401"/>
      <c r="D13" s="401"/>
      <c r="E13" s="402"/>
      <c r="F13" s="157" t="s">
        <v>393</v>
      </c>
      <c r="G13" s="161"/>
      <c r="H13" s="153" t="s">
        <v>266</v>
      </c>
      <c r="I13" s="151">
        <v>2.0499999999999998</v>
      </c>
      <c r="J13" s="162">
        <f t="shared" si="0"/>
        <v>0</v>
      </c>
      <c r="K13" s="161"/>
      <c r="L13" s="153" t="s">
        <v>266</v>
      </c>
      <c r="M13" s="151">
        <v>2.0499999999999998</v>
      </c>
      <c r="N13" s="162">
        <f t="shared" si="1"/>
        <v>0</v>
      </c>
    </row>
    <row r="14" spans="1:14" x14ac:dyDescent="0.4">
      <c r="A14" s="392" t="s">
        <v>385</v>
      </c>
      <c r="B14" s="414" t="s">
        <v>386</v>
      </c>
      <c r="C14" s="414"/>
      <c r="D14" s="414"/>
      <c r="E14" s="414"/>
      <c r="F14" s="157" t="s">
        <v>387</v>
      </c>
      <c r="G14" s="161"/>
      <c r="H14" s="151">
        <v>36.5</v>
      </c>
      <c r="I14" s="151">
        <v>1.8700000000000001E-2</v>
      </c>
      <c r="J14" s="162">
        <f>ROUNDDOWN($G14*$H14*$I14*44/12,2)</f>
        <v>0</v>
      </c>
      <c r="K14" s="161"/>
      <c r="L14" s="151">
        <v>36.5</v>
      </c>
      <c r="M14" s="151">
        <v>1.8700000000000001E-2</v>
      </c>
      <c r="N14" s="162">
        <f>ROUNDDOWN($K14*$L14*$M14,2)</f>
        <v>0</v>
      </c>
    </row>
    <row r="15" spans="1:14" x14ac:dyDescent="0.4">
      <c r="A15" s="392"/>
      <c r="B15" s="414" t="s">
        <v>388</v>
      </c>
      <c r="C15" s="414"/>
      <c r="D15" s="414"/>
      <c r="E15" s="414"/>
      <c r="F15" s="157" t="s">
        <v>387</v>
      </c>
      <c r="G15" s="161"/>
      <c r="H15" s="151">
        <v>38</v>
      </c>
      <c r="I15" s="151">
        <v>1.8800000000000001E-2</v>
      </c>
      <c r="J15" s="162">
        <f t="shared" ref="J15:J22" si="2">ROUNDDOWN($G15*$H15*$I15*44/12,2)</f>
        <v>0</v>
      </c>
      <c r="K15" s="161"/>
      <c r="L15" s="151">
        <v>38</v>
      </c>
      <c r="M15" s="151">
        <v>1.8800000000000001E-2</v>
      </c>
      <c r="N15" s="162">
        <f t="shared" ref="N15:N22" si="3">ROUNDDOWN($K15*$L15*$M15,2)</f>
        <v>0</v>
      </c>
    </row>
    <row r="16" spans="1:14" x14ac:dyDescent="0.4">
      <c r="A16" s="392"/>
      <c r="B16" s="414" t="s">
        <v>389</v>
      </c>
      <c r="C16" s="414"/>
      <c r="D16" s="414"/>
      <c r="E16" s="414"/>
      <c r="F16" s="157" t="s">
        <v>387</v>
      </c>
      <c r="G16" s="161"/>
      <c r="H16" s="151">
        <v>38.9</v>
      </c>
      <c r="I16" s="151">
        <v>1.9300000000000001E-2</v>
      </c>
      <c r="J16" s="162">
        <f t="shared" si="2"/>
        <v>0</v>
      </c>
      <c r="K16" s="161"/>
      <c r="L16" s="151">
        <v>38.9</v>
      </c>
      <c r="M16" s="151">
        <v>1.9300000000000001E-2</v>
      </c>
      <c r="N16" s="162">
        <f t="shared" si="3"/>
        <v>0</v>
      </c>
    </row>
    <row r="17" spans="1:14" x14ac:dyDescent="0.4">
      <c r="A17" s="392"/>
      <c r="B17" s="414" t="s">
        <v>390</v>
      </c>
      <c r="C17" s="414"/>
      <c r="D17" s="414"/>
      <c r="E17" s="414"/>
      <c r="F17" s="157" t="s">
        <v>391</v>
      </c>
      <c r="G17" s="161"/>
      <c r="H17" s="151">
        <v>50.1</v>
      </c>
      <c r="I17" s="151">
        <v>1.6299999999999999E-2</v>
      </c>
      <c r="J17" s="162">
        <f t="shared" si="2"/>
        <v>0</v>
      </c>
      <c r="K17" s="161"/>
      <c r="L17" s="151">
        <v>50.1</v>
      </c>
      <c r="M17" s="151">
        <v>1.6299999999999999E-2</v>
      </c>
      <c r="N17" s="162">
        <f t="shared" si="3"/>
        <v>0</v>
      </c>
    </row>
    <row r="18" spans="1:14" x14ac:dyDescent="0.4">
      <c r="A18" s="392"/>
      <c r="B18" s="414" t="s">
        <v>392</v>
      </c>
      <c r="C18" s="414"/>
      <c r="D18" s="414"/>
      <c r="E18" s="414"/>
      <c r="F18" s="157" t="s">
        <v>393</v>
      </c>
      <c r="G18" s="161"/>
      <c r="H18" s="151">
        <v>46.1</v>
      </c>
      <c r="I18" s="151">
        <v>1.44E-2</v>
      </c>
      <c r="J18" s="162">
        <f t="shared" si="2"/>
        <v>0</v>
      </c>
      <c r="K18" s="161"/>
      <c r="L18" s="151">
        <v>46.1</v>
      </c>
      <c r="M18" s="151">
        <v>1.44E-2</v>
      </c>
      <c r="N18" s="162">
        <f t="shared" si="3"/>
        <v>0</v>
      </c>
    </row>
    <row r="19" spans="1:14" x14ac:dyDescent="0.4">
      <c r="A19" s="392"/>
      <c r="B19" s="414" t="s">
        <v>394</v>
      </c>
      <c r="C19" s="414"/>
      <c r="D19" s="414"/>
      <c r="E19" s="414"/>
      <c r="F19" s="157" t="s">
        <v>391</v>
      </c>
      <c r="G19" s="161"/>
      <c r="H19" s="151">
        <v>54.7</v>
      </c>
      <c r="I19" s="151">
        <v>1.3899999999999999E-2</v>
      </c>
      <c r="J19" s="162">
        <f t="shared" si="2"/>
        <v>0</v>
      </c>
      <c r="K19" s="161"/>
      <c r="L19" s="151">
        <v>54.7</v>
      </c>
      <c r="M19" s="151">
        <v>1.3899999999999999E-2</v>
      </c>
      <c r="N19" s="162">
        <f t="shared" si="3"/>
        <v>0</v>
      </c>
    </row>
    <row r="20" spans="1:14" x14ac:dyDescent="0.4">
      <c r="A20" s="392"/>
      <c r="B20" s="414" t="s">
        <v>395</v>
      </c>
      <c r="C20" s="414"/>
      <c r="D20" s="414"/>
      <c r="E20" s="414"/>
      <c r="F20" s="157" t="s">
        <v>393</v>
      </c>
      <c r="G20" s="161"/>
      <c r="H20" s="151">
        <v>38.4</v>
      </c>
      <c r="I20" s="151">
        <v>1.3899999999999999E-2</v>
      </c>
      <c r="J20" s="162">
        <f t="shared" si="2"/>
        <v>0</v>
      </c>
      <c r="K20" s="161"/>
      <c r="L20" s="151">
        <v>38.4</v>
      </c>
      <c r="M20" s="151">
        <v>1.3899999999999999E-2</v>
      </c>
      <c r="N20" s="162">
        <f t="shared" si="3"/>
        <v>0</v>
      </c>
    </row>
    <row r="21" spans="1:14" x14ac:dyDescent="0.4">
      <c r="A21" s="392"/>
      <c r="B21" s="392" t="s">
        <v>396</v>
      </c>
      <c r="C21" s="392"/>
      <c r="D21" s="397" t="s">
        <v>406</v>
      </c>
      <c r="E21" s="397"/>
      <c r="F21" s="158"/>
      <c r="G21" s="161"/>
      <c r="H21" s="151">
        <v>0</v>
      </c>
      <c r="I21" s="154"/>
      <c r="J21" s="162">
        <f t="shared" si="2"/>
        <v>0</v>
      </c>
      <c r="K21" s="161"/>
      <c r="L21" s="151">
        <v>0</v>
      </c>
      <c r="M21" s="154"/>
      <c r="N21" s="162">
        <f t="shared" si="3"/>
        <v>0</v>
      </c>
    </row>
    <row r="22" spans="1:14" ht="19.5" thickBot="1" x14ac:dyDescent="0.45">
      <c r="A22" s="415"/>
      <c r="B22" s="415"/>
      <c r="C22" s="415"/>
      <c r="D22" s="407" t="s">
        <v>407</v>
      </c>
      <c r="E22" s="407"/>
      <c r="F22" s="163"/>
      <c r="G22" s="164"/>
      <c r="H22" s="165">
        <v>0</v>
      </c>
      <c r="I22" s="167"/>
      <c r="J22" s="166">
        <f t="shared" si="2"/>
        <v>0</v>
      </c>
      <c r="K22" s="164"/>
      <c r="L22" s="165">
        <v>0</v>
      </c>
      <c r="M22" s="167"/>
      <c r="N22" s="166">
        <f t="shared" si="3"/>
        <v>0</v>
      </c>
    </row>
    <row r="23" spans="1:14" ht="20.25" thickTop="1" thickBot="1" x14ac:dyDescent="0.45">
      <c r="A23" s="399" t="s">
        <v>397</v>
      </c>
      <c r="B23" s="399"/>
      <c r="C23" s="399"/>
      <c r="D23" s="399"/>
      <c r="E23" s="399"/>
      <c r="F23" s="168" t="s">
        <v>266</v>
      </c>
      <c r="G23" s="169" t="s">
        <v>261</v>
      </c>
      <c r="H23" s="170" t="s">
        <v>261</v>
      </c>
      <c r="I23" s="170" t="s">
        <v>261</v>
      </c>
      <c r="J23" s="171">
        <f>SUM(J10:J22)</f>
        <v>0</v>
      </c>
      <c r="K23" s="169" t="s">
        <v>261</v>
      </c>
      <c r="L23" s="170" t="s">
        <v>261</v>
      </c>
      <c r="M23" s="170" t="s">
        <v>261</v>
      </c>
      <c r="N23" s="171">
        <f>SUM(N10:N22)</f>
        <v>0</v>
      </c>
    </row>
    <row r="24" spans="1:14" x14ac:dyDescent="0.4">
      <c r="A24" s="172"/>
      <c r="B24" s="172"/>
      <c r="C24" s="172"/>
      <c r="D24" s="172"/>
      <c r="E24" s="172"/>
      <c r="F24" s="172"/>
      <c r="G24" s="172"/>
      <c r="H24" s="172"/>
      <c r="I24" s="172"/>
      <c r="J24" s="173" t="s">
        <v>411</v>
      </c>
      <c r="K24" s="172"/>
      <c r="L24" s="172"/>
      <c r="M24" s="172"/>
      <c r="N24" s="173" t="s">
        <v>412</v>
      </c>
    </row>
    <row r="25" spans="1:14" x14ac:dyDescent="0.4">
      <c r="A25" s="172" t="s">
        <v>410</v>
      </c>
      <c r="B25" s="172"/>
      <c r="C25" s="172"/>
      <c r="D25" s="172"/>
      <c r="E25" s="172"/>
      <c r="F25" s="172"/>
      <c r="G25" s="172"/>
      <c r="H25" s="172"/>
      <c r="I25" s="172"/>
      <c r="J25" s="172"/>
      <c r="K25" s="172"/>
      <c r="L25" s="172"/>
      <c r="M25" s="172"/>
      <c r="N25" s="172"/>
    </row>
    <row r="26" spans="1:14" x14ac:dyDescent="0.4">
      <c r="A26" s="172"/>
      <c r="B26" s="392" t="s">
        <v>413</v>
      </c>
      <c r="C26" s="392"/>
      <c r="D26" s="392"/>
      <c r="E26" s="392"/>
      <c r="F26" s="392"/>
      <c r="G26" s="392" t="s">
        <v>414</v>
      </c>
      <c r="H26" s="392"/>
      <c r="I26" s="392"/>
      <c r="J26" s="392" t="s">
        <v>415</v>
      </c>
      <c r="K26" s="392"/>
      <c r="L26" s="392"/>
      <c r="M26" s="392" t="s">
        <v>416</v>
      </c>
      <c r="N26" s="392"/>
    </row>
    <row r="27" spans="1:14" x14ac:dyDescent="0.4">
      <c r="A27" s="172"/>
      <c r="B27" s="392"/>
      <c r="C27" s="392"/>
      <c r="D27" s="392"/>
      <c r="E27" s="392"/>
      <c r="F27" s="392"/>
      <c r="G27" s="392">
        <f>$J$23</f>
        <v>0</v>
      </c>
      <c r="H27" s="392"/>
      <c r="I27" s="392" t="s">
        <v>417</v>
      </c>
      <c r="J27" s="392">
        <f>$N$23</f>
        <v>0</v>
      </c>
      <c r="K27" s="392"/>
      <c r="L27" s="392" t="s">
        <v>417</v>
      </c>
      <c r="M27" s="398" t="e">
        <f>$J$27/$G$27</f>
        <v>#DIV/0!</v>
      </c>
      <c r="N27" s="398"/>
    </row>
    <row r="28" spans="1:14" x14ac:dyDescent="0.4">
      <c r="A28" s="172"/>
      <c r="B28" s="392"/>
      <c r="C28" s="392"/>
      <c r="D28" s="392"/>
      <c r="E28" s="392"/>
      <c r="F28" s="392"/>
      <c r="G28" s="392"/>
      <c r="H28" s="392"/>
      <c r="I28" s="392"/>
      <c r="J28" s="392"/>
      <c r="K28" s="392"/>
      <c r="L28" s="392"/>
      <c r="M28" s="398"/>
      <c r="N28" s="398"/>
    </row>
    <row r="29" spans="1:14" x14ac:dyDescent="0.4">
      <c r="A29" s="172"/>
      <c r="B29" s="172"/>
      <c r="C29" s="172"/>
      <c r="D29" s="172"/>
      <c r="E29" s="172"/>
      <c r="F29" s="172"/>
      <c r="G29" s="172"/>
      <c r="H29" s="172"/>
      <c r="I29" s="172"/>
      <c r="J29" s="172"/>
      <c r="K29" s="172"/>
      <c r="L29" s="172"/>
      <c r="M29" s="172"/>
      <c r="N29" s="172"/>
    </row>
  </sheetData>
  <mergeCells count="41">
    <mergeCell ref="B16:E16"/>
    <mergeCell ref="B17:E17"/>
    <mergeCell ref="B18:E18"/>
    <mergeCell ref="A10:A12"/>
    <mergeCell ref="B10:E10"/>
    <mergeCell ref="B12:C12"/>
    <mergeCell ref="B14:E14"/>
    <mergeCell ref="B15:E15"/>
    <mergeCell ref="A23:E23"/>
    <mergeCell ref="A13:E13"/>
    <mergeCell ref="E7:H7"/>
    <mergeCell ref="I7:N7"/>
    <mergeCell ref="A7:D7"/>
    <mergeCell ref="D22:E22"/>
    <mergeCell ref="G8:J8"/>
    <mergeCell ref="K8:N8"/>
    <mergeCell ref="B11:E11"/>
    <mergeCell ref="A8:E9"/>
    <mergeCell ref="D12:E12"/>
    <mergeCell ref="B19:E19"/>
    <mergeCell ref="B20:E20"/>
    <mergeCell ref="D21:E21"/>
    <mergeCell ref="B21:C22"/>
    <mergeCell ref="A14:A22"/>
    <mergeCell ref="M26:N26"/>
    <mergeCell ref="M27:N28"/>
    <mergeCell ref="B26:F28"/>
    <mergeCell ref="J27:K28"/>
    <mergeCell ref="L27:L28"/>
    <mergeCell ref="G26:I26"/>
    <mergeCell ref="G27:H28"/>
    <mergeCell ref="I27:I28"/>
    <mergeCell ref="J26:L26"/>
    <mergeCell ref="A4:B5"/>
    <mergeCell ref="A2:N2"/>
    <mergeCell ref="A3:C3"/>
    <mergeCell ref="D3:G3"/>
    <mergeCell ref="C5:G5"/>
    <mergeCell ref="H5:K5"/>
    <mergeCell ref="H4:K4"/>
    <mergeCell ref="C4:G4"/>
  </mergeCells>
  <phoneticPr fontId="1"/>
  <pageMargins left="0.7" right="0.7" top="0.75" bottom="0.75" header="0.3" footer="0.3"/>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zoomScale="90" zoomScaleNormal="85" zoomScaleSheetLayoutView="90" workbookViewId="0">
      <selection activeCell="K16" sqref="K16:AA16"/>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49"/>
      <c r="B1" s="417" t="s">
        <v>6</v>
      </c>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row>
    <row r="2" spans="1:49" ht="39.950000000000003" customHeight="1" x14ac:dyDescent="0.4">
      <c r="A2" s="424" t="s">
        <v>7</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56"/>
      <c r="AD2" s="456"/>
      <c r="AE2" s="456"/>
      <c r="AF2" s="456"/>
      <c r="AG2" s="456"/>
      <c r="AH2" s="456"/>
      <c r="AI2" s="456"/>
      <c r="AJ2" s="456"/>
      <c r="AK2" s="456"/>
      <c r="AL2" s="456"/>
      <c r="AM2" s="456"/>
      <c r="AN2" s="456"/>
      <c r="AO2" s="456"/>
      <c r="AP2" s="456"/>
      <c r="AQ2" s="456"/>
      <c r="AR2" s="456"/>
      <c r="AS2" s="456"/>
      <c r="AT2" s="456"/>
      <c r="AU2" s="456"/>
      <c r="AV2" s="456"/>
      <c r="AW2" s="456"/>
    </row>
    <row r="3" spans="1:49" ht="20.100000000000001" customHeight="1" x14ac:dyDescent="0.4">
      <c r="A3" s="50"/>
      <c r="B3" s="51"/>
      <c r="C3" s="51"/>
      <c r="D3" s="51"/>
      <c r="E3" s="51"/>
      <c r="F3" s="51"/>
      <c r="G3" s="51"/>
      <c r="H3" s="51"/>
      <c r="I3" s="51"/>
      <c r="J3" s="51"/>
      <c r="K3" s="51"/>
      <c r="L3" s="51"/>
      <c r="M3" s="51"/>
      <c r="N3" s="51"/>
      <c r="O3" s="51"/>
      <c r="P3" s="51"/>
      <c r="Q3" s="51"/>
      <c r="R3" s="51"/>
      <c r="S3" s="51"/>
      <c r="T3" s="51"/>
      <c r="U3" s="437"/>
      <c r="V3" s="437"/>
      <c r="W3" s="437"/>
      <c r="X3" s="437"/>
      <c r="Y3" s="437"/>
      <c r="Z3" s="437"/>
      <c r="AA3" s="437"/>
      <c r="AB3" s="51"/>
    </row>
    <row r="4" spans="1:49" ht="20.100000000000001" customHeight="1" x14ac:dyDescent="0.4">
      <c r="A4" s="52"/>
      <c r="B4" s="459" t="s">
        <v>8</v>
      </c>
      <c r="C4" s="459"/>
      <c r="D4" s="459"/>
      <c r="E4" s="459"/>
      <c r="F4" s="459"/>
      <c r="G4" s="459"/>
      <c r="H4" s="459"/>
      <c r="I4" s="52"/>
      <c r="J4" s="52"/>
      <c r="K4" s="52"/>
      <c r="L4" s="52"/>
      <c r="M4" s="51"/>
      <c r="N4" s="51"/>
      <c r="O4" s="51"/>
      <c r="P4" s="51"/>
      <c r="Q4" s="51"/>
      <c r="R4" s="51"/>
      <c r="S4" s="51"/>
      <c r="T4" s="51"/>
      <c r="U4" s="51"/>
      <c r="V4" s="51"/>
      <c r="W4" s="51"/>
      <c r="X4" s="51"/>
      <c r="Y4" s="51"/>
      <c r="Z4" s="51"/>
      <c r="AA4" s="51"/>
      <c r="AB4" s="51"/>
    </row>
    <row r="5" spans="1:49" ht="20.100000000000001" customHeight="1" x14ac:dyDescent="0.4">
      <c r="A5" s="50"/>
      <c r="B5" s="51"/>
      <c r="C5" s="51"/>
      <c r="D5" s="51"/>
      <c r="E5" s="51"/>
      <c r="F5" s="51"/>
      <c r="G5" s="51"/>
      <c r="H5" s="51"/>
      <c r="I5" s="51"/>
      <c r="J5" s="424" t="s">
        <v>133</v>
      </c>
      <c r="K5" s="424"/>
      <c r="L5" s="424"/>
      <c r="M5" s="438" t="s">
        <v>9</v>
      </c>
      <c r="N5" s="438"/>
      <c r="O5" s="438"/>
      <c r="P5" s="438"/>
      <c r="Q5" s="438"/>
      <c r="R5" s="458">
        <f>基本情報設定シート!$C$9</f>
        <v>0</v>
      </c>
      <c r="S5" s="458"/>
      <c r="T5" s="458"/>
      <c r="U5" s="458"/>
      <c r="V5" s="458"/>
      <c r="W5" s="458"/>
      <c r="X5" s="458"/>
      <c r="Y5" s="458"/>
      <c r="Z5" s="458"/>
      <c r="AA5" s="458"/>
      <c r="AB5" s="458"/>
    </row>
    <row r="6" spans="1:49" ht="20.100000000000001" customHeight="1" x14ac:dyDescent="0.4">
      <c r="A6" s="50"/>
      <c r="B6" s="51"/>
      <c r="C6" s="51"/>
      <c r="D6" s="51"/>
      <c r="E6" s="51"/>
      <c r="F6" s="51"/>
      <c r="G6" s="51"/>
      <c r="H6" s="51"/>
      <c r="I6" s="51"/>
      <c r="J6" s="424"/>
      <c r="K6" s="424"/>
      <c r="L6" s="424"/>
      <c r="M6" s="457" t="s">
        <v>10</v>
      </c>
      <c r="N6" s="457"/>
      <c r="O6" s="457"/>
      <c r="P6" s="457"/>
      <c r="Q6" s="457"/>
      <c r="R6" s="458">
        <f>基本情報設定シート!$C$3</f>
        <v>0</v>
      </c>
      <c r="S6" s="458"/>
      <c r="T6" s="458"/>
      <c r="U6" s="458"/>
      <c r="V6" s="458"/>
      <c r="W6" s="458"/>
      <c r="X6" s="458"/>
      <c r="Y6" s="458"/>
      <c r="Z6" s="458"/>
      <c r="AA6" s="458"/>
      <c r="AB6" s="458"/>
    </row>
    <row r="7" spans="1:49" ht="20.100000000000001" customHeight="1" x14ac:dyDescent="0.4">
      <c r="A7" s="50"/>
      <c r="B7" s="51"/>
      <c r="C7" s="51"/>
      <c r="D7" s="51"/>
      <c r="E7" s="51"/>
      <c r="F7" s="51"/>
      <c r="G7" s="51"/>
      <c r="H7" s="51"/>
      <c r="I7" s="51"/>
      <c r="J7" s="424"/>
      <c r="K7" s="424"/>
      <c r="L7" s="424"/>
      <c r="M7" s="457"/>
      <c r="N7" s="457"/>
      <c r="O7" s="457"/>
      <c r="P7" s="457"/>
      <c r="Q7" s="457"/>
      <c r="R7" s="458" t="str">
        <f>基本情報設定シート!$C$4&amp;"　"&amp;基本情報設定シート!$C$5</f>
        <v>　</v>
      </c>
      <c r="S7" s="458"/>
      <c r="T7" s="458"/>
      <c r="U7" s="458"/>
      <c r="V7" s="458"/>
      <c r="W7" s="458"/>
      <c r="X7" s="458"/>
      <c r="Y7" s="458"/>
      <c r="Z7" s="458"/>
      <c r="AA7" s="458"/>
      <c r="AB7" s="458"/>
    </row>
    <row r="8" spans="1:49" s="3" customFormat="1" ht="60" customHeight="1" x14ac:dyDescent="0.4">
      <c r="A8" s="49"/>
      <c r="B8" s="416" t="s">
        <v>134</v>
      </c>
      <c r="C8" s="416"/>
      <c r="D8" s="416"/>
      <c r="E8" s="416"/>
      <c r="F8" s="416"/>
      <c r="G8" s="416"/>
      <c r="H8" s="416"/>
      <c r="I8" s="416"/>
      <c r="J8" s="416"/>
      <c r="K8" s="416"/>
      <c r="L8" s="416"/>
      <c r="M8" s="416"/>
      <c r="N8" s="416"/>
      <c r="O8" s="416"/>
      <c r="P8" s="416"/>
      <c r="Q8" s="416"/>
      <c r="R8" s="416"/>
      <c r="S8" s="416"/>
      <c r="T8" s="416"/>
      <c r="U8" s="416"/>
      <c r="V8" s="416"/>
      <c r="W8" s="416"/>
      <c r="X8" s="416"/>
      <c r="Y8" s="416"/>
      <c r="Z8" s="416"/>
      <c r="AA8" s="416"/>
      <c r="AB8" s="49"/>
    </row>
    <row r="9" spans="1:49" s="3" customFormat="1" ht="30" customHeight="1" x14ac:dyDescent="0.4">
      <c r="A9" s="424" t="s">
        <v>0</v>
      </c>
      <c r="B9" s="424"/>
      <c r="C9" s="424"/>
      <c r="D9" s="424"/>
      <c r="E9" s="424"/>
      <c r="F9" s="424"/>
      <c r="G9" s="424"/>
      <c r="H9" s="424"/>
      <c r="I9" s="424"/>
      <c r="J9" s="424"/>
      <c r="K9" s="424"/>
      <c r="L9" s="424"/>
      <c r="M9" s="424"/>
      <c r="N9" s="424"/>
      <c r="O9" s="424"/>
      <c r="P9" s="424"/>
      <c r="Q9" s="424"/>
      <c r="R9" s="424"/>
      <c r="S9" s="424"/>
      <c r="T9" s="424"/>
      <c r="U9" s="424"/>
      <c r="V9" s="424"/>
      <c r="W9" s="424"/>
      <c r="X9" s="424"/>
      <c r="Y9" s="424"/>
      <c r="Z9" s="424"/>
      <c r="AA9" s="424"/>
      <c r="AB9" s="424"/>
    </row>
    <row r="10" spans="1:49" s="3" customFormat="1" ht="20.100000000000001" customHeight="1" x14ac:dyDescent="0.4">
      <c r="A10" s="49"/>
      <c r="B10" s="425" t="s">
        <v>1</v>
      </c>
      <c r="C10" s="426"/>
      <c r="D10" s="426"/>
      <c r="E10" s="427"/>
      <c r="F10" s="428" t="e">
        <f>EDATE(U3,-3)</f>
        <v>#NUM!</v>
      </c>
      <c r="G10" s="429"/>
      <c r="H10" s="429"/>
      <c r="I10" s="429"/>
      <c r="J10" s="430"/>
      <c r="K10" s="431" t="s">
        <v>2</v>
      </c>
      <c r="L10" s="432"/>
      <c r="M10" s="432"/>
      <c r="N10" s="432"/>
      <c r="O10" s="433"/>
      <c r="P10" s="434" t="str">
        <f>基本情報設定シート!$C$10</f>
        <v>松江市設備導入支援事業補助金</v>
      </c>
      <c r="Q10" s="435"/>
      <c r="R10" s="435"/>
      <c r="S10" s="435"/>
      <c r="T10" s="435"/>
      <c r="U10" s="435"/>
      <c r="V10" s="435"/>
      <c r="W10" s="435"/>
      <c r="X10" s="435"/>
      <c r="Y10" s="435"/>
      <c r="Z10" s="435"/>
      <c r="AA10" s="436"/>
      <c r="AB10" s="49"/>
    </row>
    <row r="11" spans="1:49" s="3" customFormat="1" ht="20.100000000000001" customHeight="1" x14ac:dyDescent="0.4">
      <c r="A11" s="49"/>
      <c r="B11" s="418" t="s">
        <v>3</v>
      </c>
      <c r="C11" s="419"/>
      <c r="D11" s="419"/>
      <c r="E11" s="419"/>
      <c r="F11" s="419"/>
      <c r="G11" s="419"/>
      <c r="H11" s="419"/>
      <c r="I11" s="419"/>
      <c r="J11" s="420"/>
      <c r="K11" s="434" t="str">
        <f>基本情報設定シート!$C$11</f>
        <v>生産性向上支援事業</v>
      </c>
      <c r="L11" s="435"/>
      <c r="M11" s="435"/>
      <c r="N11" s="435"/>
      <c r="O11" s="435"/>
      <c r="P11" s="435"/>
      <c r="Q11" s="435"/>
      <c r="R11" s="435"/>
      <c r="S11" s="435"/>
      <c r="T11" s="435"/>
      <c r="U11" s="435"/>
      <c r="V11" s="435"/>
      <c r="W11" s="435"/>
      <c r="X11" s="435"/>
      <c r="Y11" s="435"/>
      <c r="Z11" s="435"/>
      <c r="AA11" s="436"/>
      <c r="AB11" s="49"/>
    </row>
    <row r="12" spans="1:49" s="3" customFormat="1" ht="99.95" customHeight="1" x14ac:dyDescent="0.4">
      <c r="A12" s="49"/>
      <c r="B12" s="418" t="s">
        <v>11</v>
      </c>
      <c r="C12" s="419"/>
      <c r="D12" s="419"/>
      <c r="E12" s="419"/>
      <c r="F12" s="419"/>
      <c r="G12" s="419"/>
      <c r="H12" s="419"/>
      <c r="I12" s="419"/>
      <c r="J12" s="420"/>
      <c r="K12" s="421">
        <f>'(別紙1)設備導入計画書'!$E$23</f>
        <v>0</v>
      </c>
      <c r="L12" s="422"/>
      <c r="M12" s="422"/>
      <c r="N12" s="422"/>
      <c r="O12" s="422"/>
      <c r="P12" s="422"/>
      <c r="Q12" s="422"/>
      <c r="R12" s="422"/>
      <c r="S12" s="422"/>
      <c r="T12" s="422"/>
      <c r="U12" s="422"/>
      <c r="V12" s="422"/>
      <c r="W12" s="422"/>
      <c r="X12" s="422"/>
      <c r="Y12" s="422"/>
      <c r="Z12" s="422"/>
      <c r="AA12" s="423"/>
      <c r="AB12" s="49"/>
    </row>
    <row r="13" spans="1:49" s="3" customFormat="1" ht="99.95" customHeight="1" x14ac:dyDescent="0.4">
      <c r="A13" s="49"/>
      <c r="B13" s="418" t="s">
        <v>12</v>
      </c>
      <c r="C13" s="419"/>
      <c r="D13" s="419"/>
      <c r="E13" s="419"/>
      <c r="F13" s="419"/>
      <c r="G13" s="419"/>
      <c r="H13" s="419"/>
      <c r="I13" s="419"/>
      <c r="J13" s="420"/>
      <c r="K13" s="421">
        <f>'(別紙1)設備導入計画書'!$E$24</f>
        <v>0</v>
      </c>
      <c r="L13" s="422"/>
      <c r="M13" s="422"/>
      <c r="N13" s="422"/>
      <c r="O13" s="422"/>
      <c r="P13" s="422"/>
      <c r="Q13" s="422"/>
      <c r="R13" s="422"/>
      <c r="S13" s="422"/>
      <c r="T13" s="422"/>
      <c r="U13" s="422"/>
      <c r="V13" s="422"/>
      <c r="W13" s="422"/>
      <c r="X13" s="422"/>
      <c r="Y13" s="422"/>
      <c r="Z13" s="422"/>
      <c r="AA13" s="423"/>
      <c r="AB13" s="49"/>
    </row>
    <row r="14" spans="1:49" s="3" customFormat="1" ht="39.950000000000003" customHeight="1" x14ac:dyDescent="0.4">
      <c r="A14" s="49"/>
      <c r="B14" s="418" t="s">
        <v>118</v>
      </c>
      <c r="C14" s="419"/>
      <c r="D14" s="419"/>
      <c r="E14" s="419"/>
      <c r="F14" s="419"/>
      <c r="G14" s="419"/>
      <c r="H14" s="419"/>
      <c r="I14" s="419"/>
      <c r="J14" s="420"/>
      <c r="K14" s="439">
        <f>'(別紙6)事業計画書'!$K$50</f>
        <v>0</v>
      </c>
      <c r="L14" s="440"/>
      <c r="M14" s="440"/>
      <c r="N14" s="440"/>
      <c r="O14" s="440"/>
      <c r="P14" s="440"/>
      <c r="Q14" s="440"/>
      <c r="R14" s="440"/>
      <c r="S14" s="440"/>
      <c r="T14" s="440"/>
      <c r="U14" s="440"/>
      <c r="V14" s="440"/>
      <c r="W14" s="440"/>
      <c r="X14" s="440"/>
      <c r="Y14" s="440"/>
      <c r="Z14" s="435" t="s">
        <v>5</v>
      </c>
      <c r="AA14" s="436"/>
      <c r="AB14" s="49"/>
      <c r="AC14" s="4"/>
      <c r="AD14" s="4"/>
      <c r="AE14" s="4"/>
      <c r="AF14" s="4"/>
      <c r="AG14" s="4"/>
    </row>
    <row r="15" spans="1:49" s="3" customFormat="1" ht="39.950000000000003" customHeight="1" x14ac:dyDescent="0.4">
      <c r="A15" s="49"/>
      <c r="B15" s="418" t="s">
        <v>13</v>
      </c>
      <c r="C15" s="419"/>
      <c r="D15" s="419"/>
      <c r="E15" s="419"/>
      <c r="F15" s="419"/>
      <c r="G15" s="419"/>
      <c r="H15" s="419"/>
      <c r="I15" s="419"/>
      <c r="J15" s="420"/>
      <c r="K15" s="439">
        <f>'(別紙6)事業計画書'!$K$51</f>
        <v>0</v>
      </c>
      <c r="L15" s="440"/>
      <c r="M15" s="440"/>
      <c r="N15" s="440"/>
      <c r="O15" s="440"/>
      <c r="P15" s="440"/>
      <c r="Q15" s="440"/>
      <c r="R15" s="440"/>
      <c r="S15" s="440"/>
      <c r="T15" s="440"/>
      <c r="U15" s="440"/>
      <c r="V15" s="440"/>
      <c r="W15" s="440"/>
      <c r="X15" s="440"/>
      <c r="Y15" s="440"/>
      <c r="Z15" s="435" t="s">
        <v>5</v>
      </c>
      <c r="AA15" s="436"/>
      <c r="AB15" s="49"/>
      <c r="AC15" s="4"/>
      <c r="AD15" s="4"/>
      <c r="AE15" s="4"/>
      <c r="AF15" s="4"/>
      <c r="AG15" s="4"/>
    </row>
    <row r="16" spans="1:49" s="3" customFormat="1" ht="39.950000000000003" customHeight="1" x14ac:dyDescent="0.4">
      <c r="A16" s="49"/>
      <c r="B16" s="418" t="s">
        <v>14</v>
      </c>
      <c r="C16" s="419"/>
      <c r="D16" s="419"/>
      <c r="E16" s="419"/>
      <c r="F16" s="419"/>
      <c r="G16" s="419"/>
      <c r="H16" s="419"/>
      <c r="I16" s="419"/>
      <c r="J16" s="420"/>
      <c r="K16" s="444">
        <f>'(別紙1)設備導入計画書'!$E$19</f>
        <v>0</v>
      </c>
      <c r="L16" s="445"/>
      <c r="M16" s="445"/>
      <c r="N16" s="445"/>
      <c r="O16" s="445"/>
      <c r="P16" s="445"/>
      <c r="Q16" s="445"/>
      <c r="R16" s="445"/>
      <c r="S16" s="445"/>
      <c r="T16" s="445"/>
      <c r="U16" s="445"/>
      <c r="V16" s="445"/>
      <c r="W16" s="445"/>
      <c r="X16" s="445"/>
      <c r="Y16" s="445"/>
      <c r="Z16" s="445"/>
      <c r="AA16" s="446"/>
      <c r="AB16" s="49"/>
      <c r="AC16" s="4"/>
      <c r="AD16" s="4"/>
      <c r="AE16" s="4"/>
      <c r="AF16" s="4"/>
      <c r="AG16" s="4"/>
    </row>
    <row r="17" spans="1:33" s="3" customFormat="1" ht="20.100000000000001" customHeight="1" x14ac:dyDescent="0.4">
      <c r="A17" s="49"/>
      <c r="B17" s="418" t="s">
        <v>15</v>
      </c>
      <c r="C17" s="419"/>
      <c r="D17" s="419"/>
      <c r="E17" s="419"/>
      <c r="F17" s="419"/>
      <c r="G17" s="419"/>
      <c r="H17" s="419"/>
      <c r="I17" s="419"/>
      <c r="J17" s="420"/>
      <c r="K17" s="447" t="s">
        <v>16</v>
      </c>
      <c r="L17" s="448"/>
      <c r="M17" s="448"/>
      <c r="N17" s="452"/>
      <c r="O17" s="452"/>
      <c r="P17" s="452"/>
      <c r="Q17" s="452"/>
      <c r="R17" s="452"/>
      <c r="S17" s="452"/>
      <c r="T17" s="452"/>
      <c r="U17" s="452"/>
      <c r="V17" s="452"/>
      <c r="W17" s="452"/>
      <c r="X17" s="452"/>
      <c r="Y17" s="452"/>
      <c r="Z17" s="53"/>
      <c r="AA17" s="54"/>
      <c r="AB17" s="49"/>
      <c r="AC17" s="4"/>
      <c r="AD17" s="4"/>
      <c r="AE17" s="4"/>
      <c r="AF17" s="4"/>
      <c r="AG17" s="4"/>
    </row>
    <row r="18" spans="1:33" s="3" customFormat="1" ht="20.100000000000001" customHeight="1" x14ac:dyDescent="0.4">
      <c r="A18" s="49"/>
      <c r="B18" s="441"/>
      <c r="C18" s="442"/>
      <c r="D18" s="442"/>
      <c r="E18" s="442"/>
      <c r="F18" s="442"/>
      <c r="G18" s="442"/>
      <c r="H18" s="442"/>
      <c r="I18" s="442"/>
      <c r="J18" s="443"/>
      <c r="K18" s="449" t="s">
        <v>17</v>
      </c>
      <c r="L18" s="450"/>
      <c r="M18" s="450"/>
      <c r="N18" s="451"/>
      <c r="O18" s="451"/>
      <c r="P18" s="451"/>
      <c r="Q18" s="451"/>
      <c r="R18" s="451"/>
      <c r="S18" s="451"/>
      <c r="T18" s="451"/>
      <c r="U18" s="451"/>
      <c r="V18" s="451"/>
      <c r="W18" s="451"/>
      <c r="X18" s="451"/>
      <c r="Y18" s="451"/>
      <c r="Z18" s="55"/>
      <c r="AA18" s="56"/>
      <c r="AB18" s="49"/>
      <c r="AC18" s="4"/>
      <c r="AD18" s="4"/>
      <c r="AE18" s="4"/>
      <c r="AF18" s="4"/>
      <c r="AG18" s="4"/>
    </row>
    <row r="19" spans="1:33" s="3" customFormat="1" ht="99.95" customHeight="1" x14ac:dyDescent="0.4">
      <c r="A19" s="49"/>
      <c r="B19" s="425" t="s">
        <v>18</v>
      </c>
      <c r="C19" s="426"/>
      <c r="D19" s="426"/>
      <c r="E19" s="426"/>
      <c r="F19" s="426"/>
      <c r="G19" s="426"/>
      <c r="H19" s="426"/>
      <c r="I19" s="426"/>
      <c r="J19" s="427"/>
      <c r="K19" s="453" t="str">
        <f>VLOOKUP($K$11,管理者用!$C$2:$E$18,2,0)</f>
        <v>１．事業計画書
２．設備導入計画承認書の写し
３．導入した設備の取得に係る契約書
　　または見積書及びその明細の写し
４．導入した設備の検収を証する書類</v>
      </c>
      <c r="L19" s="454"/>
      <c r="M19" s="454"/>
      <c r="N19" s="454"/>
      <c r="O19" s="454"/>
      <c r="P19" s="454"/>
      <c r="Q19" s="454"/>
      <c r="R19" s="454"/>
      <c r="S19" s="454"/>
      <c r="T19" s="454"/>
      <c r="U19" s="454"/>
      <c r="V19" s="454"/>
      <c r="W19" s="454"/>
      <c r="X19" s="454"/>
      <c r="Y19" s="454"/>
      <c r="Z19" s="454"/>
      <c r="AA19" s="455"/>
      <c r="AB19" s="49"/>
    </row>
    <row r="20" spans="1:33" s="3" customFormat="1" ht="18.75" customHeight="1" x14ac:dyDescent="0.4">
      <c r="A20" s="49"/>
      <c r="B20" s="49"/>
      <c r="C20" s="49"/>
      <c r="D20" s="49"/>
      <c r="E20" s="57"/>
      <c r="F20" s="57"/>
      <c r="G20" s="57"/>
      <c r="H20" s="57"/>
      <c r="I20" s="57"/>
      <c r="J20" s="57"/>
      <c r="K20" s="57"/>
      <c r="L20" s="57"/>
      <c r="M20" s="57"/>
      <c r="N20" s="57"/>
      <c r="O20" s="57"/>
      <c r="P20" s="57"/>
      <c r="Q20" s="57"/>
      <c r="R20" s="57"/>
      <c r="S20" s="57"/>
      <c r="T20" s="57"/>
      <c r="U20" s="57"/>
      <c r="V20" s="57"/>
      <c r="W20" s="57"/>
      <c r="X20" s="57"/>
      <c r="Y20" s="57"/>
      <c r="Z20" s="57"/>
      <c r="AA20" s="57"/>
      <c r="AB20" s="49"/>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H6vadxtB6FANQGAhREEZuCV78gkEmPJa7yIiw8Ohq4SuYpFE0Dw+sXlIbc6UcU+n3ticAx+xiT7uk0D/Vr6mHA==" saltValue="Si+k+XY4rvdABBN4/LQFrQ=="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customSheetView>
  </customSheetViews>
  <mergeCells count="3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 ref="B16:J16"/>
    <mergeCell ref="B17:J18"/>
    <mergeCell ref="K16:AA16"/>
    <mergeCell ref="K17:M17"/>
    <mergeCell ref="K18:M18"/>
    <mergeCell ref="B15:J15"/>
    <mergeCell ref="Z14:AA14"/>
    <mergeCell ref="Z15:AA15"/>
    <mergeCell ref="K14:Y14"/>
    <mergeCell ref="K15:Y15"/>
    <mergeCell ref="B8:AA8"/>
    <mergeCell ref="B1:AB1"/>
    <mergeCell ref="B12:J12"/>
    <mergeCell ref="K12:AA12"/>
    <mergeCell ref="A9:AB9"/>
    <mergeCell ref="B10:E10"/>
    <mergeCell ref="F10:J10"/>
    <mergeCell ref="K10:O10"/>
    <mergeCell ref="P10:AA10"/>
    <mergeCell ref="U3:AA3"/>
    <mergeCell ref="J5:L7"/>
    <mergeCell ref="M5:Q5"/>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管理者用</vt:lpstr>
      <vt:lpstr>プルダウン（基本設定）</vt:lpstr>
      <vt:lpstr>プルダウン（事業計画書）</vt:lpstr>
      <vt:lpstr>基本情報設定シート</vt:lpstr>
      <vt:lpstr>(別紙1)設備導入計画書</vt:lpstr>
      <vt:lpstr>(別紙2)事前着手申請書</vt:lpstr>
      <vt:lpstr>(別紙3)労働生産性向上計画書</vt:lpstr>
      <vt:lpstr>(別紙4)炭素排出量削減資料</vt:lpstr>
      <vt:lpstr>(様式1号)交付申請書</vt:lpstr>
      <vt:lpstr>(別紙6)事業計画書</vt:lpstr>
      <vt:lpstr>(様式4号)着手届</vt:lpstr>
      <vt:lpstr>(様式3号)変更交付申請書</vt:lpstr>
      <vt:lpstr>(別紙7)変更事業計画書</vt:lpstr>
      <vt:lpstr>(様式3号3)変更・中止・廃止承認申請書</vt:lpstr>
      <vt:lpstr>(様式4号)完了届</vt:lpstr>
      <vt:lpstr>(様式5号)実績報告書</vt:lpstr>
      <vt:lpstr>(別紙8)事業報告書</vt:lpstr>
      <vt:lpstr>(様式7号)交付請求書</vt:lpstr>
      <vt:lpstr>口座振込依頼書</vt:lpstr>
      <vt:lpstr>'(別紙1)設備導入計画書'!Print_Area</vt:lpstr>
      <vt:lpstr>'(別紙2)事前着手申請書'!Print_Area</vt:lpstr>
      <vt:lpstr>'(別紙3)労働生産性向上計画書'!Print_Area</vt:lpstr>
      <vt:lpstr>'(別紙4)炭素排出量削減資料'!Print_Area</vt:lpstr>
      <vt:lpstr>'(別紙6)事業計画書'!Print_Area</vt:lpstr>
      <vt:lpstr>'(別紙7)変更事業計画書'!Print_Area</vt:lpstr>
      <vt:lpstr>'(別紙8)事業報告書'!Print_Area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lpstr>'(別紙1)設備導入計画書'!松江市ものづくり関心向上啓発活動支援事業補助金</vt:lpstr>
      <vt:lpstr>松江市ものづくり関心向上啓発活動支援事業補助金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2025-05-12T23:16:48Z</cp:lastPrinted>
  <dcterms:created xsi:type="dcterms:W3CDTF">2022-04-21T05:19:51Z</dcterms:created>
  <dcterms:modified xsi:type="dcterms:W3CDTF">2025-05-12T23:21:01Z</dcterms:modified>
</cp:coreProperties>
</file>