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X:\まつえ産業支援センター\R6\02_産業支援\A_ものづくりAP\03_補助金申請・報告\02_交付要綱・実施要領\【令和7年度～】\07_新製品・新技術開発支援\01_補助金要綱・要領\様式\"/>
    </mc:Choice>
  </mc:AlternateContent>
  <bookViews>
    <workbookView xWindow="28680" yWindow="-795" windowWidth="29040" windowHeight="15720" tabRatio="887" firstSheet="3" activeTab="3"/>
  </bookViews>
  <sheets>
    <sheet name="管理者用" sheetId="18" state="hidden" r:id="rId1"/>
    <sheet name="プルダウン（基本設定）" sheetId="19" state="hidden" r:id="rId2"/>
    <sheet name="プルダウン（事業計画書）" sheetId="24" state="hidden" r:id="rId3"/>
    <sheet name="基本情報設定シート" sheetId="21" r:id="rId4"/>
    <sheet name="(様式1号)交付申請書" sheetId="3" r:id="rId5"/>
    <sheet name="(別紙4)事業計画書" sheetId="23" r:id="rId6"/>
    <sheet name="(様式4号)着手届" sheetId="15" r:id="rId7"/>
    <sheet name="(様式3号)変更交付申請書" sheetId="8" r:id="rId8"/>
    <sheet name="(別紙5)変更事業計画書" sheetId="25" r:id="rId9"/>
    <sheet name="(様式3号3)変更・中止・廃止承認申請書" sheetId="9" r:id="rId10"/>
    <sheet name="(様式4号)完了届" sheetId="22" r:id="rId11"/>
    <sheet name="(様式5号)実績報告書" sheetId="5" r:id="rId12"/>
    <sheet name="(別紙6)事業報告書" sheetId="26" r:id="rId13"/>
    <sheet name="(様式7号)交付請求書" sheetId="6" r:id="rId14"/>
    <sheet name="口座振込依頼書" sheetId="7" r:id="rId15"/>
  </sheets>
  <definedNames>
    <definedName name="_Key1" localSheetId="5" hidden="1">#REF!</definedName>
    <definedName name="_Key1" localSheetId="8" hidden="1">#REF!</definedName>
    <definedName name="_Key1" localSheetId="12" hidden="1">#REF!</definedName>
    <definedName name="_Key1" localSheetId="10" hidden="1">#REF!</definedName>
    <definedName name="_Key1" hidden="1">#REF!</definedName>
    <definedName name="_Order1" hidden="1">255</definedName>
    <definedName name="_Sort" localSheetId="5" hidden="1">#REF!</definedName>
    <definedName name="_Sort" localSheetId="8" hidden="1">#REF!</definedName>
    <definedName name="_Sort" localSheetId="12" hidden="1">#REF!</definedName>
    <definedName name="_Sort" localSheetId="10" hidden="1">#REF!</definedName>
    <definedName name="_Sort" hidden="1">#REF!</definedName>
    <definedName name="_xlnm.Print_Area" localSheetId="5">'(別紙4)事業計画書'!$A$1:$M$38</definedName>
    <definedName name="_xlnm.Print_Area" localSheetId="8">'(別紙5)変更事業計画書'!$A$1:$M$54</definedName>
    <definedName name="_xlnm.Print_Area" localSheetId="12">'(別紙6)事業報告書'!$A$1:$M$44</definedName>
    <definedName name="_xlnm.Print_Area" localSheetId="4">'(様式1号)交付申請書'!$A$1:$AB$20</definedName>
    <definedName name="_xlnm.Print_Area" localSheetId="7">'(様式3号)変更交付申請書'!$A$1:$AB$20</definedName>
    <definedName name="_xlnm.Print_Area" localSheetId="9">'(様式3号3)変更・中止・廃止承認申請書'!$A$1:$AB$16</definedName>
    <definedName name="_xlnm.Print_Area" localSheetId="10">'(様式4号)完了届'!$A$1:$AB$16</definedName>
    <definedName name="_xlnm.Print_Area" localSheetId="6">'(様式4号)着手届'!$A$1:$AB$16</definedName>
    <definedName name="_xlnm.Print_Area" localSheetId="11">'(様式5号)実績報告書'!$A$1:$AB$21</definedName>
    <definedName name="_xlnm.Print_Area" localSheetId="13">'(様式7号)交付請求書'!$A$1:$AB$23</definedName>
    <definedName name="_xlnm.Print_Area" localSheetId="14">口座振込依頼書!$A$1:$X$45</definedName>
    <definedName name="Z_43050D9F_831B_4AF3_8E5E_9303BB21A858_.wvu.PrintArea" localSheetId="4" hidden="1">'(様式1号)交付申請書'!$A$1:$AB$21</definedName>
    <definedName name="Z_43050D9F_831B_4AF3_8E5E_9303BB21A858_.wvu.PrintArea" localSheetId="7" hidden="1">'(様式3号)変更交付申請書'!$A$1:$AB$20</definedName>
    <definedName name="Z_43050D9F_831B_4AF3_8E5E_9303BB21A858_.wvu.PrintArea" localSheetId="9" hidden="1">'(様式3号3)変更・中止・廃止承認申請書'!$A$1:$AB$16</definedName>
    <definedName name="Z_43050D9F_831B_4AF3_8E5E_9303BB21A858_.wvu.PrintArea" localSheetId="10" hidden="1">'(様式4号)完了届'!$A$1:$AB$16</definedName>
    <definedName name="Z_43050D9F_831B_4AF3_8E5E_9303BB21A858_.wvu.PrintArea" localSheetId="6" hidden="1">'(様式4号)着手届'!$A$1:$AB$16</definedName>
    <definedName name="Z_43050D9F_831B_4AF3_8E5E_9303BB21A858_.wvu.PrintArea" localSheetId="11" hidden="1">'(様式5号)実績報告書'!$A$1:$AB$21</definedName>
    <definedName name="Z_43050D9F_831B_4AF3_8E5E_9303BB21A858_.wvu.PrintArea" localSheetId="13" hidden="1">'(様式7号)交付請求書'!$A$1:$AB$23</definedName>
    <definedName name="Z_43050D9F_831B_4AF3_8E5E_9303BB21A858_.wvu.PrintArea" localSheetId="14" hidden="1">口座振込依頼書!$A$1:$X$46</definedName>
    <definedName name="松江市新製品・新分野チャレンジ支援事業補助金" localSheetId="8">#REF!</definedName>
    <definedName name="松江市新製品・新分野チャレンジ支援事業補助金" localSheetId="12">#REF!</definedName>
    <definedName name="松江市新製品・新分野チャレンジ支援事業補助金">#REF!</definedName>
  </definedNames>
  <calcPr calcId="162913" concurrentCalc="0"/>
  <customWorkbookViews>
    <customWorkbookView name="別紙1" guid="{43050D9F-831B-4AF3-8E5E-9303BB21A858}" maximized="1" xWindow="-8" yWindow="-8" windowWidth="1552" windowHeight="992" tabRatio="887" activeSheetId="13"/>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4" i="22" l="1"/>
  <c r="K23" i="26"/>
  <c r="K39" i="26"/>
  <c r="P42" i="26"/>
  <c r="E4" i="26"/>
  <c r="K41" i="26"/>
  <c r="E32" i="25"/>
  <c r="E22" i="26"/>
  <c r="K22" i="26"/>
  <c r="E34" i="25"/>
  <c r="E24" i="26"/>
  <c r="K24" i="26"/>
  <c r="E36" i="25"/>
  <c r="E26" i="26"/>
  <c r="K26" i="26"/>
  <c r="E38" i="25"/>
  <c r="E28" i="26"/>
  <c r="K28" i="26"/>
  <c r="E40" i="25"/>
  <c r="E30" i="26"/>
  <c r="K30" i="26"/>
  <c r="E42" i="25"/>
  <c r="E32" i="26"/>
  <c r="K32" i="26"/>
  <c r="E44" i="25"/>
  <c r="E34" i="26"/>
  <c r="K34" i="26"/>
  <c r="E46" i="25"/>
  <c r="E36" i="26"/>
  <c r="K36" i="26"/>
  <c r="K38" i="26"/>
  <c r="P41" i="26"/>
  <c r="K40" i="26"/>
  <c r="O41" i="26"/>
  <c r="N41" i="26"/>
  <c r="E12" i="25"/>
  <c r="K51" i="25"/>
  <c r="K33" i="25"/>
  <c r="K49" i="25"/>
  <c r="P52" i="25"/>
  <c r="O42" i="26"/>
  <c r="N42" i="26"/>
  <c r="N52" i="25"/>
  <c r="O52" i="25"/>
  <c r="E12" i="23"/>
  <c r="E34" i="23"/>
  <c r="K34" i="23"/>
  <c r="P36" i="23"/>
  <c r="K35" i="23"/>
  <c r="G34" i="25"/>
  <c r="I34" i="25"/>
  <c r="K34" i="25"/>
  <c r="N36" i="23"/>
  <c r="O36" i="23"/>
  <c r="H14" i="15"/>
  <c r="R10" i="22"/>
  <c r="B8" i="9"/>
  <c r="R10" i="9"/>
  <c r="R10" i="8"/>
  <c r="G32" i="25"/>
  <c r="G22" i="26"/>
  <c r="I32" i="25"/>
  <c r="I22" i="26"/>
  <c r="G24" i="26"/>
  <c r="I24" i="26"/>
  <c r="G36" i="25"/>
  <c r="G26" i="26"/>
  <c r="I36" i="25"/>
  <c r="I26" i="26"/>
  <c r="G38" i="25"/>
  <c r="G28" i="26"/>
  <c r="I38" i="25"/>
  <c r="I28" i="26"/>
  <c r="G40" i="25"/>
  <c r="G30" i="26"/>
  <c r="I40" i="25"/>
  <c r="I30" i="26"/>
  <c r="G42" i="25"/>
  <c r="G32" i="26"/>
  <c r="I42" i="25"/>
  <c r="I32" i="26"/>
  <c r="G44" i="25"/>
  <c r="G34" i="26"/>
  <c r="I44" i="25"/>
  <c r="I34" i="26"/>
  <c r="G46" i="25"/>
  <c r="G36" i="26"/>
  <c r="I46" i="25"/>
  <c r="I36" i="26"/>
  <c r="J53" i="25"/>
  <c r="J43" i="26"/>
  <c r="K25" i="26"/>
  <c r="K27" i="26"/>
  <c r="K29" i="26"/>
  <c r="K31" i="26"/>
  <c r="K33" i="26"/>
  <c r="K35" i="26"/>
  <c r="K37" i="26"/>
  <c r="G38" i="26"/>
  <c r="I38" i="26"/>
  <c r="E38" i="26"/>
  <c r="G34" i="23"/>
  <c r="I34" i="23"/>
  <c r="K35" i="25"/>
  <c r="K37" i="25"/>
  <c r="K39" i="25"/>
  <c r="K41" i="25"/>
  <c r="K43" i="25"/>
  <c r="K45" i="25"/>
  <c r="K47" i="25"/>
  <c r="G39" i="26"/>
  <c r="I39" i="26"/>
  <c r="E39" i="26"/>
  <c r="E49" i="25"/>
  <c r="E48" i="25"/>
  <c r="C24" i="26"/>
  <c r="C26" i="26"/>
  <c r="C28" i="26"/>
  <c r="C30" i="26"/>
  <c r="C32" i="26"/>
  <c r="C34" i="26"/>
  <c r="C36" i="26"/>
  <c r="C22" i="26"/>
  <c r="I49" i="25"/>
  <c r="G49" i="25"/>
  <c r="C34" i="25"/>
  <c r="C36" i="25"/>
  <c r="C38" i="25"/>
  <c r="C40" i="25"/>
  <c r="C42" i="25"/>
  <c r="C44" i="25"/>
  <c r="C46" i="25"/>
  <c r="C32" i="25"/>
  <c r="K46" i="25"/>
  <c r="K44" i="25"/>
  <c r="K32" i="23"/>
  <c r="K33" i="23"/>
  <c r="C32" i="23"/>
  <c r="C33" i="23"/>
  <c r="C27" i="23"/>
  <c r="C28" i="23"/>
  <c r="C29" i="23"/>
  <c r="C30" i="23"/>
  <c r="C31" i="23"/>
  <c r="C26" i="23"/>
  <c r="H10" i="22"/>
  <c r="H10" i="9"/>
  <c r="F10" i="3"/>
  <c r="H11" i="9"/>
  <c r="H10" i="8"/>
  <c r="E5" i="23"/>
  <c r="E5" i="25"/>
  <c r="F11" i="26"/>
  <c r="A2" i="26"/>
  <c r="A2" i="25"/>
  <c r="D15" i="26"/>
  <c r="K50" i="25"/>
  <c r="D11" i="26"/>
  <c r="D23" i="25"/>
  <c r="D13" i="26"/>
  <c r="D9" i="26"/>
  <c r="F21" i="25"/>
  <c r="G48" i="25"/>
  <c r="I48" i="25"/>
  <c r="K48" i="25"/>
  <c r="K42" i="25"/>
  <c r="A2" i="23"/>
  <c r="F19" i="23"/>
  <c r="K31" i="23"/>
  <c r="K15" i="5"/>
  <c r="D12" i="26"/>
  <c r="D16" i="26"/>
  <c r="D10" i="26"/>
  <c r="E3" i="26"/>
  <c r="H13" i="5"/>
  <c r="M15" i="8"/>
  <c r="K15" i="3"/>
  <c r="M13" i="8"/>
  <c r="R14" i="8"/>
  <c r="M18" i="8"/>
  <c r="M14" i="8"/>
  <c r="K11" i="3"/>
  <c r="K19" i="3"/>
  <c r="D25" i="25"/>
  <c r="D21" i="25"/>
  <c r="D19" i="25"/>
  <c r="D22" i="25"/>
  <c r="D26" i="25"/>
  <c r="D20" i="25"/>
  <c r="J11" i="25"/>
  <c r="E11" i="25"/>
  <c r="K10" i="25"/>
  <c r="E10" i="25"/>
  <c r="E9" i="25"/>
  <c r="I7" i="25"/>
  <c r="F7" i="25"/>
  <c r="K40" i="25"/>
  <c r="K38" i="25"/>
  <c r="K36" i="25"/>
  <c r="K32" i="25"/>
  <c r="E6" i="25"/>
  <c r="E4" i="25"/>
  <c r="E3" i="25"/>
  <c r="D19" i="23"/>
  <c r="D21" i="23"/>
  <c r="D18" i="23"/>
  <c r="K26" i="23"/>
  <c r="K27" i="23"/>
  <c r="K28" i="23"/>
  <c r="K29" i="23"/>
  <c r="K30" i="23"/>
  <c r="K14" i="3"/>
  <c r="E6" i="23"/>
  <c r="E4" i="23"/>
  <c r="E3" i="23"/>
  <c r="H23" i="7"/>
  <c r="G15" i="7"/>
  <c r="G11" i="7"/>
  <c r="L12" i="6"/>
  <c r="T11" i="6"/>
  <c r="H11" i="6"/>
  <c r="T10" i="6"/>
  <c r="H10" i="6"/>
  <c r="L13" i="6"/>
  <c r="L20" i="6"/>
  <c r="R7" i="6"/>
  <c r="R6" i="6"/>
  <c r="R5" i="6"/>
  <c r="H12" i="5"/>
  <c r="B20" i="5"/>
  <c r="U15" i="22"/>
  <c r="U14" i="5"/>
  <c r="H15" i="22"/>
  <c r="H14" i="5"/>
  <c r="T11" i="5"/>
  <c r="H10" i="5"/>
  <c r="H11" i="5"/>
  <c r="T10" i="5"/>
  <c r="R7" i="5"/>
  <c r="R6" i="5"/>
  <c r="R5" i="5"/>
  <c r="U3" i="22"/>
  <c r="H13" i="22"/>
  <c r="H12" i="22"/>
  <c r="R11" i="22"/>
  <c r="H11" i="22"/>
  <c r="R7" i="22"/>
  <c r="R6" i="22"/>
  <c r="R5" i="22"/>
  <c r="R7" i="15"/>
  <c r="R6" i="15"/>
  <c r="R5" i="15"/>
  <c r="H13" i="15"/>
  <c r="U15" i="15"/>
  <c r="H15" i="15"/>
  <c r="H12" i="15"/>
  <c r="R11" i="15"/>
  <c r="H11" i="15"/>
  <c r="U3" i="15"/>
  <c r="B14" i="9"/>
  <c r="B13" i="9"/>
  <c r="R7" i="9"/>
  <c r="R6" i="9"/>
  <c r="R5" i="9"/>
  <c r="H12" i="9"/>
  <c r="R11" i="9"/>
  <c r="M12" i="8"/>
  <c r="R11" i="8"/>
  <c r="G11" i="8"/>
  <c r="R7" i="8"/>
  <c r="R6" i="8"/>
  <c r="R5" i="8"/>
  <c r="P10" i="3"/>
  <c r="R7" i="3"/>
  <c r="R6" i="3"/>
  <c r="R5" i="3"/>
  <c r="Q7" i="7"/>
</calcChain>
</file>

<file path=xl/sharedStrings.xml><?xml version="1.0" encoding="utf-8"?>
<sst xmlns="http://schemas.openxmlformats.org/spreadsheetml/2006/main" count="581" uniqueCount="301">
  <si>
    <t>記</t>
  </si>
  <si>
    <t>補助年度</t>
  </si>
  <si>
    <t>補助金等の名称</t>
  </si>
  <si>
    <t>補助事業等の名称</t>
  </si>
  <si>
    <t>円</t>
    <rPh sb="0" eb="1">
      <t>エン</t>
    </rPh>
    <phoneticPr fontId="1"/>
  </si>
  <si>
    <t>円</t>
    <rPh sb="0" eb="1">
      <t>エン</t>
    </rPh>
    <phoneticPr fontId="4"/>
  </si>
  <si>
    <t>様式第1号（第4条関係）</t>
    <phoneticPr fontId="1"/>
  </si>
  <si>
    <t>補 助 金 等 交 付 申 請 書</t>
    <rPh sb="12" eb="13">
      <t>サル</t>
    </rPh>
    <rPh sb="14" eb="15">
      <t>ショウ</t>
    </rPh>
    <rPh sb="16" eb="17">
      <t>ショ</t>
    </rPh>
    <phoneticPr fontId="4"/>
  </si>
  <si>
    <t>（あて先）松江市長　</t>
    <rPh sb="3" eb="4">
      <t>サキ</t>
    </rPh>
    <rPh sb="5" eb="9">
      <t>マツエシチョウ</t>
    </rPh>
    <phoneticPr fontId="1"/>
  </si>
  <si>
    <t>住所</t>
    <rPh sb="0" eb="2">
      <t>ジュウショ</t>
    </rPh>
    <phoneticPr fontId="1"/>
  </si>
  <si>
    <t>氏名又は団体名
及び代表者氏名</t>
    <rPh sb="0" eb="2">
      <t>シメイ</t>
    </rPh>
    <rPh sb="2" eb="3">
      <t>マタ</t>
    </rPh>
    <rPh sb="4" eb="7">
      <t>ダンタイメイ</t>
    </rPh>
    <rPh sb="8" eb="9">
      <t>オヨ</t>
    </rPh>
    <rPh sb="10" eb="13">
      <t>ダイヒョウシャ</t>
    </rPh>
    <rPh sb="13" eb="15">
      <t>シメイ</t>
    </rPh>
    <phoneticPr fontId="1"/>
  </si>
  <si>
    <t>補助事業等の目的及び内容</t>
    <rPh sb="6" eb="8">
      <t>モクテキ</t>
    </rPh>
    <rPh sb="8" eb="9">
      <t>オヨ</t>
    </rPh>
    <rPh sb="10" eb="12">
      <t>ナイヨウ</t>
    </rPh>
    <phoneticPr fontId="1"/>
  </si>
  <si>
    <t>補助事業等の効果</t>
    <rPh sb="6" eb="8">
      <t>コウカ</t>
    </rPh>
    <phoneticPr fontId="1"/>
  </si>
  <si>
    <t>補助事業等の交付申請額</t>
    <rPh sb="0" eb="5">
      <t>ホジョジギョウトウ</t>
    </rPh>
    <rPh sb="6" eb="11">
      <t>コウフシンセイガク</t>
    </rPh>
    <phoneticPr fontId="1"/>
  </si>
  <si>
    <t>補助事業等の施行場所</t>
    <rPh sb="0" eb="5">
      <t>ホジョジギョウトウ</t>
    </rPh>
    <rPh sb="6" eb="8">
      <t>シコウ</t>
    </rPh>
    <rPh sb="8" eb="10">
      <t>バショ</t>
    </rPh>
    <phoneticPr fontId="1"/>
  </si>
  <si>
    <t>補助事業等の着手年月日
及び完了年月日（予定）</t>
    <rPh sb="0" eb="5">
      <t>ホジョジギョウトウ</t>
    </rPh>
    <rPh sb="6" eb="8">
      <t>チャクシュ</t>
    </rPh>
    <rPh sb="8" eb="11">
      <t>ネンガッピ</t>
    </rPh>
    <rPh sb="12" eb="13">
      <t>オヨ</t>
    </rPh>
    <rPh sb="14" eb="16">
      <t>カンリョウ</t>
    </rPh>
    <rPh sb="16" eb="19">
      <t>ネンガッピ</t>
    </rPh>
    <rPh sb="20" eb="22">
      <t>ヨテイ</t>
    </rPh>
    <phoneticPr fontId="1"/>
  </si>
  <si>
    <t>着手</t>
    <rPh sb="0" eb="2">
      <t>チャクシュ</t>
    </rPh>
    <phoneticPr fontId="1"/>
  </si>
  <si>
    <t>完了</t>
    <rPh sb="0" eb="2">
      <t>カンリョウ</t>
    </rPh>
    <phoneticPr fontId="1"/>
  </si>
  <si>
    <t>添付書類</t>
    <rPh sb="0" eb="2">
      <t>テンプ</t>
    </rPh>
    <rPh sb="2" eb="4">
      <t>ショルイ</t>
    </rPh>
    <phoneticPr fontId="1"/>
  </si>
  <si>
    <t>補助事業者</t>
    <rPh sb="0" eb="5">
      <t>ホジョジギョウシャ</t>
    </rPh>
    <phoneticPr fontId="1"/>
  </si>
  <si>
    <t>指令年月日</t>
    <rPh sb="0" eb="2">
      <t>シレイ</t>
    </rPh>
    <rPh sb="2" eb="5">
      <t>ネンガッピ</t>
    </rPh>
    <phoneticPr fontId="1"/>
  </si>
  <si>
    <t>指令番号</t>
    <rPh sb="0" eb="2">
      <t>シレイ</t>
    </rPh>
    <rPh sb="2" eb="4">
      <t>バンゴウ</t>
    </rPh>
    <phoneticPr fontId="1"/>
  </si>
  <si>
    <t>補助金等の名称</t>
    <rPh sb="0" eb="4">
      <t>ホジョキントウ</t>
    </rPh>
    <rPh sb="5" eb="7">
      <t>メイショウ</t>
    </rPh>
    <phoneticPr fontId="1"/>
  </si>
  <si>
    <t>補助事業等の内容</t>
    <rPh sb="6" eb="8">
      <t>ナイヨウ</t>
    </rPh>
    <phoneticPr fontId="1"/>
  </si>
  <si>
    <t>補助事業等の施行
場所</t>
    <rPh sb="0" eb="5">
      <t>ホジョジギョウトウ</t>
    </rPh>
    <rPh sb="6" eb="8">
      <t>シコウ</t>
    </rPh>
    <rPh sb="9" eb="11">
      <t>バショ</t>
    </rPh>
    <phoneticPr fontId="1"/>
  </si>
  <si>
    <t>着手年月日</t>
    <rPh sb="0" eb="2">
      <t>チャクシュ</t>
    </rPh>
    <rPh sb="2" eb="5">
      <t>ネンガッピ</t>
    </rPh>
    <phoneticPr fontId="1"/>
  </si>
  <si>
    <t>完了年月日</t>
    <rPh sb="0" eb="2">
      <t>カンリョウ</t>
    </rPh>
    <rPh sb="2" eb="5">
      <t>ネンガッピ</t>
    </rPh>
    <phoneticPr fontId="1"/>
  </si>
  <si>
    <t>松江市補助金等交付規則第12条の規定により、下記のとおり報告します。</t>
    <rPh sb="0" eb="3">
      <t>マツエシ</t>
    </rPh>
    <rPh sb="3" eb="6">
      <t>ホジョキン</t>
    </rPh>
    <rPh sb="6" eb="7">
      <t>トウ</t>
    </rPh>
    <rPh sb="7" eb="11">
      <t>コウフキソク</t>
    </rPh>
    <rPh sb="11" eb="12">
      <t>ダイ</t>
    </rPh>
    <rPh sb="14" eb="15">
      <t>ジョウ</t>
    </rPh>
    <rPh sb="16" eb="18">
      <t>キテイ</t>
    </rPh>
    <rPh sb="22" eb="24">
      <t>カキ</t>
    </rPh>
    <rPh sb="28" eb="30">
      <t>ホウコク</t>
    </rPh>
    <phoneticPr fontId="1"/>
  </si>
  <si>
    <t>様式第5号（第12条関係）</t>
    <phoneticPr fontId="1"/>
  </si>
  <si>
    <t>補助事業等実績報告書</t>
    <rPh sb="0" eb="1">
      <t>ホ</t>
    </rPh>
    <rPh sb="1" eb="2">
      <t>スケ</t>
    </rPh>
    <rPh sb="2" eb="3">
      <t>コト</t>
    </rPh>
    <rPh sb="3" eb="4">
      <t>ゴウ</t>
    </rPh>
    <rPh sb="4" eb="5">
      <t>トウ</t>
    </rPh>
    <rPh sb="5" eb="10">
      <t>ジッセキホウコクショ</t>
    </rPh>
    <phoneticPr fontId="4"/>
  </si>
  <si>
    <t>補助事業等の経費精算額
（補助対象経費）</t>
    <rPh sb="2" eb="5">
      <t>ジギョウトウ</t>
    </rPh>
    <rPh sb="6" eb="8">
      <t>ケイヒ</t>
    </rPh>
    <rPh sb="8" eb="10">
      <t>セイサン</t>
    </rPh>
    <rPh sb="10" eb="11">
      <t>ガク</t>
    </rPh>
    <rPh sb="13" eb="19">
      <t>ホジョタイショウケイヒ</t>
    </rPh>
    <phoneticPr fontId="1"/>
  </si>
  <si>
    <t>補助金等の交付決定額</t>
    <rPh sb="0" eb="3">
      <t>ホジョキン</t>
    </rPh>
    <rPh sb="3" eb="4">
      <t>トウ</t>
    </rPh>
    <rPh sb="5" eb="7">
      <t>コウフ</t>
    </rPh>
    <rPh sb="7" eb="9">
      <t>ケッテイ</t>
    </rPh>
    <rPh sb="9" eb="10">
      <t>ガク</t>
    </rPh>
    <phoneticPr fontId="1"/>
  </si>
  <si>
    <t>補助金等の受領額</t>
    <rPh sb="0" eb="3">
      <t>ホジョキン</t>
    </rPh>
    <rPh sb="3" eb="4">
      <t>トウ</t>
    </rPh>
    <rPh sb="5" eb="7">
      <t>ジュリョウ</t>
    </rPh>
    <rPh sb="7" eb="8">
      <t>ガク</t>
    </rPh>
    <phoneticPr fontId="1"/>
  </si>
  <si>
    <t>添付書類</t>
    <rPh sb="0" eb="4">
      <t>テンプショルイ</t>
    </rPh>
    <phoneticPr fontId="1"/>
  </si>
  <si>
    <t>補助事業等の経過
及び内容</t>
    <rPh sb="6" eb="8">
      <t>ケイカ</t>
    </rPh>
    <rPh sb="9" eb="10">
      <t>オヨ</t>
    </rPh>
    <rPh sb="11" eb="13">
      <t>ナイヨウ</t>
    </rPh>
    <phoneticPr fontId="1"/>
  </si>
  <si>
    <t>様式第7号（第14条関係）</t>
    <phoneticPr fontId="1"/>
  </si>
  <si>
    <t>補助金等交付請求書</t>
    <rPh sb="0" eb="3">
      <t>ホジョキン</t>
    </rPh>
    <rPh sb="3" eb="4">
      <t>トウ</t>
    </rPh>
    <rPh sb="4" eb="9">
      <t>コウフセイキュウショ</t>
    </rPh>
    <phoneticPr fontId="4"/>
  </si>
  <si>
    <t>松江市補助金等交付規則第14条第2項の規定により、下記のとおり請求します。</t>
    <rPh sb="0" eb="3">
      <t>マツエシ</t>
    </rPh>
    <rPh sb="3" eb="7">
      <t>ホジョキントウ</t>
    </rPh>
    <rPh sb="7" eb="11">
      <t>コウフキソク</t>
    </rPh>
    <rPh sb="11" eb="12">
      <t>ダイ</t>
    </rPh>
    <rPh sb="14" eb="15">
      <t>ジョウ</t>
    </rPh>
    <rPh sb="15" eb="16">
      <t>ダイ</t>
    </rPh>
    <rPh sb="17" eb="18">
      <t>コウ</t>
    </rPh>
    <rPh sb="19" eb="21">
      <t>キテイ</t>
    </rPh>
    <rPh sb="25" eb="27">
      <t>カキ</t>
    </rPh>
    <rPh sb="31" eb="33">
      <t>セイキュウ</t>
    </rPh>
    <phoneticPr fontId="1"/>
  </si>
  <si>
    <t>補助事業等の</t>
    <phoneticPr fontId="1"/>
  </si>
  <si>
    <t>交付決定額</t>
    <rPh sb="0" eb="5">
      <t>コウフケッテイガク</t>
    </rPh>
    <phoneticPr fontId="1"/>
  </si>
  <si>
    <t>交付確定額</t>
    <rPh sb="0" eb="5">
      <t>コウフカクテイガク</t>
    </rPh>
    <phoneticPr fontId="1"/>
  </si>
  <si>
    <t>受領</t>
    <rPh sb="0" eb="2">
      <t>ジュリョウ</t>
    </rPh>
    <phoneticPr fontId="1"/>
  </si>
  <si>
    <t>令和　年　月　日　</t>
    <rPh sb="0" eb="2">
      <t>レイワ</t>
    </rPh>
    <rPh sb="3" eb="4">
      <t>ネン</t>
    </rPh>
    <rPh sb="5" eb="6">
      <t>ガツ</t>
    </rPh>
    <rPh sb="7" eb="8">
      <t>ニチ</t>
    </rPh>
    <phoneticPr fontId="1"/>
  </si>
  <si>
    <t>計</t>
    <rPh sb="0" eb="1">
      <t>ケイ</t>
    </rPh>
    <phoneticPr fontId="1"/>
  </si>
  <si>
    <t>松江市から受ける支払金は、下記の口座に振り込んでください。</t>
    <rPh sb="0" eb="3">
      <t>マツエシ</t>
    </rPh>
    <rPh sb="5" eb="6">
      <t>ウ</t>
    </rPh>
    <rPh sb="8" eb="11">
      <t>シハライキン</t>
    </rPh>
    <rPh sb="13" eb="15">
      <t>カキ</t>
    </rPh>
    <rPh sb="16" eb="18">
      <t>コウザ</t>
    </rPh>
    <rPh sb="19" eb="20">
      <t>フ</t>
    </rPh>
    <rPh sb="21" eb="22">
      <t>コ</t>
    </rPh>
    <phoneticPr fontId="1"/>
  </si>
  <si>
    <t>【依頼者記入欄】</t>
    <rPh sb="1" eb="4">
      <t>イライシャ</t>
    </rPh>
    <rPh sb="4" eb="7">
      <t>キニュウラン</t>
    </rPh>
    <phoneticPr fontId="1"/>
  </si>
  <si>
    <t>フリガナ</t>
    <phoneticPr fontId="1"/>
  </si>
  <si>
    <t>氏名</t>
    <rPh sb="0" eb="2">
      <t>シメイ</t>
    </rPh>
    <phoneticPr fontId="1"/>
  </si>
  <si>
    <t>連絡先</t>
    <rPh sb="0" eb="3">
      <t>レンラクサキ</t>
    </rPh>
    <phoneticPr fontId="1"/>
  </si>
  <si>
    <t>受領する金銭の内容</t>
    <rPh sb="0" eb="2">
      <t>ジュリョウ</t>
    </rPh>
    <rPh sb="4" eb="6">
      <t>キンセン</t>
    </rPh>
    <rPh sb="7" eb="9">
      <t>ナイヨウ</t>
    </rPh>
    <phoneticPr fontId="1"/>
  </si>
  <si>
    <t>金融機関名</t>
    <rPh sb="0" eb="5">
      <t>キンユウキカンメイ</t>
    </rPh>
    <phoneticPr fontId="1"/>
  </si>
  <si>
    <t>預金種目</t>
    <rPh sb="0" eb="2">
      <t>ヨキン</t>
    </rPh>
    <rPh sb="2" eb="4">
      <t>シュモク</t>
    </rPh>
    <phoneticPr fontId="1"/>
  </si>
  <si>
    <t>口座名義人　氏名</t>
    <rPh sb="0" eb="2">
      <t>コウザ</t>
    </rPh>
    <rPh sb="2" eb="5">
      <t>メイギニン</t>
    </rPh>
    <rPh sb="6" eb="8">
      <t>シメイ</t>
    </rPh>
    <phoneticPr fontId="1"/>
  </si>
  <si>
    <t>店舗名</t>
    <rPh sb="0" eb="3">
      <t>テンポメイ</t>
    </rPh>
    <phoneticPr fontId="1"/>
  </si>
  <si>
    <t>口座番号</t>
    <rPh sb="0" eb="2">
      <t>コウザ</t>
    </rPh>
    <rPh sb="2" eb="4">
      <t>バンゴウ</t>
    </rPh>
    <phoneticPr fontId="1"/>
  </si>
  <si>
    <t>【職員チェック欄】</t>
    <rPh sb="1" eb="3">
      <t>ショクイン</t>
    </rPh>
    <rPh sb="7" eb="8">
      <t>ラン</t>
    </rPh>
    <phoneticPr fontId="1"/>
  </si>
  <si>
    <t>通帳等により口座情報を確認した。</t>
    <rPh sb="0" eb="2">
      <t>ツウチョウ</t>
    </rPh>
    <rPh sb="2" eb="3">
      <t>トウ</t>
    </rPh>
    <rPh sb="6" eb="8">
      <t>コウザ</t>
    </rPh>
    <rPh sb="8" eb="10">
      <t>ジョウホウ</t>
    </rPh>
    <rPh sb="11" eb="13">
      <t>カクニン</t>
    </rPh>
    <phoneticPr fontId="1"/>
  </si>
  <si>
    <t>口座名義人は、依頼者の名義であることを確認した。</t>
    <rPh sb="0" eb="2">
      <t>コウザ</t>
    </rPh>
    <rPh sb="2" eb="5">
      <t>メイギニン</t>
    </rPh>
    <rPh sb="7" eb="10">
      <t>イライシャ</t>
    </rPh>
    <rPh sb="11" eb="13">
      <t>メイギ</t>
    </rPh>
    <rPh sb="19" eb="21">
      <t>カクニン</t>
    </rPh>
    <phoneticPr fontId="1"/>
  </si>
  <si>
    <t>確認者</t>
    <rPh sb="0" eb="3">
      <t>カクニンシャ</t>
    </rPh>
    <phoneticPr fontId="1"/>
  </si>
  <si>
    <t>職　氏名</t>
    <rPh sb="0" eb="1">
      <t>ショク</t>
    </rPh>
    <rPh sb="2" eb="4">
      <t>シメイ</t>
    </rPh>
    <phoneticPr fontId="1"/>
  </si>
  <si>
    <t>様式第3号（第10条関係）</t>
    <phoneticPr fontId="1"/>
  </si>
  <si>
    <t>補助事業等の名称</t>
    <rPh sb="6" eb="8">
      <t>メイショウ</t>
    </rPh>
    <phoneticPr fontId="1"/>
  </si>
  <si>
    <t>補助金等の交付決定額</t>
    <rPh sb="2" eb="3">
      <t>キン</t>
    </rPh>
    <rPh sb="3" eb="4">
      <t>トウ</t>
    </rPh>
    <rPh sb="5" eb="10">
      <t>コウフケッテイガク</t>
    </rPh>
    <phoneticPr fontId="1"/>
  </si>
  <si>
    <t>補助金等の変更交付申請額</t>
    <rPh sb="2" eb="3">
      <t>キン</t>
    </rPh>
    <rPh sb="3" eb="4">
      <t>トウ</t>
    </rPh>
    <rPh sb="5" eb="12">
      <t>ヘンコウコウフシンセイガク</t>
    </rPh>
    <phoneticPr fontId="1"/>
  </si>
  <si>
    <t>変更後の補助金等の交付申請額</t>
    <rPh sb="0" eb="3">
      <t>ヘンコウゴ</t>
    </rPh>
    <rPh sb="4" eb="8">
      <t>ホジョキントウ</t>
    </rPh>
    <rPh sb="9" eb="14">
      <t>コウフシンセイガク</t>
    </rPh>
    <phoneticPr fontId="1"/>
  </si>
  <si>
    <t>補助事業等の変更内容</t>
    <rPh sb="6" eb="10">
      <t>ヘンコウナイヨウ</t>
    </rPh>
    <phoneticPr fontId="1"/>
  </si>
  <si>
    <t>補助事業等の内容を変更する理由</t>
    <rPh sb="6" eb="8">
      <t>ナイヨウ</t>
    </rPh>
    <rPh sb="9" eb="11">
      <t>ヘンコウ</t>
    </rPh>
    <rPh sb="13" eb="15">
      <t>リユウ</t>
    </rPh>
    <phoneticPr fontId="1"/>
  </si>
  <si>
    <t>補助事業等の経費所要額
（補助対象経費）</t>
    <rPh sb="0" eb="5">
      <t>ホジョジギョウトウ</t>
    </rPh>
    <rPh sb="6" eb="10">
      <t>ケイヒショヨウ</t>
    </rPh>
    <rPh sb="10" eb="11">
      <t>ガク</t>
    </rPh>
    <rPh sb="13" eb="19">
      <t>ホジョタイショウケイヒ</t>
    </rPh>
    <phoneticPr fontId="1"/>
  </si>
  <si>
    <t>様式第3号の3（第10条関係）</t>
    <phoneticPr fontId="1"/>
  </si>
  <si>
    <t>承認申請書</t>
    <rPh sb="0" eb="5">
      <t>ショウニンシンセイショ</t>
    </rPh>
    <phoneticPr fontId="1"/>
  </si>
  <si>
    <t>補 助 金 等 変 更 交 付 申 請 書</t>
    <rPh sb="8" eb="9">
      <t>ヘン</t>
    </rPh>
    <rPh sb="10" eb="11">
      <t>サラ</t>
    </rPh>
    <rPh sb="12" eb="13">
      <t>コウ</t>
    </rPh>
    <rPh sb="16" eb="17">
      <t>サル</t>
    </rPh>
    <rPh sb="18" eb="19">
      <t>ショウ</t>
    </rPh>
    <rPh sb="20" eb="21">
      <t>ショ</t>
    </rPh>
    <phoneticPr fontId="4"/>
  </si>
  <si>
    <t>変更</t>
  </si>
  <si>
    <t>補助事業等の今回交付請求額</t>
    <rPh sb="0" eb="5">
      <t>ホジョジギョウトウ</t>
    </rPh>
    <rPh sb="6" eb="8">
      <t>コンカイ</t>
    </rPh>
    <rPh sb="8" eb="10">
      <t>コウフ</t>
    </rPh>
    <rPh sb="10" eb="12">
      <t>セイキュウ</t>
    </rPh>
    <rPh sb="12" eb="13">
      <t>ガク</t>
    </rPh>
    <phoneticPr fontId="1"/>
  </si>
  <si>
    <t>補助金等の未受領額</t>
    <rPh sb="0" eb="4">
      <t>ホジョキントウ</t>
    </rPh>
    <rPh sb="5" eb="9">
      <t>ミジュリョウガク</t>
    </rPh>
    <phoneticPr fontId="1"/>
  </si>
  <si>
    <t>支店</t>
  </si>
  <si>
    <t>様式第4号（第11条関係）</t>
    <phoneticPr fontId="1"/>
  </si>
  <si>
    <t>口 座 振 込 依 頼 書</t>
    <rPh sb="0" eb="1">
      <t>クチ</t>
    </rPh>
    <rPh sb="2" eb="3">
      <t>ザ</t>
    </rPh>
    <rPh sb="4" eb="5">
      <t>シン</t>
    </rPh>
    <rPh sb="6" eb="7">
      <t>コ</t>
    </rPh>
    <rPh sb="8" eb="9">
      <t>イ</t>
    </rPh>
    <rPh sb="10" eb="11">
      <t>ライ</t>
    </rPh>
    <rPh sb="12" eb="13">
      <t>ショ</t>
    </rPh>
    <phoneticPr fontId="4"/>
  </si>
  <si>
    <t>銀行</t>
  </si>
  <si>
    <t>）</t>
    <phoneticPr fontId="1"/>
  </si>
  <si>
    <t>（金融機関コード</t>
    <rPh sb="1" eb="5">
      <t>キンユウキカン</t>
    </rPh>
    <phoneticPr fontId="1"/>
  </si>
  <si>
    <t>（支店コード</t>
    <rPh sb="1" eb="3">
      <t>シテン</t>
    </rPh>
    <phoneticPr fontId="1"/>
  </si>
  <si>
    <t>(ものづくり産業支援センター提出用）</t>
    <rPh sb="6" eb="10">
      <t>サンギョウシエン</t>
    </rPh>
    <rPh sb="14" eb="17">
      <t>テイシュツヨウ</t>
    </rPh>
    <phoneticPr fontId="1"/>
  </si>
  <si>
    <t>連番</t>
    <rPh sb="0" eb="2">
      <t>レンバン</t>
    </rPh>
    <phoneticPr fontId="1"/>
  </si>
  <si>
    <t>補助金名</t>
    <rPh sb="0" eb="4">
      <t>ホジョキンメイ</t>
    </rPh>
    <phoneticPr fontId="1"/>
  </si>
  <si>
    <t>事業名</t>
    <rPh sb="0" eb="3">
      <t>ジギョウメイ</t>
    </rPh>
    <phoneticPr fontId="1"/>
  </si>
  <si>
    <t>申請時添付書類</t>
    <rPh sb="0" eb="2">
      <t>シンセイ</t>
    </rPh>
    <rPh sb="2" eb="3">
      <t>ジ</t>
    </rPh>
    <rPh sb="3" eb="7">
      <t>テンプショルイ</t>
    </rPh>
    <phoneticPr fontId="1"/>
  </si>
  <si>
    <t>報告時添付書類</t>
    <rPh sb="0" eb="3">
      <t>ホウコクジ</t>
    </rPh>
    <rPh sb="3" eb="7">
      <t>テンプショルイ</t>
    </rPh>
    <phoneticPr fontId="1"/>
  </si>
  <si>
    <t>松江市設備導入支援事業補助金</t>
    <rPh sb="0" eb="3">
      <t>マツエシ</t>
    </rPh>
    <rPh sb="3" eb="7">
      <t>セツビドウニュウ</t>
    </rPh>
    <rPh sb="7" eb="14">
      <t>シエンジギョウホジョキン</t>
    </rPh>
    <phoneticPr fontId="1"/>
  </si>
  <si>
    <t>生産性向上支援事業</t>
    <rPh sb="0" eb="5">
      <t>セイサンセイコウジョウ</t>
    </rPh>
    <rPh sb="5" eb="9">
      <t>シエンジギョウ</t>
    </rPh>
    <phoneticPr fontId="1"/>
  </si>
  <si>
    <t>新分野進出支援事業</t>
    <rPh sb="0" eb="9">
      <t>シンブンヤシンシュツシエンジギョウ</t>
    </rPh>
    <phoneticPr fontId="1"/>
  </si>
  <si>
    <t>松江市デジタル化支援事業補助金</t>
    <rPh sb="0" eb="3">
      <t>マツエシ</t>
    </rPh>
    <rPh sb="7" eb="8">
      <t>カ</t>
    </rPh>
    <rPh sb="8" eb="10">
      <t>シエン</t>
    </rPh>
    <rPh sb="10" eb="15">
      <t>ジギョウホジョキン</t>
    </rPh>
    <phoneticPr fontId="1"/>
  </si>
  <si>
    <t>松江市環境負荷軽減活動支援事業補助金</t>
    <rPh sb="0" eb="3">
      <t>マツエシ</t>
    </rPh>
    <rPh sb="3" eb="9">
      <t>カンキョウフカケイゲン</t>
    </rPh>
    <rPh sb="9" eb="11">
      <t>カツドウ</t>
    </rPh>
    <rPh sb="11" eb="18">
      <t>シエンジギョウホジョキン</t>
    </rPh>
    <phoneticPr fontId="1"/>
  </si>
  <si>
    <t>松江市職場改善活動支援事業補助金</t>
    <rPh sb="0" eb="3">
      <t>マツエシ</t>
    </rPh>
    <rPh sb="3" eb="9">
      <t>ショクバカイゼンカツドウ</t>
    </rPh>
    <rPh sb="9" eb="11">
      <t>シエン</t>
    </rPh>
    <rPh sb="11" eb="13">
      <t>ジギョウ</t>
    </rPh>
    <rPh sb="13" eb="16">
      <t>ホジョキン</t>
    </rPh>
    <phoneticPr fontId="1"/>
  </si>
  <si>
    <t>松江市人材育成支援事業補助金</t>
    <rPh sb="0" eb="3">
      <t>マツエシ</t>
    </rPh>
    <rPh sb="3" eb="7">
      <t>ジンザイイクセイ</t>
    </rPh>
    <rPh sb="7" eb="9">
      <t>シエン</t>
    </rPh>
    <rPh sb="9" eb="11">
      <t>ジギョウ</t>
    </rPh>
    <rPh sb="11" eb="14">
      <t>ホジョキン</t>
    </rPh>
    <phoneticPr fontId="1"/>
  </si>
  <si>
    <t>松江市人材確保支援事業補助金</t>
    <rPh sb="0" eb="3">
      <t>マツエシ</t>
    </rPh>
    <rPh sb="3" eb="5">
      <t>ジンザイ</t>
    </rPh>
    <rPh sb="5" eb="7">
      <t>カクホ</t>
    </rPh>
    <rPh sb="7" eb="9">
      <t>シエン</t>
    </rPh>
    <rPh sb="9" eb="11">
      <t>ジギョウ</t>
    </rPh>
    <rPh sb="11" eb="14">
      <t>ホジョキン</t>
    </rPh>
    <phoneticPr fontId="1"/>
  </si>
  <si>
    <t>松江市販路開拓支援事業補助金</t>
    <rPh sb="0" eb="3">
      <t>マツエシ</t>
    </rPh>
    <rPh sb="3" eb="14">
      <t>ハンロカイタクシエンジギョウホジョキン</t>
    </rPh>
    <phoneticPr fontId="1"/>
  </si>
  <si>
    <t>松江市新製品・新技術開発支援事業補助金</t>
    <rPh sb="0" eb="3">
      <t>マツエシ</t>
    </rPh>
    <rPh sb="3" eb="6">
      <t>シンセイヒン</t>
    </rPh>
    <rPh sb="7" eb="12">
      <t>シンギジュツカイハツ</t>
    </rPh>
    <rPh sb="12" eb="14">
      <t>シエン</t>
    </rPh>
    <rPh sb="14" eb="19">
      <t>ジギョウホジョキン</t>
    </rPh>
    <phoneticPr fontId="1"/>
  </si>
  <si>
    <t>松江市小規模企業者支援事業補助金</t>
    <rPh sb="0" eb="3">
      <t>マツエシ</t>
    </rPh>
    <rPh sb="3" eb="9">
      <t>ショウキボキギョウシャ</t>
    </rPh>
    <rPh sb="9" eb="16">
      <t>シエンジギョウホジョキン</t>
    </rPh>
    <phoneticPr fontId="1"/>
  </si>
  <si>
    <t>製造現場デジタル化支援事業</t>
    <rPh sb="0" eb="4">
      <t>セイゾウゲンバ</t>
    </rPh>
    <rPh sb="8" eb="9">
      <t>カ</t>
    </rPh>
    <rPh sb="9" eb="11">
      <t>シエン</t>
    </rPh>
    <rPh sb="11" eb="13">
      <t>ジギョウ</t>
    </rPh>
    <phoneticPr fontId="1"/>
  </si>
  <si>
    <t>省力化実践支援事業</t>
    <rPh sb="0" eb="9">
      <t>ショウリョクカジッセンシエンジギョウ</t>
    </rPh>
    <phoneticPr fontId="1"/>
  </si>
  <si>
    <t>脱炭素経営推進事業</t>
    <rPh sb="0" eb="5">
      <t>ダツタンソケイエイ</t>
    </rPh>
    <rPh sb="5" eb="9">
      <t>スイシンジギョウ</t>
    </rPh>
    <phoneticPr fontId="1"/>
  </si>
  <si>
    <t>研修等受講支援事業</t>
    <rPh sb="0" eb="3">
      <t>ケンシュウトウ</t>
    </rPh>
    <rPh sb="3" eb="5">
      <t>ジュコウ</t>
    </rPh>
    <rPh sb="5" eb="9">
      <t>シエンジギョウ</t>
    </rPh>
    <phoneticPr fontId="1"/>
  </si>
  <si>
    <t>技能検定取得支援事業</t>
    <rPh sb="0" eb="4">
      <t>ギノウケンテイ</t>
    </rPh>
    <rPh sb="4" eb="6">
      <t>シュトク</t>
    </rPh>
    <rPh sb="6" eb="10">
      <t>シエンジギョウ</t>
    </rPh>
    <phoneticPr fontId="1"/>
  </si>
  <si>
    <t>人材確保支援事業</t>
    <rPh sb="0" eb="4">
      <t>ジンザイカクホ</t>
    </rPh>
    <rPh sb="4" eb="8">
      <t>シエンジギョウ</t>
    </rPh>
    <phoneticPr fontId="1"/>
  </si>
  <si>
    <t>職場改善活動支援事業</t>
    <rPh sb="0" eb="4">
      <t>ショクバカイゼン</t>
    </rPh>
    <rPh sb="4" eb="8">
      <t>カツドウシエン</t>
    </rPh>
    <rPh sb="8" eb="10">
      <t>ジギョウ</t>
    </rPh>
    <phoneticPr fontId="1"/>
  </si>
  <si>
    <t>展示会等出展事業</t>
    <rPh sb="0" eb="4">
      <t>テンジカイトウ</t>
    </rPh>
    <rPh sb="4" eb="6">
      <t>シュッテン</t>
    </rPh>
    <rPh sb="6" eb="8">
      <t>ジギョウ</t>
    </rPh>
    <phoneticPr fontId="1"/>
  </si>
  <si>
    <t>海外進出支援事業</t>
    <rPh sb="0" eb="4">
      <t>カイガイシンシュツ</t>
    </rPh>
    <rPh sb="4" eb="8">
      <t>シエンジギョウ</t>
    </rPh>
    <phoneticPr fontId="1"/>
  </si>
  <si>
    <t>営業代行活用支援事業</t>
    <rPh sb="0" eb="4">
      <t>エイギョウダイコウ</t>
    </rPh>
    <rPh sb="4" eb="6">
      <t>カツヨウ</t>
    </rPh>
    <rPh sb="6" eb="8">
      <t>シエン</t>
    </rPh>
    <rPh sb="8" eb="10">
      <t>ジギョウ</t>
    </rPh>
    <phoneticPr fontId="1"/>
  </si>
  <si>
    <t>トライアル事業</t>
    <rPh sb="5" eb="7">
      <t>ジギョウ</t>
    </rPh>
    <phoneticPr fontId="1"/>
  </si>
  <si>
    <t>開発スタートアップ事業</t>
    <rPh sb="0" eb="2">
      <t>カイハツ</t>
    </rPh>
    <rPh sb="9" eb="11">
      <t>ジギョウ</t>
    </rPh>
    <phoneticPr fontId="1"/>
  </si>
  <si>
    <t>実用化製品化事業</t>
    <rPh sb="0" eb="3">
      <t>ジツヨウカ</t>
    </rPh>
    <rPh sb="3" eb="6">
      <t>セイヒンカ</t>
    </rPh>
    <rPh sb="6" eb="8">
      <t>ジギョウ</t>
    </rPh>
    <phoneticPr fontId="1"/>
  </si>
  <si>
    <t>小規模企業者支援事業</t>
    <rPh sb="0" eb="6">
      <t>ショウキボキギョウシャ</t>
    </rPh>
    <rPh sb="6" eb="8">
      <t>シエン</t>
    </rPh>
    <rPh sb="8" eb="10">
      <t>ジギョウ</t>
    </rPh>
    <phoneticPr fontId="1"/>
  </si>
  <si>
    <t>★役職欄</t>
    <rPh sb="1" eb="3">
      <t>ヤクショク</t>
    </rPh>
    <rPh sb="3" eb="4">
      <t>ラン</t>
    </rPh>
    <phoneticPr fontId="1"/>
  </si>
  <si>
    <t>★補助金申請欄</t>
    <rPh sb="1" eb="4">
      <t>ホジョキン</t>
    </rPh>
    <rPh sb="4" eb="6">
      <t>シンセイ</t>
    </rPh>
    <rPh sb="6" eb="7">
      <t>ラン</t>
    </rPh>
    <phoneticPr fontId="1"/>
  </si>
  <si>
    <t>取締役</t>
    <rPh sb="0" eb="3">
      <t>トリシマリヤク</t>
    </rPh>
    <phoneticPr fontId="1"/>
  </si>
  <si>
    <t>代表取締役</t>
    <rPh sb="0" eb="5">
      <t>ダイヒョウトリシマリヤク</t>
    </rPh>
    <phoneticPr fontId="1"/>
  </si>
  <si>
    <t>代表</t>
    <rPh sb="0" eb="2">
      <t>ダイヒョウ</t>
    </rPh>
    <phoneticPr fontId="1"/>
  </si>
  <si>
    <t>代表社員</t>
    <rPh sb="0" eb="4">
      <t>ダイヒョウシャイン</t>
    </rPh>
    <phoneticPr fontId="1"/>
  </si>
  <si>
    <t>補助事業等の経費所要額
(補助対象経費)</t>
    <rPh sb="2" eb="5">
      <t>ジギョウトウ</t>
    </rPh>
    <rPh sb="6" eb="8">
      <t>ケイヒ</t>
    </rPh>
    <rPh sb="8" eb="11">
      <t>ショヨウガク</t>
    </rPh>
    <rPh sb="13" eb="19">
      <t>ホジョタイショウケイヒ</t>
    </rPh>
    <phoneticPr fontId="1"/>
  </si>
  <si>
    <t>エネルギー効率改善事業</t>
    <rPh sb="5" eb="7">
      <t>コウリツ</t>
    </rPh>
    <rPh sb="7" eb="9">
      <t>カイゼン</t>
    </rPh>
    <rPh sb="9" eb="11">
      <t>ジギョウ</t>
    </rPh>
    <phoneticPr fontId="1"/>
  </si>
  <si>
    <t>申請者情報</t>
    <rPh sb="0" eb="3">
      <t>シンセイシャ</t>
    </rPh>
    <rPh sb="3" eb="5">
      <t>ジョウホウ</t>
    </rPh>
    <phoneticPr fontId="1"/>
  </si>
  <si>
    <t>企業名</t>
    <rPh sb="0" eb="3">
      <t>キギョウメイ</t>
    </rPh>
    <phoneticPr fontId="1"/>
  </si>
  <si>
    <t>代表者役職</t>
    <rPh sb="0" eb="3">
      <t>ダイヒョウシャ</t>
    </rPh>
    <rPh sb="3" eb="5">
      <t>ヤクショク</t>
    </rPh>
    <phoneticPr fontId="1"/>
  </si>
  <si>
    <t>代表者氏名</t>
    <rPh sb="0" eb="3">
      <t>ダイヒョウシャ</t>
    </rPh>
    <rPh sb="3" eb="5">
      <t>シメイ</t>
    </rPh>
    <phoneticPr fontId="1"/>
  </si>
  <si>
    <t>代表者生年月日</t>
    <rPh sb="0" eb="3">
      <t>ダイヒョウシャ</t>
    </rPh>
    <rPh sb="3" eb="7">
      <t>セイネンガッピ</t>
    </rPh>
    <phoneticPr fontId="1"/>
  </si>
  <si>
    <t>補助事業名</t>
    <rPh sb="0" eb="2">
      <t>ホジョ</t>
    </rPh>
    <rPh sb="2" eb="4">
      <t>ジギョウ</t>
    </rPh>
    <rPh sb="4" eb="5">
      <t>メイ</t>
    </rPh>
    <phoneticPr fontId="1"/>
  </si>
  <si>
    <t>記入例</t>
    <rPh sb="0" eb="3">
      <t>キニュウレイ</t>
    </rPh>
    <phoneticPr fontId="1"/>
  </si>
  <si>
    <t>株式会社〇〇製作所</t>
    <rPh sb="0" eb="4">
      <t>カブシキガイシャ</t>
    </rPh>
    <rPh sb="6" eb="9">
      <t>セイサクショ</t>
    </rPh>
    <phoneticPr fontId="1"/>
  </si>
  <si>
    <t>代表者ふりがな</t>
    <rPh sb="0" eb="3">
      <t>ダイヒョウシャ</t>
    </rPh>
    <phoneticPr fontId="1"/>
  </si>
  <si>
    <t>島根県松江市末次町８６</t>
    <rPh sb="0" eb="3">
      <t>シマネケン</t>
    </rPh>
    <rPh sb="3" eb="6">
      <t>マツエシ</t>
    </rPh>
    <rPh sb="6" eb="9">
      <t>スエツグチョウ</t>
    </rPh>
    <phoneticPr fontId="1"/>
  </si>
  <si>
    <t>入力箇所</t>
    <rPh sb="0" eb="4">
      <t>ニュウリョクカショ</t>
    </rPh>
    <phoneticPr fontId="1"/>
  </si>
  <si>
    <t>注意事項</t>
    <rPh sb="0" eb="4">
      <t>チュウイジコウ</t>
    </rPh>
    <phoneticPr fontId="1"/>
  </si>
  <si>
    <t>補助金
種類</t>
    <rPh sb="0" eb="3">
      <t>ホジョキン</t>
    </rPh>
    <rPh sb="4" eb="6">
      <t>シュルイ</t>
    </rPh>
    <phoneticPr fontId="1"/>
  </si>
  <si>
    <t>申請者</t>
    <rPh sb="0" eb="3">
      <t>シンセイシャ</t>
    </rPh>
    <phoneticPr fontId="1"/>
  </si>
  <si>
    <t>　松江市補助金等交付規則第4条の規定により、下記のとおり申請します。なお、補助事業等に暴力団員又は暴力団若しくは暴力団員と密接な関係を有する者を関与させないことを誓約します。</t>
    <phoneticPr fontId="1"/>
  </si>
  <si>
    <t>１．変更事業計画書</t>
    <rPh sb="2" eb="4">
      <t>ヘンコウ</t>
    </rPh>
    <rPh sb="4" eb="9">
      <t>ジギョウケイカクショ</t>
    </rPh>
    <phoneticPr fontId="1"/>
  </si>
  <si>
    <t>指令も産第</t>
    <rPh sb="0" eb="2">
      <t>シレイ</t>
    </rPh>
    <rPh sb="3" eb="4">
      <t>サン</t>
    </rPh>
    <rPh sb="4" eb="5">
      <t>ダイ</t>
    </rPh>
    <phoneticPr fontId="1"/>
  </si>
  <si>
    <t>　松江市補助金等交付規則第10条第1項の規定により、下記のとおり補助金等の変更交付を申請します。</t>
    <phoneticPr fontId="1"/>
  </si>
  <si>
    <t>補助事業等</t>
    <rPh sb="0" eb="1">
      <t>ホ</t>
    </rPh>
    <rPh sb="1" eb="2">
      <t>スケ</t>
    </rPh>
    <rPh sb="2" eb="3">
      <t>コト</t>
    </rPh>
    <rPh sb="3" eb="4">
      <t>ゴウ</t>
    </rPh>
    <rPh sb="4" eb="5">
      <t>トウ</t>
    </rPh>
    <phoneticPr fontId="4"/>
  </si>
  <si>
    <t>補助事業等着手届</t>
    <rPh sb="0" eb="5">
      <t>ホジョジギョウトウ</t>
    </rPh>
    <rPh sb="5" eb="8">
      <t>チャクシュトドケ</t>
    </rPh>
    <phoneticPr fontId="4"/>
  </si>
  <si>
    <t>号</t>
    <rPh sb="0" eb="1">
      <t>ゴウ</t>
    </rPh>
    <phoneticPr fontId="1"/>
  </si>
  <si>
    <t>　下記のとおり事業に着手したので、松江市補助金等交付規則第11条の規定によりお届けします。</t>
    <rPh sb="1" eb="3">
      <t>カキ</t>
    </rPh>
    <rPh sb="7" eb="9">
      <t>ジギョウ</t>
    </rPh>
    <rPh sb="10" eb="12">
      <t>チャクシュ</t>
    </rPh>
    <rPh sb="17" eb="20">
      <t>マツエシ</t>
    </rPh>
    <rPh sb="20" eb="24">
      <t>ホジョキントウ</t>
    </rPh>
    <rPh sb="24" eb="28">
      <t>コウフキソク</t>
    </rPh>
    <rPh sb="28" eb="29">
      <t>ダイ</t>
    </rPh>
    <rPh sb="31" eb="32">
      <t>ジョウ</t>
    </rPh>
    <rPh sb="33" eb="35">
      <t>キテイ</t>
    </rPh>
    <rPh sb="39" eb="40">
      <t>トド</t>
    </rPh>
    <phoneticPr fontId="1"/>
  </si>
  <si>
    <t>補助事業等完了届</t>
    <rPh sb="0" eb="5">
      <t>ホジョジギョウトウ</t>
    </rPh>
    <rPh sb="5" eb="7">
      <t>カンリョウ</t>
    </rPh>
    <rPh sb="7" eb="8">
      <t>トドケ</t>
    </rPh>
    <phoneticPr fontId="4"/>
  </si>
  <si>
    <t>　下記のとおり事業を完了したので、松江市補助金等交付規則第11条の規定によりお届けします。</t>
    <rPh sb="1" eb="3">
      <t>カキ</t>
    </rPh>
    <rPh sb="7" eb="9">
      <t>ジギョウ</t>
    </rPh>
    <rPh sb="10" eb="12">
      <t>カンリョウ</t>
    </rPh>
    <rPh sb="17" eb="20">
      <t>マツエシ</t>
    </rPh>
    <rPh sb="20" eb="24">
      <t>ホジョキントウ</t>
    </rPh>
    <rPh sb="24" eb="28">
      <t>コウフキソク</t>
    </rPh>
    <rPh sb="28" eb="29">
      <t>ダイ</t>
    </rPh>
    <rPh sb="31" eb="32">
      <t>ジョウ</t>
    </rPh>
    <rPh sb="33" eb="35">
      <t>キテイ</t>
    </rPh>
    <rPh sb="39" eb="40">
      <t>トド</t>
    </rPh>
    <phoneticPr fontId="1"/>
  </si>
  <si>
    <r>
      <rPr>
        <b/>
        <sz val="11"/>
        <color theme="1"/>
        <rFont val="ＭＳ 明朝"/>
        <family val="1"/>
        <charset val="128"/>
      </rPr>
      <t>変更</t>
    </r>
    <r>
      <rPr>
        <sz val="11"/>
        <color theme="1"/>
        <rFont val="ＭＳ 明朝"/>
        <family val="1"/>
        <charset val="128"/>
      </rPr>
      <t>決定通知書の
指令年月日</t>
    </r>
    <rPh sb="0" eb="2">
      <t>ヘンコウ</t>
    </rPh>
    <rPh sb="2" eb="7">
      <t>ケッテイツウチショ</t>
    </rPh>
    <rPh sb="9" eb="14">
      <t>シレイネンガッピ</t>
    </rPh>
    <phoneticPr fontId="1"/>
  </si>
  <si>
    <r>
      <rPr>
        <b/>
        <sz val="11"/>
        <color theme="1"/>
        <rFont val="ＭＳ 明朝"/>
        <family val="1"/>
        <charset val="128"/>
      </rPr>
      <t>変更</t>
    </r>
    <r>
      <rPr>
        <sz val="11"/>
        <color theme="1"/>
        <rFont val="ＭＳ 明朝"/>
        <family val="1"/>
        <charset val="128"/>
      </rPr>
      <t>決定通知書の
指令も産第〇号の番号</t>
    </r>
    <rPh sb="0" eb="2">
      <t>ヘンコウ</t>
    </rPh>
    <rPh sb="2" eb="7">
      <t>ケッテイツウチショ</t>
    </rPh>
    <rPh sb="9" eb="11">
      <t>シレイ</t>
    </rPh>
    <rPh sb="12" eb="13">
      <t>サン</t>
    </rPh>
    <rPh sb="13" eb="14">
      <t>ダイ</t>
    </rPh>
    <rPh sb="15" eb="16">
      <t>ゴウ</t>
    </rPh>
    <rPh sb="17" eb="19">
      <t>バンゴウ</t>
    </rPh>
    <phoneticPr fontId="1"/>
  </si>
  <si>
    <r>
      <rPr>
        <sz val="11"/>
        <rFont val="ＭＳ 明朝"/>
        <family val="1"/>
        <charset val="128"/>
      </rPr>
      <t>補助金等</t>
    </r>
    <r>
      <rPr>
        <b/>
        <u/>
        <sz val="11"/>
        <color theme="1"/>
        <rFont val="ＭＳ 明朝"/>
        <family val="1"/>
        <charset val="128"/>
      </rPr>
      <t>変更</t>
    </r>
    <r>
      <rPr>
        <sz val="11"/>
        <rFont val="ＭＳ 明朝"/>
        <family val="1"/>
        <charset val="128"/>
      </rPr>
      <t>交付決定により</t>
    </r>
    <r>
      <rPr>
        <b/>
        <u/>
        <sz val="11"/>
        <color theme="1"/>
        <rFont val="ＭＳ 明朝"/>
        <family val="1"/>
        <charset val="128"/>
      </rPr>
      <t>交付金額の変更を受けている場合</t>
    </r>
    <r>
      <rPr>
        <sz val="11"/>
        <rFont val="ＭＳ 明朝"/>
        <family val="1"/>
        <charset val="128"/>
      </rPr>
      <t>は</t>
    </r>
    <r>
      <rPr>
        <sz val="11"/>
        <color theme="1"/>
        <rFont val="ＭＳ 明朝"/>
        <family val="1"/>
        <charset val="128"/>
      </rPr>
      <t>、以下の欄も入力してください。</t>
    </r>
    <rPh sb="0" eb="4">
      <t>ホジョキントウ</t>
    </rPh>
    <rPh sb="4" eb="6">
      <t>ヘンコウ</t>
    </rPh>
    <rPh sb="6" eb="10">
      <t>コウフケッテイ</t>
    </rPh>
    <rPh sb="13" eb="17">
      <t>コウフキンガク</t>
    </rPh>
    <rPh sb="18" eb="20">
      <t>ヘンコウ</t>
    </rPh>
    <rPh sb="21" eb="22">
      <t>ウ</t>
    </rPh>
    <rPh sb="26" eb="28">
      <t>バアイ</t>
    </rPh>
    <rPh sb="30" eb="32">
      <t>イカ</t>
    </rPh>
    <rPh sb="33" eb="34">
      <t>ラン</t>
    </rPh>
    <rPh sb="35" eb="37">
      <t>ニュウリョク</t>
    </rPh>
    <phoneticPr fontId="1"/>
  </si>
  <si>
    <t>←</t>
    <phoneticPr fontId="1"/>
  </si>
  <si>
    <t>初期値は交付決定時の完了予定日になっています。変更がある場合は手入力で修正してください。</t>
    <rPh sb="0" eb="3">
      <t>ショキチ</t>
    </rPh>
    <rPh sb="4" eb="9">
      <t>コウフケッテイジ</t>
    </rPh>
    <rPh sb="10" eb="15">
      <t>カンリョウヨテイビ</t>
    </rPh>
    <rPh sb="23" eb="25">
      <t>ヘンコウ</t>
    </rPh>
    <rPh sb="28" eb="30">
      <t>バアイ</t>
    </rPh>
    <rPh sb="31" eb="34">
      <t>テニュウリョク</t>
    </rPh>
    <rPh sb="35" eb="37">
      <t>シュウセイ</t>
    </rPh>
    <phoneticPr fontId="1"/>
  </si>
  <si>
    <t>補助金等の受領額</t>
    <phoneticPr fontId="1"/>
  </si>
  <si>
    <t>添付書類</t>
    <rPh sb="0" eb="4">
      <t>テンプショルイ</t>
    </rPh>
    <phoneticPr fontId="1"/>
  </si>
  <si>
    <t>１．補助金等交付決定通知書又は補助金等確定通知書
　　の写し</t>
    <phoneticPr fontId="1"/>
  </si>
  <si>
    <t>（</t>
    <phoneticPr fontId="1"/>
  </si>
  <si>
    <t>）</t>
    <phoneticPr fontId="1"/>
  </si>
  <si>
    <t>１．普通</t>
  </si>
  <si>
    <t>1 企業概要</t>
    <rPh sb="2" eb="6">
      <t>キギョウガイヨウ</t>
    </rPh>
    <phoneticPr fontId="21"/>
  </si>
  <si>
    <t>申請企業・団体名</t>
    <rPh sb="0" eb="2">
      <t>シンセイ</t>
    </rPh>
    <rPh sb="2" eb="4">
      <t>キギョウ</t>
    </rPh>
    <rPh sb="5" eb="8">
      <t>ダンタイメイ</t>
    </rPh>
    <phoneticPr fontId="21"/>
  </si>
  <si>
    <t>代表者役職・氏名</t>
    <rPh sb="0" eb="3">
      <t>ダイヒョウシャ</t>
    </rPh>
    <rPh sb="3" eb="5">
      <t>ヤクショク</t>
    </rPh>
    <rPh sb="6" eb="8">
      <t>シメイ</t>
    </rPh>
    <phoneticPr fontId="21"/>
  </si>
  <si>
    <t>住所</t>
    <rPh sb="0" eb="2">
      <t>ジュウショ</t>
    </rPh>
    <phoneticPr fontId="21"/>
  </si>
  <si>
    <t>業種</t>
    <rPh sb="0" eb="2">
      <t>ギョウシュ</t>
    </rPh>
    <phoneticPr fontId="21"/>
  </si>
  <si>
    <t>大分類</t>
    <rPh sb="0" eb="3">
      <t>ダイブンルイ</t>
    </rPh>
    <phoneticPr fontId="21"/>
  </si>
  <si>
    <t>中分類</t>
    <rPh sb="0" eb="1">
      <t>チュウ</t>
    </rPh>
    <rPh sb="1" eb="3">
      <t>ブンルイ</t>
    </rPh>
    <phoneticPr fontId="21"/>
  </si>
  <si>
    <t>※統計法（平成19年法律第53号。以下「法」という。）第2条第9項
　に規定する統計基準である日本標準産業分類に則して記載。</t>
    <rPh sb="1" eb="4">
      <t>トウケイホウ</t>
    </rPh>
    <rPh sb="5" eb="7">
      <t>ヘイセイ</t>
    </rPh>
    <rPh sb="9" eb="10">
      <t>ネン</t>
    </rPh>
    <rPh sb="10" eb="13">
      <t>ホウリツダイ</t>
    </rPh>
    <rPh sb="15" eb="16">
      <t>ゴウ</t>
    </rPh>
    <rPh sb="17" eb="19">
      <t>イカ</t>
    </rPh>
    <rPh sb="20" eb="21">
      <t>ホウ</t>
    </rPh>
    <rPh sb="27" eb="28">
      <t>ダイ</t>
    </rPh>
    <rPh sb="29" eb="30">
      <t>ジョウ</t>
    </rPh>
    <rPh sb="30" eb="31">
      <t>ダイ</t>
    </rPh>
    <rPh sb="32" eb="33">
      <t>コウ</t>
    </rPh>
    <rPh sb="36" eb="38">
      <t>キテイ</t>
    </rPh>
    <rPh sb="40" eb="42">
      <t>トウケイ</t>
    </rPh>
    <rPh sb="42" eb="44">
      <t>キジュン</t>
    </rPh>
    <rPh sb="47" eb="49">
      <t>ニホン</t>
    </rPh>
    <rPh sb="49" eb="51">
      <t>ヒョウジュン</t>
    </rPh>
    <rPh sb="51" eb="53">
      <t>サンギョウ</t>
    </rPh>
    <rPh sb="53" eb="55">
      <t>ブンルイ</t>
    </rPh>
    <rPh sb="56" eb="57">
      <t>ソク</t>
    </rPh>
    <rPh sb="59" eb="61">
      <t>キサイ</t>
    </rPh>
    <phoneticPr fontId="21"/>
  </si>
  <si>
    <t>事業内容</t>
    <rPh sb="0" eb="2">
      <t>ジギョウ</t>
    </rPh>
    <rPh sb="2" eb="4">
      <t>ナイヨウ</t>
    </rPh>
    <phoneticPr fontId="21"/>
  </si>
  <si>
    <t>資本又は出資金額</t>
    <rPh sb="0" eb="2">
      <t>シホン</t>
    </rPh>
    <rPh sb="2" eb="3">
      <t>マタ</t>
    </rPh>
    <rPh sb="4" eb="8">
      <t>シュッシキンガク</t>
    </rPh>
    <phoneticPr fontId="21"/>
  </si>
  <si>
    <t>円</t>
    <rPh sb="0" eb="1">
      <t>エン</t>
    </rPh>
    <phoneticPr fontId="21"/>
  </si>
  <si>
    <t>常時従業員数</t>
    <phoneticPr fontId="21"/>
  </si>
  <si>
    <t>人</t>
    <rPh sb="0" eb="1">
      <t>ニン</t>
    </rPh>
    <phoneticPr fontId="21"/>
  </si>
  <si>
    <t>担当者所属・氏名</t>
    <rPh sb="0" eb="3">
      <t>タントウシャ</t>
    </rPh>
    <rPh sb="3" eb="5">
      <t>ショゾク</t>
    </rPh>
    <rPh sb="6" eb="8">
      <t>シメイ</t>
    </rPh>
    <phoneticPr fontId="21"/>
  </si>
  <si>
    <t>(電話：</t>
    <rPh sb="1" eb="3">
      <t>デンワ</t>
    </rPh>
    <phoneticPr fontId="21"/>
  </si>
  <si>
    <t>)</t>
    <phoneticPr fontId="21"/>
  </si>
  <si>
    <t>3 収支予算</t>
    <rPh sb="2" eb="6">
      <t>シュウシヨサン</t>
    </rPh>
    <phoneticPr fontId="21"/>
  </si>
  <si>
    <t>1)収入の部</t>
    <rPh sb="2" eb="4">
      <t>シュウニュウ</t>
    </rPh>
    <rPh sb="5" eb="6">
      <t>ブ</t>
    </rPh>
    <phoneticPr fontId="21"/>
  </si>
  <si>
    <t>（単位：円）</t>
    <rPh sb="1" eb="3">
      <t>タンイ</t>
    </rPh>
    <rPh sb="4" eb="5">
      <t>エン</t>
    </rPh>
    <phoneticPr fontId="21"/>
  </si>
  <si>
    <t>区分</t>
    <rPh sb="0" eb="2">
      <t>クブン</t>
    </rPh>
    <phoneticPr fontId="21"/>
  </si>
  <si>
    <t>金額</t>
    <rPh sb="0" eb="2">
      <t>キンガク</t>
    </rPh>
    <phoneticPr fontId="21"/>
  </si>
  <si>
    <t>備考（資金の調達先などを記載）</t>
    <rPh sb="0" eb="2">
      <t>ビコウ</t>
    </rPh>
    <rPh sb="3" eb="5">
      <t>シキン</t>
    </rPh>
    <rPh sb="6" eb="9">
      <t>チョウタツサキ</t>
    </rPh>
    <rPh sb="12" eb="14">
      <t>キサイ</t>
    </rPh>
    <phoneticPr fontId="21"/>
  </si>
  <si>
    <t>自己資金</t>
    <rPh sb="0" eb="4">
      <t>ジコシキン</t>
    </rPh>
    <phoneticPr fontId="21"/>
  </si>
  <si>
    <t>補助金</t>
    <rPh sb="0" eb="3">
      <t>ホジョキン</t>
    </rPh>
    <phoneticPr fontId="21"/>
  </si>
  <si>
    <t>その他</t>
    <rPh sb="2" eb="3">
      <t>タ</t>
    </rPh>
    <phoneticPr fontId="21"/>
  </si>
  <si>
    <t>合計</t>
    <rPh sb="0" eb="2">
      <t>ゴウケイ</t>
    </rPh>
    <phoneticPr fontId="21"/>
  </si>
  <si>
    <t>２）支出の部</t>
    <rPh sb="2" eb="4">
      <t>シシュツ</t>
    </rPh>
    <rPh sb="5" eb="6">
      <t>ブ</t>
    </rPh>
    <phoneticPr fontId="21"/>
  </si>
  <si>
    <t>経費区分</t>
    <rPh sb="0" eb="2">
      <t>ケイヒ</t>
    </rPh>
    <rPh sb="2" eb="4">
      <t>クブン</t>
    </rPh>
    <phoneticPr fontId="21"/>
  </si>
  <si>
    <t>補助事業に
要する経費
【A】</t>
    <rPh sb="0" eb="2">
      <t>ホジョ</t>
    </rPh>
    <rPh sb="2" eb="4">
      <t>ジギョウ</t>
    </rPh>
    <rPh sb="6" eb="7">
      <t>ヨウ</t>
    </rPh>
    <rPh sb="9" eb="11">
      <t>ケイヒ</t>
    </rPh>
    <phoneticPr fontId="21"/>
  </si>
  <si>
    <t>補助対象経費
【A－B】</t>
    <rPh sb="0" eb="6">
      <t>ホジョタイショウケイヒ</t>
    </rPh>
    <phoneticPr fontId="21"/>
  </si>
  <si>
    <t>負担金</t>
    <rPh sb="0" eb="3">
      <t>フタンキン</t>
    </rPh>
    <phoneticPr fontId="1"/>
  </si>
  <si>
    <t>製造業</t>
    <rPh sb="0" eb="3">
      <t>セイゾウギョウ</t>
    </rPh>
    <phoneticPr fontId="1"/>
  </si>
  <si>
    <t>情報通信業</t>
    <rPh sb="0" eb="2">
      <t>ジョウホウ</t>
    </rPh>
    <rPh sb="2" eb="4">
      <t>ツウシン</t>
    </rPh>
    <rPh sb="4" eb="5">
      <t>ギョウ</t>
    </rPh>
    <phoneticPr fontId="1"/>
  </si>
  <si>
    <t>09食料品製造業</t>
  </si>
  <si>
    <t>10飲料・たばこ・飼料製造業</t>
  </si>
  <si>
    <t>11繊維工業</t>
  </si>
  <si>
    <t>12木材・木製品製造業</t>
  </si>
  <si>
    <t>13家具・装備品製造業</t>
  </si>
  <si>
    <t>14パルプ・紙・紙加工品製造業</t>
  </si>
  <si>
    <t>15印刷・同関連業</t>
  </si>
  <si>
    <t>16化学工業</t>
  </si>
  <si>
    <t>17石油製品・石炭製品製造業</t>
  </si>
  <si>
    <t>18プラスチック製品製造業</t>
  </si>
  <si>
    <t>19ゴム製品製造業</t>
  </si>
  <si>
    <t>20なめし革・同製品・毛皮製造業</t>
  </si>
  <si>
    <t>21窯業・土石製品製造業</t>
  </si>
  <si>
    <t>22鉄鋼業</t>
  </si>
  <si>
    <t>23非鉄金属製造業</t>
  </si>
  <si>
    <t>24金属製品製造業</t>
  </si>
  <si>
    <t>25はん用機械器具製造業</t>
  </si>
  <si>
    <t>26生産用機械器具製造業</t>
  </si>
  <si>
    <t>27業務用機械器具製造業</t>
  </si>
  <si>
    <t>28電子部品・デバイス・電子回路製造業</t>
  </si>
  <si>
    <t>29電気機械器具製造業</t>
  </si>
  <si>
    <t>30情報通信機械器具製造業</t>
  </si>
  <si>
    <t>31輸送用機械器具製造業</t>
  </si>
  <si>
    <t>32その他の製造業</t>
  </si>
  <si>
    <t>37通信業</t>
    <rPh sb="2" eb="5">
      <t>ツウシンギョウ</t>
    </rPh>
    <phoneticPr fontId="2"/>
  </si>
  <si>
    <t>38放送業</t>
    <rPh sb="2" eb="5">
      <t>ホウソウギョウ</t>
    </rPh>
    <phoneticPr fontId="2"/>
  </si>
  <si>
    <t>39情報サービス業</t>
    <rPh sb="2" eb="4">
      <t>ジョウホウ</t>
    </rPh>
    <rPh sb="8" eb="9">
      <t>ギョウ</t>
    </rPh>
    <phoneticPr fontId="2"/>
  </si>
  <si>
    <t>40インターネット附随サービス業</t>
    <rPh sb="9" eb="11">
      <t>フズイ</t>
    </rPh>
    <rPh sb="15" eb="16">
      <t>ギョウ</t>
    </rPh>
    <phoneticPr fontId="2"/>
  </si>
  <si>
    <t>41映像・音声・文字情報制作業</t>
    <rPh sb="2" eb="4">
      <t>エイゾウ</t>
    </rPh>
    <rPh sb="5" eb="7">
      <t>オンセイ</t>
    </rPh>
    <rPh sb="8" eb="10">
      <t>モジ</t>
    </rPh>
    <rPh sb="10" eb="12">
      <t>ジョウホウ</t>
    </rPh>
    <rPh sb="12" eb="14">
      <t>セイサク</t>
    </rPh>
    <rPh sb="14" eb="15">
      <t>ギョウ</t>
    </rPh>
    <phoneticPr fontId="2"/>
  </si>
  <si>
    <t>補助対象外経費
【B】</t>
    <rPh sb="0" eb="5">
      <t>ホジョタイショウガイ</t>
    </rPh>
    <rPh sb="5" eb="7">
      <t>ケイヒ</t>
    </rPh>
    <phoneticPr fontId="21"/>
  </si>
  <si>
    <t>消費税</t>
    <rPh sb="0" eb="3">
      <t>ショウヒゼイ</t>
    </rPh>
    <phoneticPr fontId="1"/>
  </si>
  <si>
    <t>委託費</t>
    <rPh sb="0" eb="3">
      <t>イタクヒ</t>
    </rPh>
    <phoneticPr fontId="1"/>
  </si>
  <si>
    <t>その他</t>
    <rPh sb="2" eb="3">
      <t>タ</t>
    </rPh>
    <phoneticPr fontId="1"/>
  </si>
  <si>
    <t>補助金交付申請額【C】</t>
    <rPh sb="0" eb="3">
      <t>ホジョキン</t>
    </rPh>
    <rPh sb="3" eb="8">
      <t>コウフシンセイガク</t>
    </rPh>
    <phoneticPr fontId="1"/>
  </si>
  <si>
    <t>（上段（　）書き：変更前、下段：変更後）</t>
    <phoneticPr fontId="1"/>
  </si>
  <si>
    <t>3 収支決算</t>
    <rPh sb="2" eb="4">
      <t>シュウシ</t>
    </rPh>
    <rPh sb="4" eb="6">
      <t>ケッサン</t>
    </rPh>
    <phoneticPr fontId="21"/>
  </si>
  <si>
    <t>人材紹介経費</t>
    <rPh sb="0" eb="2">
      <t>ジンザイ</t>
    </rPh>
    <rPh sb="2" eb="4">
      <t>ショウカイ</t>
    </rPh>
    <rPh sb="4" eb="6">
      <t>ケイヒ</t>
    </rPh>
    <phoneticPr fontId="1"/>
  </si>
  <si>
    <t>広報費</t>
    <rPh sb="0" eb="3">
      <t>コウホウヒ</t>
    </rPh>
    <phoneticPr fontId="1"/>
  </si>
  <si>
    <t>労務環境整備費</t>
    <rPh sb="0" eb="7">
      <t>ロウムカンキョウセイビヒ</t>
    </rPh>
    <phoneticPr fontId="1"/>
  </si>
  <si>
    <t>その他経費</t>
    <rPh sb="2" eb="3">
      <t>タ</t>
    </rPh>
    <rPh sb="3" eb="5">
      <t>ケイヒ</t>
    </rPh>
    <phoneticPr fontId="1"/>
  </si>
  <si>
    <t>（別紙３）事業報告書のとおり</t>
    <rPh sb="1" eb="3">
      <t>ベッシ</t>
    </rPh>
    <rPh sb="5" eb="10">
      <t>ジギョウホウコクショ</t>
    </rPh>
    <phoneticPr fontId="1"/>
  </si>
  <si>
    <t>１．事業報告書
２．補助対象経費に係る請求明細の分かるもの
３．領収書等補助対象経費の支払いが完了したことが分かるもの
４．市税に滞納がないことが分かる証明書</t>
    <rPh sb="2" eb="7">
      <t>ジギョウホウコクショ</t>
    </rPh>
    <rPh sb="10" eb="16">
      <t>ホジョタイショウケイヒ</t>
    </rPh>
    <rPh sb="17" eb="18">
      <t>カカ</t>
    </rPh>
    <rPh sb="19" eb="21">
      <t>セイキュウ</t>
    </rPh>
    <rPh sb="21" eb="23">
      <t>メイサイ</t>
    </rPh>
    <rPh sb="24" eb="25">
      <t>ワ</t>
    </rPh>
    <phoneticPr fontId="1"/>
  </si>
  <si>
    <t>１．事業計画書
２．設備導入計画承認書の写し
３．導入した設備の取得に係る契約書
　　または見積書及びその明細の写し
４．導入した設備の検収を証する書類</t>
    <rPh sb="2" eb="7">
      <t>ジギョウケイカクショ</t>
    </rPh>
    <rPh sb="10" eb="12">
      <t>セツビ</t>
    </rPh>
    <rPh sb="12" eb="14">
      <t>ドウニュウ</t>
    </rPh>
    <rPh sb="14" eb="16">
      <t>ケイカク</t>
    </rPh>
    <rPh sb="16" eb="19">
      <t>ショウニンショ</t>
    </rPh>
    <rPh sb="20" eb="21">
      <t>ウツ</t>
    </rPh>
    <phoneticPr fontId="1"/>
  </si>
  <si>
    <t>１．事業計画書
２．IT等の導入又は改修の概要がわかるもの
３．IT等の導入又は改修にかかる経費の見積書
　　及びその明細
４．直近2期分の決算書の写し</t>
  </si>
  <si>
    <t>１．事業計画書
２．IT等の導入の概要がわかるもの
３．IT等の導入にかかる経費の見積書及びその明細
４．直近2期分の決算書の写し</t>
  </si>
  <si>
    <t>１．事業計画書
２．補助事業の概要補足資料
３．直近2期分の決算書の写し</t>
    <rPh sb="2" eb="4">
      <t>ジギョウ</t>
    </rPh>
    <rPh sb="4" eb="7">
      <t>ケイカクショ</t>
    </rPh>
    <rPh sb="10" eb="14">
      <t>ホジョジギョウ</t>
    </rPh>
    <rPh sb="15" eb="17">
      <t>ガイヨウ</t>
    </rPh>
    <rPh sb="17" eb="21">
      <t>ホソクシリョウ</t>
    </rPh>
    <rPh sb="24" eb="26">
      <t>チョッキン</t>
    </rPh>
    <rPh sb="27" eb="29">
      <t>キブン</t>
    </rPh>
    <rPh sb="30" eb="33">
      <t>ケッサンショ</t>
    </rPh>
    <rPh sb="34" eb="35">
      <t>ウツ</t>
    </rPh>
    <phoneticPr fontId="1"/>
  </si>
  <si>
    <t>１．事業計画書
２．人材育成計画書
３．補助事業の概要補足資料資料
４．見積書及びその明細の写し
５．直近2期分の決算書の写し</t>
    <rPh sb="2" eb="4">
      <t>ジギョウ</t>
    </rPh>
    <rPh sb="4" eb="7">
      <t>ケイカクショ</t>
    </rPh>
    <rPh sb="10" eb="14">
      <t>ジンザイイクセイ</t>
    </rPh>
    <rPh sb="14" eb="16">
      <t>ケイカク</t>
    </rPh>
    <rPh sb="16" eb="17">
      <t>ショ</t>
    </rPh>
    <rPh sb="25" eb="31">
      <t>ガイヨウホソクシリョウ</t>
    </rPh>
    <rPh sb="46" eb="47">
      <t>ウツ</t>
    </rPh>
    <rPh sb="51" eb="53">
      <t>チョッキン</t>
    </rPh>
    <rPh sb="54" eb="56">
      <t>キブン</t>
    </rPh>
    <rPh sb="57" eb="60">
      <t>ケッサンショ</t>
    </rPh>
    <rPh sb="61" eb="62">
      <t>ウツ</t>
    </rPh>
    <phoneticPr fontId="1"/>
  </si>
  <si>
    <t>１．事業報告書
２．人材育成報告書
３．補助事業の実施が確認できる資料
４．補助対象経費に係る請求明細の分かるもの
５．領収書等補助対象経費の支払いが分かるもの
６．市税に滞納がないことが分かる証明書</t>
    <rPh sb="2" eb="7">
      <t>ジギョウホウコクショ</t>
    </rPh>
    <rPh sb="10" eb="14">
      <t>ジンザイイクセイ</t>
    </rPh>
    <rPh sb="14" eb="17">
      <t>ホウコクショ</t>
    </rPh>
    <rPh sb="20" eb="24">
      <t>ホジョジギョウ</t>
    </rPh>
    <rPh sb="25" eb="27">
      <t>ジッシ</t>
    </rPh>
    <rPh sb="28" eb="30">
      <t>カクニン</t>
    </rPh>
    <rPh sb="33" eb="35">
      <t>シリョウ</t>
    </rPh>
    <rPh sb="38" eb="44">
      <t>ホジョタイショウケイヒ</t>
    </rPh>
    <rPh sb="45" eb="46">
      <t>カカ</t>
    </rPh>
    <rPh sb="47" eb="49">
      <t>セイキュウ</t>
    </rPh>
    <rPh sb="49" eb="51">
      <t>メイサイ</t>
    </rPh>
    <rPh sb="52" eb="53">
      <t>ワ</t>
    </rPh>
    <phoneticPr fontId="1"/>
  </si>
  <si>
    <t>１．事業計画書
２．補助事業の概要補足資料
３．見積書及びその明細の写し
４．直近2期分の決算書の写し</t>
    <rPh sb="2" eb="4">
      <t>ジギョウ</t>
    </rPh>
    <rPh sb="4" eb="7">
      <t>ケイカクショ</t>
    </rPh>
    <rPh sb="10" eb="14">
      <t>ホジョジギョウ</t>
    </rPh>
    <rPh sb="15" eb="17">
      <t>ガイヨウ</t>
    </rPh>
    <rPh sb="17" eb="21">
      <t>ホソクシリョウ</t>
    </rPh>
    <rPh sb="24" eb="27">
      <t>ミツモリショ</t>
    </rPh>
    <rPh sb="27" eb="28">
      <t>オヨ</t>
    </rPh>
    <rPh sb="31" eb="33">
      <t>メイサイ</t>
    </rPh>
    <rPh sb="34" eb="35">
      <t>ウツ</t>
    </rPh>
    <rPh sb="39" eb="41">
      <t>チョッキン</t>
    </rPh>
    <rPh sb="42" eb="44">
      <t>キブン</t>
    </rPh>
    <rPh sb="45" eb="48">
      <t>ケッサンショ</t>
    </rPh>
    <rPh sb="49" eb="50">
      <t>ウツ</t>
    </rPh>
    <phoneticPr fontId="1"/>
  </si>
  <si>
    <t>１．事業報告書
２．補助事業の実施が確認できる資料
３．補助対象経費に係る請求明細の分かるもの
４．領収書等補助対象経費の支払いが完了したことが分かるもの
５．市税に滞納がないことが分かる証明書</t>
    <rPh sb="2" eb="7">
      <t>ジギョウホウコクショ</t>
    </rPh>
    <rPh sb="10" eb="14">
      <t>ホジョジギョウ</t>
    </rPh>
    <rPh sb="15" eb="17">
      <t>ジッシ</t>
    </rPh>
    <rPh sb="18" eb="20">
      <t>カクニン</t>
    </rPh>
    <rPh sb="23" eb="25">
      <t>シリョウ</t>
    </rPh>
    <rPh sb="28" eb="34">
      <t>ホジョタイショウケイヒ</t>
    </rPh>
    <rPh sb="35" eb="36">
      <t>カカ</t>
    </rPh>
    <rPh sb="37" eb="39">
      <t>セイキュウ</t>
    </rPh>
    <rPh sb="39" eb="41">
      <t>メイサイ</t>
    </rPh>
    <rPh sb="42" eb="43">
      <t>ワ</t>
    </rPh>
    <phoneticPr fontId="1"/>
  </si>
  <si>
    <t>１．事業計画書
２．見積書及びその明細の写し
３．直近2期分の決算書の写し</t>
    <rPh sb="2" eb="4">
      <t>ジギョウ</t>
    </rPh>
    <rPh sb="4" eb="7">
      <t>ケイカクショ</t>
    </rPh>
    <rPh sb="25" eb="27">
      <t>チョッキン</t>
    </rPh>
    <rPh sb="28" eb="30">
      <t>キブン</t>
    </rPh>
    <rPh sb="31" eb="34">
      <t>ケッサンショ</t>
    </rPh>
    <rPh sb="35" eb="36">
      <t>ウツ</t>
    </rPh>
    <phoneticPr fontId="1"/>
  </si>
  <si>
    <t>１．事業計画書
２．企業グループの概要がわかるもの
３．幹事選定報告書
４．定款又はこれに準ずる規約、会則等
５．直近2期分の決算書の写し
※２～４は申請者が企業グループの場合のみ必要</t>
    <rPh sb="2" eb="4">
      <t>ジギョウ</t>
    </rPh>
    <rPh sb="4" eb="7">
      <t>ケイカクショ</t>
    </rPh>
    <rPh sb="10" eb="12">
      <t>キギョウ</t>
    </rPh>
    <rPh sb="17" eb="19">
      <t>ガイヨウ</t>
    </rPh>
    <rPh sb="28" eb="30">
      <t>カンジ</t>
    </rPh>
    <rPh sb="30" eb="32">
      <t>センテイ</t>
    </rPh>
    <rPh sb="32" eb="35">
      <t>ホウコクショ</t>
    </rPh>
    <rPh sb="38" eb="40">
      <t>テイカン</t>
    </rPh>
    <rPh sb="40" eb="41">
      <t>マタ</t>
    </rPh>
    <rPh sb="45" eb="46">
      <t>ジュン</t>
    </rPh>
    <rPh sb="48" eb="50">
      <t>キヤク</t>
    </rPh>
    <rPh sb="51" eb="53">
      <t>カイソク</t>
    </rPh>
    <rPh sb="53" eb="54">
      <t>トウ</t>
    </rPh>
    <rPh sb="57" eb="59">
      <t>チョッキン</t>
    </rPh>
    <rPh sb="60" eb="62">
      <t>キブン</t>
    </rPh>
    <rPh sb="63" eb="66">
      <t>ケッサンショ</t>
    </rPh>
    <rPh sb="67" eb="68">
      <t>ウツ</t>
    </rPh>
    <rPh sb="75" eb="78">
      <t>シンセイシャ</t>
    </rPh>
    <rPh sb="79" eb="81">
      <t>キギョウ</t>
    </rPh>
    <rPh sb="86" eb="88">
      <t>バアイ</t>
    </rPh>
    <rPh sb="90" eb="92">
      <t>ヒツヨウ</t>
    </rPh>
    <phoneticPr fontId="1"/>
  </si>
  <si>
    <t>１．事業計画書
２．見積書及びその明細の写し
４．取得する工作機械等のカタログ
　　または補修する工作機械の写真
３．直近2期分の決算書の写し</t>
    <rPh sb="2" eb="4">
      <t>ジギョウ</t>
    </rPh>
    <rPh sb="4" eb="7">
      <t>ケイカクショ</t>
    </rPh>
    <rPh sb="10" eb="13">
      <t>ミツモリショ</t>
    </rPh>
    <rPh sb="13" eb="14">
      <t>オヨ</t>
    </rPh>
    <rPh sb="17" eb="19">
      <t>メイサイ</t>
    </rPh>
    <rPh sb="20" eb="21">
      <t>ウツ</t>
    </rPh>
    <rPh sb="59" eb="61">
      <t>チョッキン</t>
    </rPh>
    <rPh sb="62" eb="64">
      <t>キブン</t>
    </rPh>
    <rPh sb="65" eb="68">
      <t>ケッサンショ</t>
    </rPh>
    <rPh sb="69" eb="70">
      <t>ウツ</t>
    </rPh>
    <phoneticPr fontId="1"/>
  </si>
  <si>
    <t>１．事業報告書
２．取得または補修した工作機械の写真
３．補助対象経費に係る請求明細の分かるもの
４．領収書等補助対象経費の支払いが完了したことが分かるもの
５．市税に滞納がないことが分かる証明書</t>
    <rPh sb="2" eb="7">
      <t>ジギョウホウコクショ</t>
    </rPh>
    <rPh sb="29" eb="35">
      <t>ホジョタイショウケイヒ</t>
    </rPh>
    <rPh sb="36" eb="37">
      <t>カカ</t>
    </rPh>
    <rPh sb="38" eb="40">
      <t>セイキュウ</t>
    </rPh>
    <rPh sb="40" eb="42">
      <t>メイサイ</t>
    </rPh>
    <rPh sb="43" eb="44">
      <t>ワ</t>
    </rPh>
    <phoneticPr fontId="1"/>
  </si>
  <si>
    <t>センター
使用欄</t>
    <rPh sb="5" eb="8">
      <t>シヨウラン</t>
    </rPh>
    <phoneticPr fontId="1"/>
  </si>
  <si>
    <t>備考</t>
    <rPh sb="0" eb="2">
      <t>ビコウ</t>
    </rPh>
    <phoneticPr fontId="1"/>
  </si>
  <si>
    <t>今年度本補助金交付決定額（他申請分）</t>
    <rPh sb="0" eb="3">
      <t>コンネンド</t>
    </rPh>
    <rPh sb="3" eb="7">
      <t>ホンホジョキン</t>
    </rPh>
    <rPh sb="7" eb="12">
      <t>コウフケッテイガク</t>
    </rPh>
    <rPh sb="13" eb="17">
      <t>タシンセイブン</t>
    </rPh>
    <phoneticPr fontId="1"/>
  </si>
  <si>
    <t>基本情報設定</t>
    <rPh sb="0" eb="4">
      <t>キホンジョウホウ</t>
    </rPh>
    <rPh sb="4" eb="6">
      <t>セッテイ</t>
    </rPh>
    <phoneticPr fontId="1"/>
  </si>
  <si>
    <r>
      <t>・各様式では、</t>
    </r>
    <r>
      <rPr>
        <sz val="11"/>
        <color theme="5"/>
        <rFont val="BIZ UDPゴシック"/>
        <family val="3"/>
        <charset val="128"/>
      </rPr>
      <t>オレンジ色のセルについて入力</t>
    </r>
    <r>
      <rPr>
        <sz val="11"/>
        <color theme="1"/>
        <rFont val="BIZ UDPゴシック"/>
        <family val="3"/>
        <charset val="128"/>
      </rPr>
      <t>をしてください。
・入力した上記情報が他のシートに自動入力されますので、</t>
    </r>
    <r>
      <rPr>
        <sz val="11"/>
        <color rgb="FFFF0000"/>
        <rFont val="BIZ UDPゴシック"/>
        <family val="3"/>
        <charset val="128"/>
      </rPr>
      <t>シートの削除は行わないでください</t>
    </r>
    <r>
      <rPr>
        <sz val="11"/>
        <color theme="1"/>
        <rFont val="BIZ UDPゴシック"/>
        <family val="3"/>
        <charset val="128"/>
      </rPr>
      <t>。
・補助金の申請時や実績報告時には本エクセルファイルごと以下ののメールアドレスにご送付ください。　
　松江市ものづくり産業支援センター補助金担当アドレス：</t>
    </r>
    <r>
      <rPr>
        <sz val="11"/>
        <color rgb="FFFF0000"/>
        <rFont val="BIZ UDPゴシック"/>
        <family val="3"/>
        <charset val="128"/>
      </rPr>
      <t>misc-hojokin@city.matsue.lg.jp
　</t>
    </r>
    <r>
      <rPr>
        <sz val="11"/>
        <color theme="1"/>
        <rFont val="BIZ UDPゴシック"/>
        <family val="3"/>
        <charset val="128"/>
      </rPr>
      <t>連絡先：０８５２－６０－７１０１</t>
    </r>
    <rPh sb="31" eb="33">
      <t>ニュウリョク</t>
    </rPh>
    <rPh sb="35" eb="37">
      <t>ジョウキ</t>
    </rPh>
    <rPh sb="37" eb="39">
      <t>ジョウホウ</t>
    </rPh>
    <rPh sb="40" eb="41">
      <t>ホカ</t>
    </rPh>
    <rPh sb="46" eb="50">
      <t>ジドウニュウリョク</t>
    </rPh>
    <rPh sb="61" eb="63">
      <t>サクジョ</t>
    </rPh>
    <rPh sb="64" eb="65">
      <t>オコナ</t>
    </rPh>
    <rPh sb="76" eb="79">
      <t>ホジョキン</t>
    </rPh>
    <rPh sb="80" eb="83">
      <t>シンセイジ</t>
    </rPh>
    <rPh sb="84" eb="89">
      <t>ジッセキホウコクジ</t>
    </rPh>
    <rPh sb="91" eb="92">
      <t>ホン</t>
    </rPh>
    <rPh sb="102" eb="104">
      <t>イカ</t>
    </rPh>
    <rPh sb="115" eb="117">
      <t>ソウフ</t>
    </rPh>
    <rPh sb="125" eb="128">
      <t>マツエシ</t>
    </rPh>
    <rPh sb="133" eb="137">
      <t>サンギョウシエン</t>
    </rPh>
    <rPh sb="141" eb="144">
      <t>ホジョキン</t>
    </rPh>
    <rPh sb="144" eb="146">
      <t>タントウ</t>
    </rPh>
    <rPh sb="183" eb="186">
      <t>レンラクサキ</t>
    </rPh>
    <phoneticPr fontId="1"/>
  </si>
  <si>
    <t>変更回数</t>
    <rPh sb="0" eb="4">
      <t>ヘンコウカイスウ</t>
    </rPh>
    <phoneticPr fontId="1"/>
  </si>
  <si>
    <t>1回目</t>
    <rPh sb="1" eb="3">
      <t>カイメ</t>
    </rPh>
    <phoneticPr fontId="1"/>
  </si>
  <si>
    <t>2回目</t>
    <rPh sb="1" eb="3">
      <t>カイメ</t>
    </rPh>
    <phoneticPr fontId="1"/>
  </si>
  <si>
    <t>郵便番号（ハイフンなし）</t>
    <rPh sb="0" eb="4">
      <t>ユウビンバンゴウ</t>
    </rPh>
    <phoneticPr fontId="1"/>
  </si>
  <si>
    <t>松江　太郎</t>
    <rPh sb="0" eb="2">
      <t>マツエ</t>
    </rPh>
    <rPh sb="3" eb="5">
      <t>タロウ</t>
    </rPh>
    <phoneticPr fontId="1"/>
  </si>
  <si>
    <t>まつえ　たろう</t>
  </si>
  <si>
    <t>専門家経費</t>
    <rPh sb="0" eb="5">
      <t>センモンカケイヒ</t>
    </rPh>
    <phoneticPr fontId="1"/>
  </si>
  <si>
    <t>機械装置・工具器具費</t>
    <rPh sb="0" eb="4">
      <t>キカイソウチ</t>
    </rPh>
    <rPh sb="5" eb="7">
      <t>コウグ</t>
    </rPh>
    <rPh sb="7" eb="10">
      <t>キグヒ</t>
    </rPh>
    <phoneticPr fontId="1"/>
  </si>
  <si>
    <t>通信費</t>
    <rPh sb="0" eb="3">
      <t>ツウシンヒ</t>
    </rPh>
    <phoneticPr fontId="1"/>
  </si>
  <si>
    <t>その他経費</t>
    <rPh sb="2" eb="5">
      <t>タケイヒ</t>
    </rPh>
    <phoneticPr fontId="1"/>
  </si>
  <si>
    <t>設備等導入費</t>
    <rPh sb="0" eb="3">
      <t>セツビトウ</t>
    </rPh>
    <rPh sb="3" eb="6">
      <t>ドウニュウヒ</t>
    </rPh>
    <phoneticPr fontId="1"/>
  </si>
  <si>
    <t>委託費</t>
    <rPh sb="0" eb="2">
      <t>イタク</t>
    </rPh>
    <rPh sb="2" eb="3">
      <t>ヒ</t>
    </rPh>
    <phoneticPr fontId="1"/>
  </si>
  <si>
    <t>需用費</t>
    <rPh sb="0" eb="3">
      <t>ジュヨウヒ</t>
    </rPh>
    <phoneticPr fontId="1"/>
  </si>
  <si>
    <t>-</t>
  </si>
  <si>
    <t>設備本体費</t>
    <rPh sb="0" eb="2">
      <t>セツビ</t>
    </rPh>
    <rPh sb="2" eb="5">
      <t>ホンタイヒ</t>
    </rPh>
    <phoneticPr fontId="1"/>
  </si>
  <si>
    <t>その他導入に
要する経費</t>
    <rPh sb="2" eb="3">
      <t>タ</t>
    </rPh>
    <rPh sb="3" eb="5">
      <t>ドウニュウ</t>
    </rPh>
    <rPh sb="7" eb="8">
      <t>ヨウ</t>
    </rPh>
    <rPh sb="10" eb="12">
      <t>ケイヒ</t>
    </rPh>
    <phoneticPr fontId="1"/>
  </si>
  <si>
    <t>会場費</t>
    <rPh sb="0" eb="3">
      <t>カイジョウヒ</t>
    </rPh>
    <phoneticPr fontId="1"/>
  </si>
  <si>
    <t>教材費</t>
    <rPh sb="0" eb="3">
      <t>キョウザイヒ</t>
    </rPh>
    <phoneticPr fontId="1"/>
  </si>
  <si>
    <t>-</t>
    <phoneticPr fontId="1"/>
  </si>
  <si>
    <t>ITツール・IoT
デバイス導入費</t>
    <rPh sb="14" eb="16">
      <t>ドウニュウ</t>
    </rPh>
    <rPh sb="16" eb="17">
      <t>ヒ</t>
    </rPh>
    <phoneticPr fontId="1"/>
  </si>
  <si>
    <t>ITツール改修費</t>
    <rPh sb="5" eb="8">
      <t>カイシュウヒ</t>
    </rPh>
    <phoneticPr fontId="1"/>
  </si>
  <si>
    <t>ITツール導入費</t>
    <rPh sb="5" eb="8">
      <t>ドウニュウヒ</t>
    </rPh>
    <phoneticPr fontId="1"/>
  </si>
  <si>
    <t>施設改修費</t>
    <rPh sb="0" eb="5">
      <t>シセツカイシュウヒ</t>
    </rPh>
    <phoneticPr fontId="1"/>
  </si>
  <si>
    <t>設備改修費</t>
    <rPh sb="0" eb="2">
      <t>セツビ</t>
    </rPh>
    <rPh sb="2" eb="5">
      <t>カイシュウヒ</t>
    </rPh>
    <phoneticPr fontId="1"/>
  </si>
  <si>
    <t>備品購入費</t>
    <rPh sb="0" eb="5">
      <t>ビヒンコウニュウヒ</t>
    </rPh>
    <phoneticPr fontId="1"/>
  </si>
  <si>
    <t>導入更新費</t>
    <rPh sb="0" eb="2">
      <t>ドウニュウ</t>
    </rPh>
    <rPh sb="2" eb="5">
      <t>コウシンヒ</t>
    </rPh>
    <rPh sb="4" eb="5">
      <t>ヒ</t>
    </rPh>
    <phoneticPr fontId="1"/>
  </si>
  <si>
    <t>補修費</t>
    <rPh sb="0" eb="3">
      <t>ホシュウヒ</t>
    </rPh>
    <phoneticPr fontId="1"/>
  </si>
  <si>
    <t>原材料・副資材費</t>
    <rPh sb="0" eb="3">
      <t>ゲンザイリョウ</t>
    </rPh>
    <rPh sb="4" eb="8">
      <t>フクシザイヒ</t>
    </rPh>
    <phoneticPr fontId="1"/>
  </si>
  <si>
    <t>機械装置・工具器具費</t>
    <rPh sb="0" eb="4">
      <t>キカイソウチ</t>
    </rPh>
    <rPh sb="5" eb="10">
      <t>コウグキグヒ</t>
    </rPh>
    <phoneticPr fontId="1"/>
  </si>
  <si>
    <t>外注費</t>
    <rPh sb="0" eb="3">
      <t>ガイチュウヒ</t>
    </rPh>
    <phoneticPr fontId="1"/>
  </si>
  <si>
    <t>技術指導受入費</t>
    <rPh sb="0" eb="4">
      <t>ギジュツシドウ</t>
    </rPh>
    <rPh sb="4" eb="7">
      <t>ウケイレヒ</t>
    </rPh>
    <phoneticPr fontId="1"/>
  </si>
  <si>
    <t>性能検査費</t>
    <rPh sb="0" eb="5">
      <t>セイノウケンサヒ</t>
    </rPh>
    <phoneticPr fontId="1"/>
  </si>
  <si>
    <t>その他経費</t>
    <rPh sb="2" eb="5">
      <t>タケイヒ</t>
    </rPh>
    <phoneticPr fontId="1"/>
  </si>
  <si>
    <t>産業財産権導入費</t>
    <rPh sb="0" eb="2">
      <t>サンギョウ</t>
    </rPh>
    <rPh sb="2" eb="5">
      <t>ザイサンケン</t>
    </rPh>
    <rPh sb="5" eb="8">
      <t>ドウニュウヒ</t>
    </rPh>
    <phoneticPr fontId="1"/>
  </si>
  <si>
    <t>性能検査費</t>
    <rPh sb="0" eb="4">
      <t>セイノウケンサ</t>
    </rPh>
    <rPh sb="4" eb="5">
      <t>ヒ</t>
    </rPh>
    <phoneticPr fontId="1"/>
  </si>
  <si>
    <t>松江市新製品・新技術開発支援事業補助金</t>
    <phoneticPr fontId="1"/>
  </si>
  <si>
    <t>製造業</t>
    <rPh sb="0" eb="3">
      <t>セイゾウギョウ</t>
    </rPh>
    <phoneticPr fontId="1"/>
  </si>
  <si>
    <t>2 事業計画</t>
    <rPh sb="2" eb="4">
      <t>ジギョウ</t>
    </rPh>
    <rPh sb="4" eb="6">
      <t>ケイカク</t>
    </rPh>
    <phoneticPr fontId="21"/>
  </si>
  <si>
    <t>事業概要</t>
    <rPh sb="0" eb="2">
      <t>ジギョウ</t>
    </rPh>
    <rPh sb="2" eb="4">
      <t>ガイヨウ</t>
    </rPh>
    <phoneticPr fontId="1"/>
  </si>
  <si>
    <t>スケジュール</t>
    <phoneticPr fontId="1"/>
  </si>
  <si>
    <t>実施場所</t>
    <rPh sb="0" eb="4">
      <t>ジッシバショ</t>
    </rPh>
    <phoneticPr fontId="1"/>
  </si>
  <si>
    <t>事業区分</t>
    <rPh sb="0" eb="4">
      <t>ジギョウクブン</t>
    </rPh>
    <phoneticPr fontId="1"/>
  </si>
  <si>
    <t>2 事業計画
※変更箇所
のみ記載</t>
    <rPh sb="2" eb="6">
      <t>ジギョウケイカク</t>
    </rPh>
    <rPh sb="9" eb="13">
      <t>ヘンコウカショ</t>
    </rPh>
    <rPh sb="16" eb="18">
      <t>キサイ</t>
    </rPh>
    <phoneticPr fontId="1"/>
  </si>
  <si>
    <t>事業区分</t>
    <rPh sb="0" eb="4">
      <t>ジギョウクブン</t>
    </rPh>
    <phoneticPr fontId="1"/>
  </si>
  <si>
    <t>-</t>
    <phoneticPr fontId="1"/>
  </si>
  <si>
    <t>※補助金交付申請額【Ｃ】は、補助対象経費【Ａ－Ｂ】の合計額の2分の1の額
  （1,000円未満切捨て）とし、上限額は以下のとおりとする。
　（１）トライアル事業：20万円
　（２）開発スタートアップ事業：100万円
　（３）製品化実用化事業：200万円</t>
    <rPh sb="55" eb="58">
      <t>ジョウゲンガク</t>
    </rPh>
    <rPh sb="59" eb="61">
      <t>イカ</t>
    </rPh>
    <rPh sb="79" eb="81">
      <t>ジギョウ</t>
    </rPh>
    <rPh sb="84" eb="86">
      <t>マンエン</t>
    </rPh>
    <rPh sb="91" eb="93">
      <t>カイハツ</t>
    </rPh>
    <rPh sb="100" eb="102">
      <t>ジギョウ</t>
    </rPh>
    <rPh sb="106" eb="108">
      <t>マンエン</t>
    </rPh>
    <rPh sb="113" eb="116">
      <t>セイヒンカ</t>
    </rPh>
    <rPh sb="116" eb="119">
      <t>ジツヨウカ</t>
    </rPh>
    <rPh sb="119" eb="121">
      <t>ジギョウ</t>
    </rPh>
    <rPh sb="125" eb="127">
      <t>マンエン</t>
    </rPh>
    <phoneticPr fontId="21"/>
  </si>
  <si>
    <t>※補助金交付申請額【Ｃ】は、補助対象経費【Ａ－Ｂ】の合計額の2分の1の額
  （1,000円未満切捨て）とし、上限額は以下のとおりとする。
　（１）トライアル事業：20万円
　（２）開発スタートアップ事業：100万円
　（３）製品化実用化事業：200万円
※ 変更部分について【上段（　）書き：変更前】【下段：変更後】の
   上下二段書きで記載してください。</t>
    <rPh sb="55" eb="58">
      <t>ジョウゲンガク</t>
    </rPh>
    <rPh sb="59" eb="61">
      <t>イカ</t>
    </rPh>
    <rPh sb="79" eb="81">
      <t>ジギョウ</t>
    </rPh>
    <rPh sb="84" eb="86">
      <t>マンエン</t>
    </rPh>
    <rPh sb="91" eb="93">
      <t>カイハツ</t>
    </rPh>
    <rPh sb="100" eb="102">
      <t>ジギョウ</t>
    </rPh>
    <rPh sb="106" eb="108">
      <t>マンエン</t>
    </rPh>
    <rPh sb="113" eb="116">
      <t>セイヒンカ</t>
    </rPh>
    <rPh sb="116" eb="119">
      <t>ジツヨウカ</t>
    </rPh>
    <rPh sb="119" eb="121">
      <t>ジギョウ</t>
    </rPh>
    <rPh sb="125" eb="127">
      <t>マンエン</t>
    </rPh>
    <phoneticPr fontId="21"/>
  </si>
  <si>
    <t>※補助金交付申請額【Ｃ】は、補助対象経費【Ａ－Ｂ】の合計額の2分の1の額
  （1,000円未満切捨て）とし、上限額は以下のとおりとする。
　（１）トライアル事業：20万円
　（２）開発スタートアップ事業：100万円
　（３）製品化実用化事業：200万円
※交付申請時および変更交付申請時と変更となった経費がある場合は、下段に
　変更後の経費を記入してください。</t>
    <rPh sb="55" eb="58">
      <t>ジョウゲンガク</t>
    </rPh>
    <rPh sb="59" eb="61">
      <t>イカ</t>
    </rPh>
    <rPh sb="79" eb="81">
      <t>ジギョウ</t>
    </rPh>
    <rPh sb="84" eb="86">
      <t>マンエン</t>
    </rPh>
    <rPh sb="91" eb="93">
      <t>カイハツ</t>
    </rPh>
    <rPh sb="100" eb="102">
      <t>ジギョウ</t>
    </rPh>
    <rPh sb="106" eb="108">
      <t>マンエン</t>
    </rPh>
    <rPh sb="113" eb="116">
      <t>セイヒンカ</t>
    </rPh>
    <rPh sb="116" eb="119">
      <t>ジツヨウカ</t>
    </rPh>
    <rPh sb="119" eb="121">
      <t>ジギョウ</t>
    </rPh>
    <rPh sb="125" eb="127">
      <t>マンエン</t>
    </rPh>
    <phoneticPr fontId="21"/>
  </si>
  <si>
    <t>2 事業報告</t>
    <rPh sb="2" eb="4">
      <t>ジギョウ</t>
    </rPh>
    <rPh sb="4" eb="6">
      <t>ホウコク</t>
    </rPh>
    <phoneticPr fontId="21"/>
  </si>
  <si>
    <t>事業区分</t>
    <rPh sb="0" eb="4">
      <t>ジギョウクブン</t>
    </rPh>
    <phoneticPr fontId="1"/>
  </si>
  <si>
    <r>
      <t xml:space="preserve">     事業実績
※</t>
    </r>
    <r>
      <rPr>
        <b/>
        <sz val="10"/>
        <color theme="1"/>
        <rFont val="ＭＳ 明朝"/>
        <family val="1"/>
        <charset val="128"/>
      </rPr>
      <t>事業の内容、規模、
　経過等について簡潔
　かつ明瞭に記載して
　ください。
※新製品・新技術の
　仕様書、図面等内容
　の分かるものを添付
　してください。</t>
    </r>
    <r>
      <rPr>
        <b/>
        <sz val="11"/>
        <color theme="1"/>
        <rFont val="ＭＳ 明朝"/>
        <family val="1"/>
        <charset val="128"/>
      </rPr>
      <t xml:space="preserve">
</t>
    </r>
    <rPh sb="5" eb="9">
      <t>ジギョウジッセキ</t>
    </rPh>
    <phoneticPr fontId="1"/>
  </si>
  <si>
    <t>別紙4</t>
    <rPh sb="0" eb="2">
      <t>ベッシ</t>
    </rPh>
    <phoneticPr fontId="21"/>
  </si>
  <si>
    <t>別紙5</t>
    <rPh sb="0" eb="2">
      <t>ベッシ</t>
    </rPh>
    <phoneticPr fontId="21"/>
  </si>
  <si>
    <t>別紙6</t>
    <rPh sb="0" eb="2">
      <t>ベッシ</t>
    </rPh>
    <phoneticPr fontId="2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</si>
</sst>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411]ggge&quot;年&quot;m&quot;月&quot;d&quot;日&quot;;@"/>
    <numFmt numFmtId="177" formatCode="#"/>
    <numFmt numFmtId="178" formatCode="ggge&quot;年度&quot;\ "/>
    <numFmt numFmtId="179" formatCode="\(#,##0\)"/>
    <numFmt numFmtId="180" formatCode="#,##0_);#,##0"/>
    <numFmt numFmtId="181" formatCode="0_);[Red]\(0\)"/>
  </numFmts>
  <fonts count="27" x14ac:knownFonts="1">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sz val="10.5"/>
      <color theme="1"/>
      <name val="ＭＳ 明朝"/>
      <family val="1"/>
      <charset val="128"/>
    </font>
    <font>
      <sz val="6"/>
      <name val="ＭＳ Ｐゴシック"/>
      <family val="3"/>
      <charset val="128"/>
    </font>
    <font>
      <sz val="11"/>
      <color theme="1"/>
      <name val="ＭＳ 明朝"/>
      <family val="1"/>
      <charset val="128"/>
    </font>
    <font>
      <sz val="9"/>
      <color theme="1"/>
      <name val="ＭＳ 明朝"/>
      <family val="1"/>
      <charset val="128"/>
    </font>
    <font>
      <sz val="8"/>
      <color theme="1"/>
      <name val="ＭＳ 明朝"/>
      <family val="1"/>
      <charset val="128"/>
    </font>
    <font>
      <sz val="11"/>
      <color theme="1"/>
      <name val="游ゴシック"/>
      <family val="2"/>
      <charset val="128"/>
      <scheme val="minor"/>
    </font>
    <font>
      <sz val="12"/>
      <color theme="1"/>
      <name val="ＭＳ 明朝"/>
      <family val="1"/>
      <charset val="128"/>
    </font>
    <font>
      <sz val="16"/>
      <color theme="1"/>
      <name val="ＭＳ 明朝"/>
      <family val="1"/>
      <charset val="128"/>
    </font>
    <font>
      <sz val="10"/>
      <color theme="1"/>
      <name val="ＭＳ 明朝"/>
      <family val="1"/>
      <charset val="128"/>
    </font>
    <font>
      <sz val="12"/>
      <name val="ＭＳ 明朝"/>
      <family val="1"/>
      <charset val="128"/>
    </font>
    <font>
      <b/>
      <sz val="11"/>
      <color theme="1"/>
      <name val="ＭＳ 明朝"/>
      <family val="1"/>
      <charset val="128"/>
    </font>
    <font>
      <b/>
      <sz val="14"/>
      <color rgb="FF0000FF"/>
      <name val="游ゴシック"/>
      <family val="3"/>
      <charset val="128"/>
      <scheme val="minor"/>
    </font>
    <font>
      <sz val="11"/>
      <color theme="1"/>
      <name val="BIZ UDPゴシック"/>
      <family val="3"/>
      <charset val="128"/>
    </font>
    <font>
      <sz val="14"/>
      <color theme="1"/>
      <name val="BIZ UDPゴシック"/>
      <family val="3"/>
      <charset val="128"/>
    </font>
    <font>
      <sz val="11"/>
      <color rgb="FFFF0000"/>
      <name val="BIZ UDPゴシック"/>
      <family val="3"/>
      <charset val="128"/>
    </font>
    <font>
      <sz val="11"/>
      <name val="ＭＳ 明朝"/>
      <family val="1"/>
      <charset val="128"/>
    </font>
    <font>
      <b/>
      <u/>
      <sz val="11"/>
      <color theme="1"/>
      <name val="ＭＳ 明朝"/>
      <family val="1"/>
      <charset val="128"/>
    </font>
    <font>
      <sz val="11"/>
      <color theme="1"/>
      <name val="游ゴシック"/>
      <family val="2"/>
      <scheme val="minor"/>
    </font>
    <font>
      <sz val="6"/>
      <name val="游ゴシック"/>
      <family val="3"/>
      <charset val="128"/>
      <scheme val="minor"/>
    </font>
    <font>
      <b/>
      <sz val="12"/>
      <color theme="1"/>
      <name val="ＭＳ 明朝"/>
      <family val="1"/>
      <charset val="128"/>
    </font>
    <font>
      <b/>
      <sz val="10"/>
      <color theme="1"/>
      <name val="ＭＳ 明朝"/>
      <family val="1"/>
      <charset val="128"/>
    </font>
    <font>
      <b/>
      <sz val="8"/>
      <color theme="1"/>
      <name val="ＭＳ 明朝"/>
      <family val="1"/>
      <charset val="128"/>
    </font>
    <font>
      <b/>
      <sz val="9"/>
      <color theme="1"/>
      <name val="ＭＳ 明朝"/>
      <family val="1"/>
      <charset val="128"/>
    </font>
    <font>
      <sz val="11"/>
      <color theme="5"/>
      <name val="BIZ UDPゴシック"/>
      <family val="3"/>
      <charset val="128"/>
    </font>
  </fonts>
  <fills count="4">
    <fill>
      <patternFill patternType="none"/>
    </fill>
    <fill>
      <patternFill patternType="gray125"/>
    </fill>
    <fill>
      <patternFill patternType="solid">
        <fgColor theme="0" tint="-4.9989318521683403E-2"/>
        <bgColor indexed="64"/>
      </patternFill>
    </fill>
    <fill>
      <patternFill patternType="solid">
        <fgColor theme="5" tint="0.79998168889431442"/>
        <bgColor indexed="64"/>
      </patternFill>
    </fill>
  </fills>
  <borders count="116">
    <border>
      <left/>
      <right/>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right style="hair">
        <color indexed="64"/>
      </right>
      <top/>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top/>
      <bottom style="dotted">
        <color auto="1"/>
      </bottom>
      <diagonal/>
    </border>
    <border>
      <left/>
      <right style="medium">
        <color indexed="64"/>
      </right>
      <top/>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right/>
      <top style="slantDashDot">
        <color auto="1"/>
      </top>
      <bottom/>
      <diagonal/>
    </border>
    <border>
      <left style="hair">
        <color indexed="64"/>
      </left>
      <right style="medium">
        <color indexed="64"/>
      </right>
      <top/>
      <bottom style="hair">
        <color indexed="64"/>
      </bottom>
      <diagonal/>
    </border>
    <border>
      <left style="medium">
        <color indexed="64"/>
      </left>
      <right style="hair">
        <color indexed="64"/>
      </right>
      <top style="hair">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style="hair">
        <color indexed="64"/>
      </top>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style="hair">
        <color indexed="64"/>
      </bottom>
      <diagonal/>
    </border>
    <border>
      <left/>
      <right style="hair">
        <color indexed="64"/>
      </right>
      <top style="hair">
        <color indexed="64"/>
      </top>
      <bottom style="medium">
        <color indexed="64"/>
      </bottom>
      <diagonal/>
    </border>
    <border>
      <left style="thin">
        <color indexed="64"/>
      </left>
      <right style="medium">
        <color indexed="64"/>
      </right>
      <top style="thin">
        <color indexed="64"/>
      </top>
      <bottom style="hair">
        <color indexed="64"/>
      </bottom>
      <diagonal/>
    </border>
    <border>
      <left style="medium">
        <color indexed="64"/>
      </left>
      <right style="hair">
        <color indexed="64"/>
      </right>
      <top style="hair">
        <color indexed="64"/>
      </top>
      <bottom style="thin">
        <color indexed="64"/>
      </bottom>
      <diagonal/>
    </border>
    <border>
      <left style="hair">
        <color indexed="64"/>
      </left>
      <right style="thin">
        <color indexed="64"/>
      </right>
      <top style="hair">
        <color indexed="64"/>
      </top>
      <bottom style="medium">
        <color indexed="64"/>
      </bottom>
      <diagonal/>
    </border>
    <border>
      <left/>
      <right style="medium">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style="hair">
        <color indexed="64"/>
      </top>
      <bottom/>
      <diagonal/>
    </border>
    <border>
      <left/>
      <right style="medium">
        <color indexed="64"/>
      </right>
      <top/>
      <bottom style="thin">
        <color indexed="64"/>
      </bottom>
      <diagonal/>
    </border>
    <border>
      <left style="thin">
        <color indexed="64"/>
      </left>
      <right style="hair">
        <color indexed="64"/>
      </right>
      <top/>
      <bottom style="hair">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ck">
        <color rgb="FFFF0000"/>
      </left>
      <right/>
      <top style="thick">
        <color rgb="FFFF0000"/>
      </top>
      <bottom style="thick">
        <color rgb="FFFF0000"/>
      </bottom>
      <diagonal/>
    </border>
    <border>
      <left/>
      <right style="thick">
        <color rgb="FFFF0000"/>
      </right>
      <top style="thick">
        <color rgb="FFFF0000"/>
      </top>
      <bottom style="thick">
        <color rgb="FFFF0000"/>
      </bottom>
      <diagonal/>
    </border>
    <border>
      <left/>
      <right/>
      <top/>
      <bottom style="medium">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thin">
        <color indexed="64"/>
      </left>
      <right/>
      <top/>
      <bottom style="medium">
        <color indexed="64"/>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medium">
        <color indexed="64"/>
      </left>
      <right style="thin">
        <color indexed="64"/>
      </right>
      <top/>
      <bottom style="thin">
        <color indexed="64"/>
      </bottom>
      <diagonal/>
    </border>
    <border>
      <left style="medium">
        <color rgb="FFFF0000"/>
      </left>
      <right/>
      <top style="medium">
        <color rgb="FFFF0000"/>
      </top>
      <bottom/>
      <diagonal/>
    </border>
    <border>
      <left/>
      <right style="medium">
        <color rgb="FFFF0000"/>
      </right>
      <top style="medium">
        <color rgb="FFFF0000"/>
      </top>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style="medium">
        <color rgb="FFFF0000"/>
      </right>
      <top/>
      <bottom style="medium">
        <color rgb="FFFF0000"/>
      </bottom>
      <diagonal/>
    </border>
    <border>
      <left style="medium">
        <color indexed="64"/>
      </left>
      <right/>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style="hair">
        <color indexed="64"/>
      </left>
      <right/>
      <top style="medium">
        <color indexed="64"/>
      </top>
      <bottom style="thin">
        <color indexed="64"/>
      </bottom>
      <diagonal/>
    </border>
    <border>
      <left/>
      <right style="hair">
        <color indexed="64"/>
      </right>
      <top style="medium">
        <color indexed="64"/>
      </top>
      <bottom style="thin">
        <color indexed="64"/>
      </bottom>
      <diagonal/>
    </border>
    <border>
      <left/>
      <right style="thin">
        <color indexed="64"/>
      </right>
      <top/>
      <bottom style="medium">
        <color indexed="64"/>
      </bottom>
      <diagonal/>
    </border>
    <border>
      <left style="thin">
        <color indexed="64"/>
      </left>
      <right style="thin">
        <color indexed="64"/>
      </right>
      <top/>
      <bottom/>
      <diagonal/>
    </border>
    <border>
      <left/>
      <right style="thin">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s>
  <cellStyleXfs count="6">
    <xf numFmtId="0" fontId="0" fillId="0" borderId="0">
      <alignment vertical="center"/>
    </xf>
    <xf numFmtId="0" fontId="2" fillId="0" borderId="0">
      <alignment vertical="center"/>
    </xf>
    <xf numFmtId="38" fontId="8" fillId="0" borderId="0" applyFont="0" applyFill="0" applyBorder="0" applyAlignment="0" applyProtection="0">
      <alignment vertical="center"/>
    </xf>
    <xf numFmtId="0" fontId="12" fillId="0" borderId="0"/>
    <xf numFmtId="0" fontId="20" fillId="0" borderId="0"/>
    <xf numFmtId="38" fontId="20" fillId="0" borderId="0" applyFont="0" applyFill="0" applyBorder="0" applyAlignment="0" applyProtection="0">
      <alignment vertical="center"/>
    </xf>
  </cellStyleXfs>
  <cellXfs count="473">
    <xf numFmtId="0" fontId="0" fillId="0" borderId="0" xfId="0">
      <alignment vertical="center"/>
    </xf>
    <xf numFmtId="0" fontId="3" fillId="0" borderId="0" xfId="1" applyFont="1">
      <alignment vertical="center"/>
    </xf>
    <xf numFmtId="0" fontId="3" fillId="0" borderId="0" xfId="1" applyFont="1" applyAlignment="1">
      <alignment vertical="center" wrapText="1"/>
    </xf>
    <xf numFmtId="0" fontId="5" fillId="0" borderId="0" xfId="1" applyFont="1">
      <alignment vertical="center"/>
    </xf>
    <xf numFmtId="0" fontId="13" fillId="0" borderId="0" xfId="1" applyFont="1">
      <alignment vertical="center"/>
    </xf>
    <xf numFmtId="0" fontId="14" fillId="0" borderId="0" xfId="0" applyFont="1">
      <alignment vertical="center"/>
    </xf>
    <xf numFmtId="0" fontId="6" fillId="2" borderId="65" xfId="1" applyFont="1" applyFill="1" applyBorder="1">
      <alignment vertical="center"/>
    </xf>
    <xf numFmtId="0" fontId="6" fillId="2" borderId="51" xfId="1" applyFont="1" applyFill="1" applyBorder="1">
      <alignment vertical="center"/>
    </xf>
    <xf numFmtId="0" fontId="0" fillId="0" borderId="28" xfId="0" applyBorder="1">
      <alignment vertical="center"/>
    </xf>
    <xf numFmtId="0" fontId="0" fillId="0" borderId="28" xfId="0" applyBorder="1" applyAlignment="1">
      <alignment vertical="center" wrapText="1"/>
    </xf>
    <xf numFmtId="0" fontId="0" fillId="0" borderId="50" xfId="0" applyBorder="1">
      <alignment vertical="center"/>
    </xf>
    <xf numFmtId="0" fontId="0" fillId="0" borderId="67" xfId="0" applyBorder="1">
      <alignment vertical="center"/>
    </xf>
    <xf numFmtId="0" fontId="0" fillId="0" borderId="51" xfId="0" applyBorder="1">
      <alignment vertical="center"/>
    </xf>
    <xf numFmtId="0" fontId="0" fillId="0" borderId="0" xfId="0" applyAlignment="1">
      <alignment horizontal="center" vertical="center"/>
    </xf>
    <xf numFmtId="0" fontId="15" fillId="2" borderId="28" xfId="0" applyFont="1" applyFill="1" applyBorder="1" applyAlignment="1">
      <alignment horizontal="center" vertical="center"/>
    </xf>
    <xf numFmtId="176" fontId="15" fillId="2" borderId="28" xfId="0" applyNumberFormat="1" applyFont="1" applyFill="1" applyBorder="1" applyAlignment="1">
      <alignment horizontal="center" vertical="center"/>
    </xf>
    <xf numFmtId="0" fontId="15" fillId="2" borderId="68" xfId="0" applyFont="1" applyFill="1" applyBorder="1" applyAlignment="1">
      <alignment horizontal="center" vertical="center"/>
    </xf>
    <xf numFmtId="0" fontId="15" fillId="2" borderId="69" xfId="0" applyFont="1" applyFill="1" applyBorder="1">
      <alignment vertical="center"/>
    </xf>
    <xf numFmtId="0" fontId="15" fillId="2" borderId="69" xfId="0" applyFont="1" applyFill="1" applyBorder="1" applyAlignment="1">
      <alignment horizontal="center" vertical="center"/>
    </xf>
    <xf numFmtId="0" fontId="5" fillId="0" borderId="0" xfId="1" applyFont="1" applyAlignment="1">
      <alignment horizontal="left" vertical="center" wrapText="1"/>
    </xf>
    <xf numFmtId="0" fontId="5" fillId="0" borderId="0" xfId="1" applyFont="1" applyAlignment="1">
      <alignment vertical="center" wrapText="1"/>
    </xf>
    <xf numFmtId="0" fontId="5" fillId="2" borderId="0" xfId="4" applyFont="1" applyFill="1"/>
    <xf numFmtId="0" fontId="5" fillId="2" borderId="0" xfId="4" applyFont="1" applyFill="1" applyAlignment="1">
      <alignment horizontal="center" vertical="center"/>
    </xf>
    <xf numFmtId="0" fontId="20" fillId="0" borderId="0" xfId="4"/>
    <xf numFmtId="0" fontId="5" fillId="0" borderId="0" xfId="4" applyFont="1"/>
    <xf numFmtId="0" fontId="23" fillId="2" borderId="60" xfId="4" applyFont="1" applyFill="1" applyBorder="1"/>
    <xf numFmtId="0" fontId="23" fillId="2" borderId="0" xfId="4" applyFont="1" applyFill="1"/>
    <xf numFmtId="0" fontId="13" fillId="2" borderId="0" xfId="4" applyFont="1" applyFill="1"/>
    <xf numFmtId="0" fontId="13" fillId="2" borderId="67" xfId="4" applyFont="1" applyFill="1" applyBorder="1" applyAlignment="1">
      <alignment vertical="center"/>
    </xf>
    <xf numFmtId="0" fontId="5" fillId="2" borderId="72" xfId="4" applyFont="1" applyFill="1" applyBorder="1"/>
    <xf numFmtId="0" fontId="5" fillId="2" borderId="77" xfId="4" applyFont="1" applyFill="1" applyBorder="1"/>
    <xf numFmtId="0" fontId="5" fillId="2" borderId="80" xfId="4" applyFont="1" applyFill="1" applyBorder="1"/>
    <xf numFmtId="0" fontId="5" fillId="2" borderId="79" xfId="4" applyFont="1" applyFill="1" applyBorder="1" applyAlignment="1">
      <alignment horizontal="center" vertical="center"/>
    </xf>
    <xf numFmtId="0" fontId="5" fillId="2" borderId="79" xfId="4" applyFont="1" applyFill="1" applyBorder="1"/>
    <xf numFmtId="0" fontId="5" fillId="2" borderId="79" xfId="4" applyFont="1" applyFill="1" applyBorder="1" applyAlignment="1">
      <alignment horizontal="right"/>
    </xf>
    <xf numFmtId="0" fontId="5" fillId="2" borderId="81" xfId="4" applyFont="1" applyFill="1" applyBorder="1"/>
    <xf numFmtId="0" fontId="5" fillId="2" borderId="60" xfId="4" applyFont="1" applyFill="1" applyBorder="1"/>
    <xf numFmtId="0" fontId="5" fillId="2" borderId="16" xfId="4" applyFont="1" applyFill="1" applyBorder="1"/>
    <xf numFmtId="0" fontId="23" fillId="2" borderId="28" xfId="4" applyFont="1" applyFill="1" applyBorder="1" applyAlignment="1">
      <alignment horizontal="center" vertical="center"/>
    </xf>
    <xf numFmtId="0" fontId="5" fillId="2" borderId="0" xfId="4" applyFont="1" applyFill="1" applyAlignment="1">
      <alignment horizontal="left" vertical="center"/>
    </xf>
    <xf numFmtId="0" fontId="5" fillId="2" borderId="0" xfId="4" applyFont="1" applyFill="1" applyAlignment="1">
      <alignment horizontal="right"/>
    </xf>
    <xf numFmtId="0" fontId="5" fillId="0" borderId="0" xfId="4" applyFont="1" applyAlignment="1">
      <alignment horizontal="center" vertical="center"/>
    </xf>
    <xf numFmtId="0" fontId="13" fillId="2" borderId="74" xfId="4" applyFont="1" applyFill="1" applyBorder="1"/>
    <xf numFmtId="0" fontId="13" fillId="2" borderId="0" xfId="4" applyFont="1" applyFill="1" applyAlignment="1">
      <alignment horizontal="center" vertical="center"/>
    </xf>
    <xf numFmtId="0" fontId="13" fillId="2" borderId="28" xfId="4" applyFont="1" applyFill="1" applyBorder="1" applyAlignment="1">
      <alignment horizontal="center" vertical="center"/>
    </xf>
    <xf numFmtId="0" fontId="13" fillId="2" borderId="106" xfId="4" applyFont="1" applyFill="1" applyBorder="1" applyAlignment="1">
      <alignment horizontal="left" vertical="center" wrapText="1"/>
    </xf>
    <xf numFmtId="0" fontId="15" fillId="3" borderId="68" xfId="0" applyFont="1" applyFill="1" applyBorder="1" applyAlignment="1" applyProtection="1">
      <alignment horizontal="center" vertical="center"/>
      <protection locked="0"/>
    </xf>
    <xf numFmtId="0" fontId="15" fillId="3" borderId="28" xfId="0" applyFont="1" applyFill="1" applyBorder="1" applyAlignment="1" applyProtection="1">
      <alignment horizontal="center" vertical="center"/>
      <protection locked="0"/>
    </xf>
    <xf numFmtId="176" fontId="15" fillId="3" borderId="28" xfId="0" applyNumberFormat="1" applyFont="1" applyFill="1" applyBorder="1" applyAlignment="1" applyProtection="1">
      <alignment horizontal="center" vertical="center"/>
      <protection locked="0"/>
    </xf>
    <xf numFmtId="0" fontId="5" fillId="2" borderId="0" xfId="1" applyFont="1" applyFill="1">
      <alignment vertical="center"/>
    </xf>
    <xf numFmtId="0" fontId="3" fillId="2" borderId="0" xfId="1" applyFont="1" applyFill="1" applyAlignment="1">
      <alignment horizontal="justify" vertical="center"/>
    </xf>
    <xf numFmtId="0" fontId="3" fillId="2" borderId="0" xfId="1" applyFont="1" applyFill="1">
      <alignment vertical="center"/>
    </xf>
    <xf numFmtId="0" fontId="5" fillId="2" borderId="0" xfId="1" applyFont="1" applyFill="1" applyAlignment="1">
      <alignment vertical="center" shrinkToFit="1"/>
    </xf>
    <xf numFmtId="176" fontId="5" fillId="2" borderId="2" xfId="1" applyNumberFormat="1" applyFont="1" applyFill="1" applyBorder="1" applyAlignment="1">
      <alignment vertical="center" wrapText="1"/>
    </xf>
    <xf numFmtId="176" fontId="5" fillId="2" borderId="3" xfId="1" applyNumberFormat="1" applyFont="1" applyFill="1" applyBorder="1" applyAlignment="1">
      <alignment vertical="center" wrapText="1"/>
    </xf>
    <xf numFmtId="176" fontId="5" fillId="2" borderId="0" xfId="1" applyNumberFormat="1" applyFont="1" applyFill="1" applyAlignment="1">
      <alignment vertical="center" wrapText="1"/>
    </xf>
    <xf numFmtId="176" fontId="5" fillId="2" borderId="8" xfId="1" applyNumberFormat="1" applyFont="1" applyFill="1" applyBorder="1" applyAlignment="1">
      <alignment vertical="center" wrapText="1"/>
    </xf>
    <xf numFmtId="0" fontId="5" fillId="2" borderId="0" xfId="1" applyFont="1" applyFill="1" applyAlignment="1">
      <alignment vertical="center" wrapText="1"/>
    </xf>
    <xf numFmtId="0" fontId="3" fillId="2" borderId="0" xfId="1" applyFont="1" applyFill="1" applyAlignment="1">
      <alignment vertical="center" wrapText="1"/>
    </xf>
    <xf numFmtId="176" fontId="5" fillId="3" borderId="28" xfId="1" applyNumberFormat="1" applyFont="1" applyFill="1" applyBorder="1" applyAlignment="1" applyProtection="1">
      <alignment horizontal="center" vertical="center"/>
      <protection locked="0"/>
    </xf>
    <xf numFmtId="0" fontId="5" fillId="3" borderId="28" xfId="1" applyFont="1" applyFill="1" applyBorder="1" applyAlignment="1" applyProtection="1">
      <alignment horizontal="center" vertical="center"/>
      <protection locked="0"/>
    </xf>
    <xf numFmtId="0" fontId="5" fillId="2" borderId="7" xfId="1" applyFont="1" applyFill="1" applyBorder="1">
      <alignment vertical="center"/>
    </xf>
    <xf numFmtId="0" fontId="5" fillId="2" borderId="15" xfId="1" applyFont="1" applyFill="1" applyBorder="1">
      <alignment vertical="center"/>
    </xf>
    <xf numFmtId="0" fontId="5" fillId="2" borderId="8" xfId="1" applyFont="1" applyFill="1" applyBorder="1">
      <alignment vertical="center"/>
    </xf>
    <xf numFmtId="38" fontId="5" fillId="2" borderId="0" xfId="2" applyFont="1" applyFill="1" applyBorder="1" applyAlignment="1" applyProtection="1">
      <alignment horizontal="right" vertical="center"/>
    </xf>
    <xf numFmtId="176" fontId="5" fillId="2" borderId="0" xfId="1" applyNumberFormat="1" applyFont="1" applyFill="1" applyAlignment="1">
      <alignment vertical="center" shrinkToFit="1"/>
    </xf>
    <xf numFmtId="0" fontId="11" fillId="2" borderId="0" xfId="1" applyFont="1" applyFill="1" applyAlignment="1">
      <alignment horizontal="left" vertical="center"/>
    </xf>
    <xf numFmtId="0" fontId="3" fillId="2" borderId="0" xfId="1" applyFont="1" applyFill="1" applyAlignment="1">
      <alignment horizontal="left" vertical="center" wrapText="1"/>
    </xf>
    <xf numFmtId="0" fontId="3" fillId="2" borderId="0" xfId="1" applyFont="1" applyFill="1" applyAlignment="1">
      <alignment horizontal="center" vertical="center"/>
    </xf>
    <xf numFmtId="0" fontId="3" fillId="2" borderId="0" xfId="1" applyFont="1" applyFill="1" applyAlignment="1">
      <alignment horizontal="left" vertical="center"/>
    </xf>
    <xf numFmtId="0" fontId="3" fillId="2" borderId="21" xfId="1" applyFont="1" applyFill="1" applyBorder="1">
      <alignment vertical="center"/>
    </xf>
    <xf numFmtId="0" fontId="5" fillId="2" borderId="0" xfId="1" applyFont="1" applyFill="1" applyAlignment="1">
      <alignment horizontal="center" vertical="center"/>
    </xf>
    <xf numFmtId="0" fontId="5" fillId="2" borderId="0" xfId="1" applyFont="1" applyFill="1" applyAlignment="1">
      <alignment horizontal="left" vertical="center" shrinkToFit="1"/>
    </xf>
    <xf numFmtId="0" fontId="5" fillId="2" borderId="0" xfId="1" applyFont="1" applyFill="1" applyAlignment="1">
      <alignment horizontal="left" vertical="center" wrapText="1"/>
    </xf>
    <xf numFmtId="0" fontId="5" fillId="2" borderId="0" xfId="1" applyFont="1" applyFill="1" applyAlignment="1">
      <alignment horizontal="left" vertical="center"/>
    </xf>
    <xf numFmtId="0" fontId="5" fillId="2" borderId="0" xfId="1" applyFont="1" applyFill="1" applyAlignment="1">
      <alignment horizontal="distributed" vertical="center"/>
    </xf>
    <xf numFmtId="0" fontId="5" fillId="2" borderId="79" xfId="4" applyFont="1" applyFill="1" applyBorder="1" applyAlignment="1">
      <alignment horizontal="left" vertical="center"/>
    </xf>
    <xf numFmtId="176" fontId="5" fillId="2" borderId="0" xfId="1" applyNumberFormat="1" applyFont="1" applyFill="1" applyAlignment="1">
      <alignment horizontal="distributed" vertical="center" shrinkToFit="1"/>
    </xf>
    <xf numFmtId="0" fontId="5" fillId="2" borderId="61" xfId="1" applyFont="1" applyFill="1" applyBorder="1" applyAlignment="1">
      <alignment horizontal="center" vertical="center"/>
    </xf>
    <xf numFmtId="0" fontId="5" fillId="2" borderId="62" xfId="1" applyFont="1" applyFill="1" applyBorder="1" applyAlignment="1">
      <alignment horizontal="center" vertical="center"/>
    </xf>
    <xf numFmtId="0" fontId="10" fillId="2" borderId="0" xfId="1" applyFont="1" applyFill="1" applyAlignment="1">
      <alignment horizontal="center" vertical="center"/>
    </xf>
    <xf numFmtId="0" fontId="5" fillId="0" borderId="28" xfId="1" applyFont="1" applyBorder="1" applyAlignment="1">
      <alignment horizontal="center" vertical="center"/>
    </xf>
    <xf numFmtId="0" fontId="5" fillId="0" borderId="112" xfId="1" applyFont="1" applyBorder="1" applyAlignment="1">
      <alignment horizontal="center" vertical="center" wrapText="1"/>
    </xf>
    <xf numFmtId="181" fontId="15" fillId="2" borderId="28" xfId="0" applyNumberFormat="1" applyFont="1" applyFill="1" applyBorder="1" applyAlignment="1">
      <alignment horizontal="center" vertical="center"/>
    </xf>
    <xf numFmtId="181" fontId="15" fillId="3" borderId="28" xfId="0" applyNumberFormat="1" applyFont="1" applyFill="1" applyBorder="1" applyAlignment="1" applyProtection="1">
      <alignment horizontal="center" vertical="center"/>
      <protection locked="0"/>
    </xf>
    <xf numFmtId="0" fontId="15" fillId="2" borderId="68" xfId="0" applyFont="1" applyFill="1" applyBorder="1" applyAlignment="1">
      <alignment horizontal="center" vertical="center" textRotation="255"/>
    </xf>
    <xf numFmtId="0" fontId="15" fillId="2" borderId="28" xfId="0" applyFont="1" applyFill="1" applyBorder="1" applyAlignment="1">
      <alignment horizontal="center" vertical="center" textRotation="255"/>
    </xf>
    <xf numFmtId="0" fontId="15" fillId="2" borderId="28" xfId="0" applyFont="1" applyFill="1" applyBorder="1" applyAlignment="1">
      <alignment horizontal="center" vertical="center" textRotation="255" wrapText="1"/>
    </xf>
    <xf numFmtId="0" fontId="16" fillId="2" borderId="28" xfId="0" applyFont="1" applyFill="1" applyBorder="1" applyAlignment="1">
      <alignment horizontal="center" vertical="center"/>
    </xf>
    <xf numFmtId="0" fontId="15" fillId="2" borderId="50" xfId="0" applyFont="1" applyFill="1" applyBorder="1" applyAlignment="1">
      <alignment horizontal="center" vertical="center"/>
    </xf>
    <xf numFmtId="0" fontId="15" fillId="2" borderId="50" xfId="0" applyFont="1" applyFill="1" applyBorder="1" applyAlignment="1">
      <alignment horizontal="left" vertical="center" wrapText="1"/>
    </xf>
    <xf numFmtId="0" fontId="5" fillId="2" borderId="0" xfId="1" applyFont="1" applyFill="1" applyAlignment="1">
      <alignment horizontal="left" vertical="center" wrapText="1"/>
    </xf>
    <xf numFmtId="0" fontId="5" fillId="2" borderId="0" xfId="1" applyFont="1" applyFill="1" applyAlignment="1">
      <alignment horizontal="left" vertical="center"/>
    </xf>
    <xf numFmtId="0" fontId="5" fillId="2" borderId="1" xfId="1" applyFont="1" applyFill="1" applyBorder="1" applyAlignment="1">
      <alignment horizontal="distributed" vertical="center" wrapText="1" indent="1"/>
    </xf>
    <xf numFmtId="0" fontId="5" fillId="2" borderId="2" xfId="1" applyFont="1" applyFill="1" applyBorder="1" applyAlignment="1">
      <alignment horizontal="distributed" vertical="center" wrapText="1" indent="1"/>
    </xf>
    <xf numFmtId="0" fontId="5" fillId="2" borderId="3" xfId="1" applyFont="1" applyFill="1" applyBorder="1" applyAlignment="1">
      <alignment horizontal="distributed" vertical="center" wrapText="1" indent="1"/>
    </xf>
    <xf numFmtId="0" fontId="5" fillId="3" borderId="1" xfId="1" applyFont="1" applyFill="1" applyBorder="1" applyAlignment="1" applyProtection="1">
      <alignment horizontal="left" vertical="center" wrapText="1" indent="1"/>
      <protection locked="0"/>
    </xf>
    <xf numFmtId="0" fontId="5" fillId="3" borderId="2" xfId="1" applyFont="1" applyFill="1" applyBorder="1" applyAlignment="1" applyProtection="1">
      <alignment horizontal="left" vertical="center" wrapText="1" indent="1"/>
      <protection locked="0"/>
    </xf>
    <xf numFmtId="0" fontId="5" fillId="3" borderId="3" xfId="1" applyFont="1" applyFill="1" applyBorder="1" applyAlignment="1" applyProtection="1">
      <alignment horizontal="left" vertical="center" wrapText="1" indent="1"/>
      <protection locked="0"/>
    </xf>
    <xf numFmtId="0" fontId="5" fillId="2" borderId="0" xfId="1" applyFont="1" applyFill="1" applyAlignment="1">
      <alignment horizontal="center" vertical="center"/>
    </xf>
    <xf numFmtId="0" fontId="5" fillId="2" borderId="11" xfId="1" applyFont="1" applyFill="1" applyBorder="1" applyAlignment="1">
      <alignment horizontal="distributed" vertical="center" wrapText="1"/>
    </xf>
    <xf numFmtId="0" fontId="5" fillId="2" borderId="13" xfId="1" applyFont="1" applyFill="1" applyBorder="1" applyAlignment="1">
      <alignment horizontal="distributed" vertical="center" wrapText="1"/>
    </xf>
    <xf numFmtId="0" fontId="5" fillId="2" borderId="14" xfId="1" applyFont="1" applyFill="1" applyBorder="1" applyAlignment="1">
      <alignment horizontal="distributed" vertical="center" wrapText="1"/>
    </xf>
    <xf numFmtId="178" fontId="5" fillId="2" borderId="11" xfId="1" applyNumberFormat="1" applyFont="1" applyFill="1" applyBorder="1" applyAlignment="1">
      <alignment horizontal="center" vertical="center" wrapText="1"/>
    </xf>
    <xf numFmtId="178" fontId="5" fillId="2" borderId="13" xfId="1" applyNumberFormat="1" applyFont="1" applyFill="1" applyBorder="1" applyAlignment="1">
      <alignment horizontal="center" vertical="center" wrapText="1"/>
    </xf>
    <xf numFmtId="178" fontId="5" fillId="2" borderId="14" xfId="1" applyNumberFormat="1" applyFont="1" applyFill="1" applyBorder="1" applyAlignment="1">
      <alignment horizontal="center" vertical="center" wrapText="1"/>
    </xf>
    <xf numFmtId="0" fontId="5" fillId="2" borderId="1" xfId="1" applyFont="1" applyFill="1" applyBorder="1" applyAlignment="1">
      <alignment horizontal="distributed" vertical="center" shrinkToFit="1"/>
    </xf>
    <xf numFmtId="0" fontId="5" fillId="2" borderId="2" xfId="1" applyFont="1" applyFill="1" applyBorder="1" applyAlignment="1">
      <alignment horizontal="distributed" vertical="center" shrinkToFit="1"/>
    </xf>
    <xf numFmtId="0" fontId="5" fillId="2" borderId="3" xfId="1" applyFont="1" applyFill="1" applyBorder="1" applyAlignment="1">
      <alignment horizontal="distributed" vertical="center" shrinkToFit="1"/>
    </xf>
    <xf numFmtId="0" fontId="5" fillId="2" borderId="1" xfId="1" applyFont="1" applyFill="1" applyBorder="1" applyAlignment="1">
      <alignment horizontal="center" vertical="center" wrapText="1"/>
    </xf>
    <xf numFmtId="0" fontId="5" fillId="2" borderId="2" xfId="1" applyFont="1" applyFill="1" applyBorder="1" applyAlignment="1">
      <alignment horizontal="center" vertical="center" wrapText="1"/>
    </xf>
    <xf numFmtId="0" fontId="5" fillId="2" borderId="3" xfId="1" applyFont="1" applyFill="1" applyBorder="1" applyAlignment="1">
      <alignment horizontal="center" vertical="center" wrapText="1"/>
    </xf>
    <xf numFmtId="176" fontId="5" fillId="3" borderId="0" xfId="1" applyNumberFormat="1" applyFont="1" applyFill="1" applyAlignment="1" applyProtection="1">
      <alignment horizontal="distributed" vertical="center" shrinkToFit="1"/>
      <protection locked="0"/>
    </xf>
    <xf numFmtId="0" fontId="5" fillId="2" borderId="0" xfId="1" applyFont="1" applyFill="1" applyAlignment="1">
      <alignment horizontal="distributed" vertical="center"/>
    </xf>
    <xf numFmtId="38" fontId="5" fillId="2" borderId="1" xfId="2" applyFont="1" applyFill="1" applyBorder="1" applyAlignment="1" applyProtection="1">
      <alignment horizontal="right" vertical="center" wrapText="1"/>
    </xf>
    <xf numFmtId="38" fontId="5" fillId="2" borderId="2" xfId="2" applyFont="1" applyFill="1" applyBorder="1" applyAlignment="1" applyProtection="1">
      <alignment horizontal="right" vertical="center" wrapText="1"/>
    </xf>
    <xf numFmtId="0" fontId="5" fillId="2" borderId="4" xfId="1" applyFont="1" applyFill="1" applyBorder="1" applyAlignment="1">
      <alignment horizontal="distributed" vertical="center" wrapText="1" indent="1"/>
    </xf>
    <xf numFmtId="0" fontId="5" fillId="2" borderId="5" xfId="1" applyFont="1" applyFill="1" applyBorder="1" applyAlignment="1">
      <alignment horizontal="distributed" vertical="center" wrapText="1" indent="1"/>
    </xf>
    <xf numFmtId="0" fontId="5" fillId="2" borderId="6" xfId="1" applyFont="1" applyFill="1" applyBorder="1" applyAlignment="1">
      <alignment horizontal="distributed" vertical="center" wrapText="1" indent="1"/>
    </xf>
    <xf numFmtId="3" fontId="5" fillId="3" borderId="1" xfId="1" applyNumberFormat="1" applyFont="1" applyFill="1" applyBorder="1" applyAlignment="1" applyProtection="1">
      <alignment horizontal="left" vertical="center" wrapText="1"/>
      <protection locked="0"/>
    </xf>
    <xf numFmtId="3" fontId="5" fillId="3" borderId="2" xfId="1" applyNumberFormat="1" applyFont="1" applyFill="1" applyBorder="1" applyAlignment="1" applyProtection="1">
      <alignment horizontal="left" vertical="center" wrapText="1"/>
      <protection locked="0"/>
    </xf>
    <xf numFmtId="3" fontId="5" fillId="3" borderId="3" xfId="1" applyNumberFormat="1" applyFont="1" applyFill="1" applyBorder="1" applyAlignment="1" applyProtection="1">
      <alignment horizontal="left" vertical="center" wrapText="1"/>
      <protection locked="0"/>
    </xf>
    <xf numFmtId="3" fontId="5" fillId="2" borderId="1" xfId="1" applyNumberFormat="1" applyFont="1" applyFill="1" applyBorder="1" applyAlignment="1">
      <alignment horizontal="center" vertical="center" wrapText="1"/>
    </xf>
    <xf numFmtId="3" fontId="5" fillId="2" borderId="2" xfId="1" applyNumberFormat="1" applyFont="1" applyFill="1" applyBorder="1" applyAlignment="1">
      <alignment horizontal="center" vertical="center" wrapText="1"/>
    </xf>
    <xf numFmtId="3" fontId="5" fillId="2" borderId="4" xfId="1" applyNumberFormat="1" applyFont="1" applyFill="1" applyBorder="1" applyAlignment="1">
      <alignment horizontal="center" vertical="center" wrapText="1"/>
    </xf>
    <xf numFmtId="3" fontId="5" fillId="2" borderId="5" xfId="1" applyNumberFormat="1" applyFont="1" applyFill="1" applyBorder="1" applyAlignment="1">
      <alignment horizontal="center" vertical="center" wrapText="1"/>
    </xf>
    <xf numFmtId="176" fontId="5" fillId="3" borderId="5" xfId="1" applyNumberFormat="1" applyFont="1" applyFill="1" applyBorder="1" applyAlignment="1" applyProtection="1">
      <alignment horizontal="center" vertical="center" wrapText="1"/>
      <protection locked="0"/>
    </xf>
    <xf numFmtId="176" fontId="5" fillId="3" borderId="2" xfId="1" applyNumberFormat="1" applyFont="1" applyFill="1" applyBorder="1" applyAlignment="1" applyProtection="1">
      <alignment horizontal="center" vertical="center" wrapText="1"/>
      <protection locked="0"/>
    </xf>
    <xf numFmtId="177" fontId="5" fillId="2" borderId="11" xfId="1" applyNumberFormat="1" applyFont="1" applyFill="1" applyBorder="1" applyAlignment="1">
      <alignment horizontal="left" vertical="top" wrapText="1"/>
    </xf>
    <xf numFmtId="177" fontId="5" fillId="2" borderId="13" xfId="1" applyNumberFormat="1" applyFont="1" applyFill="1" applyBorder="1" applyAlignment="1">
      <alignment horizontal="left" vertical="top" wrapText="1"/>
    </xf>
    <xf numFmtId="177" fontId="5" fillId="2" borderId="14" xfId="1" applyNumberFormat="1" applyFont="1" applyFill="1" applyBorder="1" applyAlignment="1">
      <alignment horizontal="left" vertical="top" wrapText="1"/>
    </xf>
    <xf numFmtId="0" fontId="14" fillId="0" borderId="0" xfId="0" applyFont="1" applyAlignment="1">
      <alignment horizontal="center" vertical="center"/>
    </xf>
    <xf numFmtId="0" fontId="5" fillId="2" borderId="0" xfId="1" applyFont="1" applyFill="1" applyAlignment="1">
      <alignment horizontal="distributed" vertical="center" wrapText="1"/>
    </xf>
    <xf numFmtId="0" fontId="3" fillId="2" borderId="0" xfId="1" applyFont="1" applyFill="1" applyAlignment="1">
      <alignment horizontal="left" vertical="center" shrinkToFit="1"/>
    </xf>
    <xf numFmtId="0" fontId="5" fillId="2" borderId="0" xfId="1" applyFont="1" applyFill="1" applyAlignment="1">
      <alignment horizontal="left" vertical="center" shrinkToFit="1"/>
    </xf>
    <xf numFmtId="0" fontId="13" fillId="2" borderId="85" xfId="4" applyFont="1" applyFill="1" applyBorder="1" applyAlignment="1">
      <alignment horizontal="center" vertical="center"/>
    </xf>
    <xf numFmtId="0" fontId="13" fillId="2" borderId="86" xfId="4" applyFont="1" applyFill="1" applyBorder="1" applyAlignment="1">
      <alignment horizontal="center" vertical="center"/>
    </xf>
    <xf numFmtId="0" fontId="13" fillId="2" borderId="113" xfId="4" applyFont="1" applyFill="1" applyBorder="1" applyAlignment="1">
      <alignment horizontal="center" vertical="center"/>
    </xf>
    <xf numFmtId="0" fontId="5" fillId="2" borderId="85" xfId="4" applyFont="1" applyFill="1" applyBorder="1" applyAlignment="1" applyProtection="1">
      <alignment horizontal="center" vertical="center" shrinkToFit="1"/>
    </xf>
    <xf numFmtId="0" fontId="5" fillId="2" borderId="86" xfId="4" applyFont="1" applyFill="1" applyBorder="1" applyAlignment="1" applyProtection="1">
      <alignment horizontal="center" vertical="center" shrinkToFit="1"/>
    </xf>
    <xf numFmtId="0" fontId="5" fillId="2" borderId="87" xfId="4" applyFont="1" applyFill="1" applyBorder="1" applyAlignment="1" applyProtection="1">
      <alignment horizontal="center" vertical="center" shrinkToFit="1"/>
    </xf>
    <xf numFmtId="0" fontId="5" fillId="3" borderId="61" xfId="4" applyFont="1" applyFill="1" applyBorder="1" applyAlignment="1" applyProtection="1">
      <alignment horizontal="left" vertical="center"/>
      <protection locked="0"/>
    </xf>
    <xf numFmtId="0" fontId="5" fillId="3" borderId="51" xfId="4" applyFont="1" applyFill="1" applyBorder="1" applyAlignment="1" applyProtection="1">
      <alignment horizontal="left" vertical="center"/>
      <protection locked="0"/>
    </xf>
    <xf numFmtId="0" fontId="5" fillId="3" borderId="65" xfId="4" applyFont="1" applyFill="1" applyBorder="1" applyAlignment="1" applyProtection="1">
      <alignment horizontal="left" vertical="center"/>
      <protection locked="0"/>
    </xf>
    <xf numFmtId="0" fontId="13" fillId="2" borderId="61" xfId="4" applyFont="1" applyFill="1" applyBorder="1" applyAlignment="1" applyProtection="1">
      <alignment horizontal="center" vertical="center" wrapText="1"/>
    </xf>
    <xf numFmtId="0" fontId="13" fillId="2" borderId="51" xfId="4" applyFont="1" applyFill="1" applyBorder="1" applyAlignment="1" applyProtection="1">
      <alignment horizontal="center" vertical="center" wrapText="1"/>
    </xf>
    <xf numFmtId="0" fontId="13" fillId="2" borderId="62" xfId="4" applyFont="1" applyFill="1" applyBorder="1" applyAlignment="1" applyProtection="1">
      <alignment horizontal="center" vertical="center" wrapText="1"/>
    </xf>
    <xf numFmtId="0" fontId="13" fillId="2" borderId="83" xfId="4" applyFont="1" applyFill="1" applyBorder="1" applyAlignment="1" applyProtection="1">
      <alignment horizontal="center" vertical="center" wrapText="1"/>
    </xf>
    <xf numFmtId="0" fontId="13" fillId="2" borderId="72" xfId="4" applyFont="1" applyFill="1" applyBorder="1" applyAlignment="1" applyProtection="1">
      <alignment horizontal="center" vertical="center" wrapText="1"/>
    </xf>
    <xf numFmtId="0" fontId="13" fillId="2" borderId="111" xfId="4" applyFont="1" applyFill="1" applyBorder="1" applyAlignment="1" applyProtection="1">
      <alignment horizontal="center" vertical="center" wrapText="1"/>
    </xf>
    <xf numFmtId="0" fontId="5" fillId="3" borderId="73" xfId="4" applyFont="1" applyFill="1" applyBorder="1" applyAlignment="1" applyProtection="1">
      <alignment horizontal="left" vertical="center"/>
      <protection locked="0"/>
    </xf>
    <xf numFmtId="0" fontId="5" fillId="3" borderId="67" xfId="4" applyFont="1" applyFill="1" applyBorder="1" applyAlignment="1" applyProtection="1">
      <alignment horizontal="left" vertical="center"/>
      <protection locked="0"/>
    </xf>
    <xf numFmtId="0" fontId="5" fillId="3" borderId="74" xfId="4" applyFont="1" applyFill="1" applyBorder="1" applyAlignment="1" applyProtection="1">
      <alignment horizontal="left" vertical="center"/>
      <protection locked="0"/>
    </xf>
    <xf numFmtId="0" fontId="13" fillId="2" borderId="106" xfId="4" applyFont="1" applyFill="1" applyBorder="1" applyAlignment="1" applyProtection="1">
      <alignment horizontal="center" vertical="center" wrapText="1"/>
    </xf>
    <xf numFmtId="0" fontId="13" fillId="2" borderId="114" xfId="4" applyFont="1" applyFill="1" applyBorder="1" applyAlignment="1" applyProtection="1">
      <alignment horizontal="center" vertical="center" wrapText="1"/>
    </xf>
    <xf numFmtId="0" fontId="13" fillId="2" borderId="115" xfId="4" applyFont="1" applyFill="1" applyBorder="1" applyAlignment="1" applyProtection="1">
      <alignment horizontal="center" vertical="center" wrapText="1"/>
    </xf>
    <xf numFmtId="38" fontId="13" fillId="2" borderId="28" xfId="5" applyFont="1" applyFill="1" applyBorder="1" applyAlignment="1" applyProtection="1">
      <alignment horizontal="center"/>
    </xf>
    <xf numFmtId="38" fontId="13" fillId="2" borderId="73" xfId="5" applyFont="1" applyFill="1" applyBorder="1" applyAlignment="1" applyProtection="1">
      <alignment horizontal="center"/>
    </xf>
    <xf numFmtId="38" fontId="5" fillId="3" borderId="28" xfId="2" applyFont="1" applyFill="1" applyBorder="1" applyAlignment="1" applyProtection="1">
      <protection locked="0"/>
    </xf>
    <xf numFmtId="0" fontId="13" fillId="2" borderId="28" xfId="4" applyFont="1" applyFill="1" applyBorder="1" applyAlignment="1">
      <alignment horizontal="center" vertical="center"/>
    </xf>
    <xf numFmtId="38" fontId="5" fillId="3" borderId="73" xfId="5" applyFont="1" applyFill="1" applyBorder="1" applyAlignment="1" applyProtection="1">
      <alignment horizontal="right"/>
      <protection locked="0"/>
    </xf>
    <xf numFmtId="38" fontId="5" fillId="3" borderId="84" xfId="5" applyFont="1" applyFill="1" applyBorder="1" applyAlignment="1" applyProtection="1">
      <alignment horizontal="right"/>
      <protection locked="0"/>
    </xf>
    <xf numFmtId="38" fontId="5" fillId="3" borderId="73" xfId="5" applyFont="1" applyFill="1" applyBorder="1" applyAlignment="1" applyProtection="1">
      <protection locked="0"/>
    </xf>
    <xf numFmtId="38" fontId="5" fillId="3" borderId="84" xfId="5" applyFont="1" applyFill="1" applyBorder="1" applyAlignment="1" applyProtection="1">
      <protection locked="0"/>
    </xf>
    <xf numFmtId="0" fontId="5" fillId="3" borderId="73" xfId="4" applyFont="1" applyFill="1" applyBorder="1" applyProtection="1">
      <protection locked="0"/>
    </xf>
    <xf numFmtId="0" fontId="5" fillId="3" borderId="84" xfId="4" applyFont="1" applyFill="1" applyBorder="1" applyProtection="1">
      <protection locked="0"/>
    </xf>
    <xf numFmtId="38" fontId="5" fillId="2" borderId="28" xfId="5" applyFont="1" applyFill="1" applyBorder="1" applyAlignment="1" applyProtection="1"/>
    <xf numFmtId="0" fontId="13" fillId="2" borderId="24" xfId="4" applyFont="1" applyFill="1" applyBorder="1" applyAlignment="1">
      <alignment horizontal="center" vertical="center"/>
    </xf>
    <xf numFmtId="0" fontId="13" fillId="2" borderId="27" xfId="4" applyFont="1" applyFill="1" applyBorder="1" applyAlignment="1">
      <alignment horizontal="center" vertical="center"/>
    </xf>
    <xf numFmtId="0" fontId="13" fillId="2" borderId="89" xfId="4" applyFont="1" applyFill="1" applyBorder="1" applyAlignment="1">
      <alignment horizontal="center" vertical="center"/>
    </xf>
    <xf numFmtId="0" fontId="13" fillId="2" borderId="30" xfId="4" applyFont="1" applyFill="1" applyBorder="1" applyAlignment="1">
      <alignment horizontal="center" vertical="center"/>
    </xf>
    <xf numFmtId="38" fontId="5" fillId="2" borderId="73" xfId="5" applyFont="1" applyFill="1" applyBorder="1" applyAlignment="1" applyProtection="1"/>
    <xf numFmtId="38" fontId="5" fillId="2" borderId="84" xfId="5" applyFont="1" applyFill="1" applyBorder="1" applyAlignment="1" applyProtection="1"/>
    <xf numFmtId="38" fontId="5" fillId="3" borderId="73" xfId="2" applyFont="1" applyFill="1" applyBorder="1" applyAlignment="1" applyProtection="1">
      <alignment horizontal="right"/>
      <protection locked="0"/>
    </xf>
    <xf numFmtId="38" fontId="5" fillId="3" borderId="84" xfId="2" applyFont="1" applyFill="1" applyBorder="1" applyAlignment="1" applyProtection="1">
      <alignment horizontal="right"/>
      <protection locked="0"/>
    </xf>
    <xf numFmtId="38" fontId="5" fillId="2" borderId="91" xfId="5" applyFont="1" applyFill="1" applyBorder="1" applyAlignment="1" applyProtection="1">
      <alignment horizontal="right" vertical="center"/>
    </xf>
    <xf numFmtId="38" fontId="5" fillId="2" borderId="92" xfId="5" applyFont="1" applyFill="1" applyBorder="1" applyAlignment="1" applyProtection="1">
      <alignment horizontal="right" vertical="center"/>
    </xf>
    <xf numFmtId="0" fontId="5" fillId="2" borderId="83" xfId="4" applyFont="1" applyFill="1" applyBorder="1" applyAlignment="1">
      <alignment horizontal="left" vertical="center" wrapText="1"/>
    </xf>
    <xf numFmtId="0" fontId="5" fillId="2" borderId="72" xfId="4" applyFont="1" applyFill="1" applyBorder="1" applyAlignment="1">
      <alignment horizontal="left" vertical="center" wrapText="1"/>
    </xf>
    <xf numFmtId="0" fontId="25" fillId="2" borderId="28" xfId="4" applyFont="1" applyFill="1" applyBorder="1" applyAlignment="1">
      <alignment horizontal="center" vertical="center" wrapText="1"/>
    </xf>
    <xf numFmtId="38" fontId="5" fillId="2" borderId="28" xfId="5" applyFont="1" applyFill="1" applyBorder="1" applyAlignment="1" applyProtection="1">
      <alignment horizontal="right" vertical="center"/>
    </xf>
    <xf numFmtId="38" fontId="5" fillId="3" borderId="28" xfId="5" applyFont="1" applyFill="1" applyBorder="1" applyAlignment="1" applyProtection="1">
      <alignment horizontal="right" vertical="center"/>
      <protection locked="0"/>
    </xf>
    <xf numFmtId="0" fontId="5" fillId="3" borderId="28" xfId="4" applyFont="1" applyFill="1" applyBorder="1" applyProtection="1">
      <protection locked="0"/>
    </xf>
    <xf numFmtId="0" fontId="5" fillId="2" borderId="28" xfId="4" applyFont="1" applyFill="1" applyBorder="1"/>
    <xf numFmtId="0" fontId="13" fillId="2" borderId="28" xfId="4" applyFont="1" applyFill="1" applyBorder="1" applyAlignment="1">
      <alignment horizontal="center"/>
    </xf>
    <xf numFmtId="0" fontId="22" fillId="2" borderId="72" xfId="4" applyFont="1" applyFill="1" applyBorder="1" applyAlignment="1">
      <alignment horizontal="center" vertical="center"/>
    </xf>
    <xf numFmtId="0" fontId="13" fillId="2" borderId="24" xfId="4" applyFont="1" applyFill="1" applyBorder="1" applyAlignment="1">
      <alignment horizontal="left" vertical="center" wrapText="1"/>
    </xf>
    <xf numFmtId="0" fontId="13" fillId="2" borderId="27" xfId="4" applyFont="1" applyFill="1" applyBorder="1" applyAlignment="1">
      <alignment horizontal="left" vertical="center" wrapText="1"/>
    </xf>
    <xf numFmtId="0" fontId="13" fillId="2" borderId="30" xfId="4" applyFont="1" applyFill="1" applyBorder="1" applyAlignment="1">
      <alignment horizontal="left" vertical="center" wrapText="1"/>
    </xf>
    <xf numFmtId="0" fontId="13" fillId="2" borderId="25" xfId="4" applyFont="1" applyFill="1" applyBorder="1" applyAlignment="1">
      <alignment horizontal="center" vertical="center"/>
    </xf>
    <xf numFmtId="0" fontId="5" fillId="2" borderId="25" xfId="4" applyFont="1" applyFill="1" applyBorder="1" applyAlignment="1">
      <alignment horizontal="center" vertical="center" shrinkToFit="1"/>
    </xf>
    <xf numFmtId="0" fontId="5" fillId="2" borderId="26" xfId="4" applyFont="1" applyFill="1" applyBorder="1" applyAlignment="1">
      <alignment horizontal="center" vertical="center" shrinkToFit="1"/>
    </xf>
    <xf numFmtId="0" fontId="5" fillId="2" borderId="28" xfId="4" applyFont="1" applyFill="1" applyBorder="1" applyAlignment="1">
      <alignment horizontal="center" vertical="center" shrinkToFit="1"/>
    </xf>
    <xf numFmtId="0" fontId="5" fillId="2" borderId="29" xfId="4" applyFont="1" applyFill="1" applyBorder="1" applyAlignment="1">
      <alignment horizontal="center" vertical="center" shrinkToFit="1"/>
    </xf>
    <xf numFmtId="0" fontId="13" fillId="2" borderId="58" xfId="4" applyFont="1" applyFill="1" applyBorder="1" applyAlignment="1">
      <alignment horizontal="center" vertical="center"/>
    </xf>
    <xf numFmtId="0" fontId="13" fillId="2" borderId="50" xfId="4" applyFont="1" applyFill="1" applyBorder="1" applyAlignment="1">
      <alignment horizontal="center" vertical="center"/>
    </xf>
    <xf numFmtId="0" fontId="13" fillId="2" borderId="59" xfId="4" applyFont="1" applyFill="1" applyBorder="1" applyAlignment="1">
      <alignment horizontal="center" vertical="center"/>
    </xf>
    <xf numFmtId="0" fontId="13" fillId="2" borderId="61" xfId="4" applyFont="1" applyFill="1" applyBorder="1" applyAlignment="1">
      <alignment horizontal="center" vertical="center"/>
    </xf>
    <xf numFmtId="0" fontId="13" fillId="2" borderId="51" xfId="4" applyFont="1" applyFill="1" applyBorder="1" applyAlignment="1">
      <alignment horizontal="center" vertical="center"/>
    </xf>
    <xf numFmtId="0" fontId="13" fillId="2" borderId="62" xfId="4" applyFont="1" applyFill="1" applyBorder="1" applyAlignment="1">
      <alignment horizontal="center" vertical="center"/>
    </xf>
    <xf numFmtId="0" fontId="5" fillId="2" borderId="61" xfId="4" applyFont="1" applyFill="1" applyBorder="1" applyAlignment="1">
      <alignment horizontal="center" vertical="center" shrinkToFit="1"/>
    </xf>
    <xf numFmtId="0" fontId="5" fillId="2" borderId="51" xfId="4" applyFont="1" applyFill="1" applyBorder="1" applyAlignment="1">
      <alignment horizontal="center" vertical="center" shrinkToFit="1"/>
    </xf>
    <xf numFmtId="0" fontId="5" fillId="2" borderId="65" xfId="4" applyFont="1" applyFill="1" applyBorder="1" applyAlignment="1">
      <alignment horizontal="center" vertical="center" shrinkToFit="1"/>
    </xf>
    <xf numFmtId="0" fontId="5" fillId="3" borderId="72" xfId="4" applyFont="1" applyFill="1" applyBorder="1" applyAlignment="1" applyProtection="1">
      <alignment horizontal="center"/>
      <protection locked="0"/>
    </xf>
    <xf numFmtId="0" fontId="11" fillId="2" borderId="50" xfId="4" applyFont="1" applyFill="1" applyBorder="1" applyAlignment="1" applyProtection="1">
      <alignment horizontal="center" vertical="center"/>
      <protection locked="0"/>
    </xf>
    <xf numFmtId="0" fontId="5" fillId="3" borderId="50" xfId="4" applyFont="1" applyFill="1" applyBorder="1" applyAlignment="1" applyProtection="1">
      <alignment horizontal="center"/>
      <protection locked="0"/>
    </xf>
    <xf numFmtId="0" fontId="5" fillId="3" borderId="57" xfId="4" applyFont="1" applyFill="1" applyBorder="1" applyAlignment="1" applyProtection="1">
      <alignment horizontal="center"/>
      <protection locked="0"/>
    </xf>
    <xf numFmtId="0" fontId="13" fillId="2" borderId="31" xfId="4" applyFont="1" applyFill="1" applyBorder="1" applyAlignment="1">
      <alignment horizontal="center" vertical="center"/>
    </xf>
    <xf numFmtId="0" fontId="5" fillId="3" borderId="75" xfId="4" applyFont="1" applyFill="1" applyBorder="1" applyAlignment="1" applyProtection="1">
      <alignment horizontal="center" vertical="center" shrinkToFit="1"/>
      <protection locked="0"/>
    </xf>
    <xf numFmtId="0" fontId="5" fillId="3" borderId="76" xfId="4" applyFont="1" applyFill="1" applyBorder="1" applyAlignment="1" applyProtection="1">
      <alignment horizontal="center" vertical="center" shrinkToFit="1"/>
      <protection locked="0"/>
    </xf>
    <xf numFmtId="0" fontId="24" fillId="2" borderId="61" xfId="4" applyFont="1" applyFill="1" applyBorder="1" applyAlignment="1">
      <alignment horizontal="left" vertical="center" wrapText="1"/>
    </xf>
    <xf numFmtId="0" fontId="24" fillId="2" borderId="51" xfId="4" applyFont="1" applyFill="1" applyBorder="1" applyAlignment="1">
      <alignment horizontal="left" vertical="center" wrapText="1"/>
    </xf>
    <xf numFmtId="0" fontId="24" fillId="2" borderId="65" xfId="4" applyFont="1" applyFill="1" applyBorder="1" applyAlignment="1">
      <alignment horizontal="left" vertical="center" wrapText="1"/>
    </xf>
    <xf numFmtId="0" fontId="5" fillId="3" borderId="73" xfId="4" applyFont="1" applyFill="1" applyBorder="1" applyAlignment="1" applyProtection="1">
      <alignment horizontal="left" vertical="center" wrapText="1"/>
      <protection locked="0"/>
    </xf>
    <xf numFmtId="0" fontId="5" fillId="3" borderId="67" xfId="4" applyFont="1" applyFill="1" applyBorder="1" applyAlignment="1" applyProtection="1">
      <alignment horizontal="left" vertical="center" wrapText="1"/>
      <protection locked="0"/>
    </xf>
    <xf numFmtId="0" fontId="5" fillId="3" borderId="74" xfId="4" applyFont="1" applyFill="1" applyBorder="1" applyAlignment="1" applyProtection="1">
      <alignment horizontal="left" vertical="center" wrapText="1"/>
      <protection locked="0"/>
    </xf>
    <xf numFmtId="0" fontId="5" fillId="3" borderId="67" xfId="4" applyFont="1" applyFill="1" applyBorder="1" applyAlignment="1" applyProtection="1">
      <alignment horizontal="center" vertical="center"/>
      <protection locked="0"/>
    </xf>
    <xf numFmtId="38" fontId="5" fillId="3" borderId="60" xfId="2" applyFont="1" applyFill="1" applyBorder="1" applyAlignment="1" applyProtection="1">
      <alignment horizontal="center"/>
      <protection locked="0"/>
    </xf>
    <xf numFmtId="38" fontId="5" fillId="3" borderId="0" xfId="2" applyFont="1" applyFill="1" applyBorder="1" applyAlignment="1" applyProtection="1">
      <alignment horizontal="center"/>
      <protection locked="0"/>
    </xf>
    <xf numFmtId="0" fontId="23" fillId="2" borderId="58" xfId="4" applyFont="1" applyFill="1" applyBorder="1" applyAlignment="1">
      <alignment horizontal="center" vertical="center" wrapText="1"/>
    </xf>
    <xf numFmtId="0" fontId="23" fillId="2" borderId="59" xfId="4" applyFont="1" applyFill="1" applyBorder="1" applyAlignment="1">
      <alignment horizontal="center" vertical="center" wrapText="1"/>
    </xf>
    <xf numFmtId="0" fontId="23" fillId="2" borderId="61" xfId="4" applyFont="1" applyFill="1" applyBorder="1" applyAlignment="1">
      <alignment horizontal="center" vertical="center" wrapText="1"/>
    </xf>
    <xf numFmtId="0" fontId="23" fillId="2" borderId="62" xfId="4" applyFont="1" applyFill="1" applyBorder="1" applyAlignment="1">
      <alignment horizontal="center" vertical="center" wrapText="1"/>
    </xf>
    <xf numFmtId="0" fontId="5" fillId="2" borderId="58" xfId="4" applyFont="1" applyFill="1" applyBorder="1" applyAlignment="1">
      <alignment horizontal="left"/>
    </xf>
    <xf numFmtId="0" fontId="5" fillId="2" borderId="50" xfId="4" applyFont="1" applyFill="1" applyBorder="1" applyAlignment="1">
      <alignment horizontal="left"/>
    </xf>
    <xf numFmtId="0" fontId="5" fillId="2" borderId="57" xfId="4" applyFont="1" applyFill="1" applyBorder="1" applyAlignment="1">
      <alignment horizontal="left"/>
    </xf>
    <xf numFmtId="0" fontId="5" fillId="2" borderId="78" xfId="4" applyFont="1" applyFill="1" applyBorder="1" applyAlignment="1">
      <alignment horizontal="center" vertical="center" wrapText="1"/>
    </xf>
    <xf numFmtId="0" fontId="5" fillId="2" borderId="82" xfId="4" applyFont="1" applyFill="1" applyBorder="1" applyAlignment="1">
      <alignment horizontal="center" vertical="center"/>
    </xf>
    <xf numFmtId="0" fontId="5" fillId="2" borderId="80" xfId="4" applyFont="1" applyFill="1" applyBorder="1" applyAlignment="1">
      <alignment horizontal="center" vertical="center"/>
    </xf>
    <xf numFmtId="0" fontId="5" fillId="2" borderId="108" xfId="4" applyFont="1" applyFill="1" applyBorder="1" applyAlignment="1">
      <alignment horizontal="center" vertical="center"/>
    </xf>
    <xf numFmtId="0" fontId="5" fillId="2" borderId="83" xfId="4" applyFont="1" applyFill="1" applyBorder="1" applyAlignment="1">
      <alignment horizontal="center" vertical="center"/>
    </xf>
    <xf numFmtId="0" fontId="5" fillId="2" borderId="111" xfId="4" applyFont="1" applyFill="1" applyBorder="1" applyAlignment="1">
      <alignment horizontal="center" vertical="center"/>
    </xf>
    <xf numFmtId="0" fontId="5" fillId="2" borderId="85" xfId="4" applyFont="1" applyFill="1" applyBorder="1" applyAlignment="1" applyProtection="1">
      <alignment horizontal="center" vertical="center"/>
      <protection locked="0"/>
    </xf>
    <xf numFmtId="0" fontId="5" fillId="2" borderId="86" xfId="4" applyFont="1" applyFill="1" applyBorder="1" applyAlignment="1" applyProtection="1">
      <alignment horizontal="center" vertical="center"/>
      <protection locked="0"/>
    </xf>
    <xf numFmtId="38" fontId="5" fillId="2" borderId="109" xfId="2" applyFont="1" applyFill="1" applyBorder="1" applyAlignment="1" applyProtection="1">
      <alignment horizontal="center" vertical="center"/>
      <protection locked="0"/>
    </xf>
    <xf numFmtId="38" fontId="5" fillId="2" borderId="110" xfId="2" applyFont="1" applyFill="1" applyBorder="1" applyAlignment="1" applyProtection="1">
      <alignment horizontal="center" vertical="center"/>
      <protection locked="0"/>
    </xf>
    <xf numFmtId="0" fontId="5" fillId="2" borderId="87" xfId="4" applyFont="1" applyFill="1" applyBorder="1" applyAlignment="1" applyProtection="1">
      <alignment horizontal="center" vertical="center"/>
      <protection locked="0"/>
    </xf>
    <xf numFmtId="0" fontId="5" fillId="2" borderId="31" xfId="4" applyFont="1" applyFill="1" applyBorder="1" applyAlignment="1" applyProtection="1">
      <alignment horizontal="left" vertical="center"/>
      <protection locked="0"/>
    </xf>
    <xf numFmtId="0" fontId="5" fillId="2" borderId="32" xfId="4" applyFont="1" applyFill="1" applyBorder="1" applyAlignment="1" applyProtection="1">
      <alignment horizontal="left" vertical="center"/>
      <protection locked="0"/>
    </xf>
    <xf numFmtId="0" fontId="5" fillId="3" borderId="75" xfId="4" applyFont="1" applyFill="1" applyBorder="1" applyAlignment="1" applyProtection="1">
      <alignment horizontal="left" vertical="center"/>
      <protection locked="0"/>
    </xf>
    <xf numFmtId="0" fontId="5" fillId="3" borderId="76" xfId="4" applyFont="1" applyFill="1" applyBorder="1" applyAlignment="1" applyProtection="1">
      <alignment horizontal="left" vertical="center"/>
      <protection locked="0"/>
    </xf>
    <xf numFmtId="0" fontId="5" fillId="3" borderId="88" xfId="4" applyFont="1" applyFill="1" applyBorder="1" applyAlignment="1" applyProtection="1">
      <alignment horizontal="left" vertical="center"/>
      <protection locked="0"/>
    </xf>
    <xf numFmtId="0" fontId="25" fillId="2" borderId="28" xfId="4" applyFont="1" applyFill="1" applyBorder="1" applyAlignment="1">
      <alignment horizontal="center" vertical="center"/>
    </xf>
    <xf numFmtId="0" fontId="5" fillId="2" borderId="1" xfId="1" applyFont="1" applyFill="1" applyBorder="1" applyAlignment="1">
      <alignment horizontal="distributed" vertical="center" wrapText="1"/>
    </xf>
    <xf numFmtId="0" fontId="5" fillId="2" borderId="2" xfId="1" applyFont="1" applyFill="1" applyBorder="1" applyAlignment="1">
      <alignment horizontal="distributed" vertical="center" wrapText="1"/>
    </xf>
    <xf numFmtId="0" fontId="5" fillId="2" borderId="3" xfId="1" applyFont="1" applyFill="1" applyBorder="1" applyAlignment="1">
      <alignment horizontal="distributed" vertical="center" wrapText="1"/>
    </xf>
    <xf numFmtId="0" fontId="5" fillId="2" borderId="9" xfId="1" applyFont="1" applyFill="1" applyBorder="1" applyAlignment="1">
      <alignment horizontal="distributed" vertical="center" wrapText="1"/>
    </xf>
    <xf numFmtId="0" fontId="3" fillId="2" borderId="11" xfId="1" applyFont="1" applyFill="1" applyBorder="1" applyAlignment="1">
      <alignment horizontal="center" vertical="center" shrinkToFit="1"/>
    </xf>
    <xf numFmtId="0" fontId="3" fillId="2" borderId="13" xfId="1" applyFont="1" applyFill="1" applyBorder="1" applyAlignment="1">
      <alignment horizontal="center" vertical="center" shrinkToFit="1"/>
    </xf>
    <xf numFmtId="0" fontId="3" fillId="2" borderId="14" xfId="1" applyFont="1" applyFill="1" applyBorder="1" applyAlignment="1">
      <alignment horizontal="center" vertical="center" shrinkToFit="1"/>
    </xf>
    <xf numFmtId="0" fontId="5" fillId="2" borderId="13" xfId="1" applyFont="1" applyFill="1" applyBorder="1" applyAlignment="1">
      <alignment horizontal="center" vertical="center"/>
    </xf>
    <xf numFmtId="0" fontId="5" fillId="2" borderId="14" xfId="1" applyFont="1" applyFill="1" applyBorder="1" applyAlignment="1">
      <alignment horizontal="center" vertical="center"/>
    </xf>
    <xf numFmtId="0" fontId="5" fillId="2" borderId="11" xfId="1" applyFont="1" applyFill="1" applyBorder="1" applyAlignment="1">
      <alignment horizontal="center" vertical="center"/>
    </xf>
    <xf numFmtId="0" fontId="5" fillId="3" borderId="13" xfId="1" applyFont="1" applyFill="1" applyBorder="1" applyAlignment="1" applyProtection="1">
      <alignment horizontal="center" vertical="center"/>
      <protection locked="0"/>
    </xf>
    <xf numFmtId="176" fontId="5" fillId="3" borderId="11" xfId="1" applyNumberFormat="1" applyFont="1" applyFill="1" applyBorder="1" applyAlignment="1" applyProtection="1">
      <alignment horizontal="center" vertical="center" wrapText="1"/>
      <protection locked="0"/>
    </xf>
    <xf numFmtId="176" fontId="5" fillId="3" borderId="13" xfId="1" applyNumberFormat="1" applyFont="1" applyFill="1" applyBorder="1" applyAlignment="1" applyProtection="1">
      <alignment horizontal="center" vertical="center" wrapText="1"/>
      <protection locked="0"/>
    </xf>
    <xf numFmtId="176" fontId="5" fillId="3" borderId="14" xfId="1" applyNumberFormat="1" applyFont="1" applyFill="1" applyBorder="1" applyAlignment="1" applyProtection="1">
      <alignment horizontal="center" vertical="center" wrapText="1"/>
      <protection locked="0"/>
    </xf>
    <xf numFmtId="0" fontId="5" fillId="2" borderId="11" xfId="1" applyFont="1" applyFill="1" applyBorder="1" applyAlignment="1">
      <alignment horizontal="center" vertical="center" wrapText="1"/>
    </xf>
    <xf numFmtId="0" fontId="5" fillId="2" borderId="13" xfId="1" applyFont="1" applyFill="1" applyBorder="1" applyAlignment="1">
      <alignment horizontal="center" vertical="center" wrapText="1"/>
    </xf>
    <xf numFmtId="0" fontId="5" fillId="2" borderId="14" xfId="1" applyFont="1" applyFill="1" applyBorder="1" applyAlignment="1">
      <alignment horizontal="center" vertical="center" wrapText="1"/>
    </xf>
    <xf numFmtId="3" fontId="5" fillId="2" borderId="1" xfId="1" applyNumberFormat="1" applyFont="1" applyFill="1" applyBorder="1" applyAlignment="1">
      <alignment horizontal="left" vertical="center" wrapText="1"/>
    </xf>
    <xf numFmtId="3" fontId="5" fillId="2" borderId="2" xfId="1" applyNumberFormat="1" applyFont="1" applyFill="1" applyBorder="1" applyAlignment="1">
      <alignment horizontal="left" vertical="center" wrapText="1"/>
    </xf>
    <xf numFmtId="3" fontId="5" fillId="2" borderId="3" xfId="1" applyNumberFormat="1" applyFont="1" applyFill="1" applyBorder="1" applyAlignment="1">
      <alignment horizontal="left" vertical="center" wrapText="1"/>
    </xf>
    <xf numFmtId="0" fontId="5" fillId="2" borderId="2" xfId="1" applyFont="1" applyFill="1" applyBorder="1" applyAlignment="1">
      <alignment horizontal="left" vertical="center" wrapText="1"/>
    </xf>
    <xf numFmtId="0" fontId="5" fillId="2" borderId="3" xfId="1" applyFont="1" applyFill="1" applyBorder="1" applyAlignment="1">
      <alignment horizontal="left" vertical="center" wrapText="1"/>
    </xf>
    <xf numFmtId="176" fontId="5" fillId="2" borderId="11" xfId="1" applyNumberFormat="1" applyFont="1" applyFill="1" applyBorder="1" applyAlignment="1">
      <alignment horizontal="distributed" vertical="center"/>
    </xf>
    <xf numFmtId="176" fontId="5" fillId="2" borderId="13" xfId="1" applyNumberFormat="1" applyFont="1" applyFill="1" applyBorder="1" applyAlignment="1">
      <alignment horizontal="distributed" vertical="center"/>
    </xf>
    <xf numFmtId="176" fontId="5" fillId="2" borderId="14" xfId="1" applyNumberFormat="1" applyFont="1" applyFill="1" applyBorder="1" applyAlignment="1">
      <alignment horizontal="distributed" vertical="center"/>
    </xf>
    <xf numFmtId="0" fontId="5" fillId="2" borderId="12" xfId="1" applyFont="1" applyFill="1" applyBorder="1" applyAlignment="1">
      <alignment horizontal="distributed" vertical="center" wrapText="1"/>
    </xf>
    <xf numFmtId="176" fontId="5" fillId="2" borderId="0" xfId="1" applyNumberFormat="1" applyFont="1" applyFill="1" applyAlignment="1">
      <alignment horizontal="distributed" vertical="center" shrinkToFit="1"/>
    </xf>
    <xf numFmtId="178" fontId="5" fillId="2" borderId="11" xfId="1" applyNumberFormat="1" applyFont="1" applyFill="1" applyBorder="1" applyAlignment="1">
      <alignment horizontal="center" vertical="center" shrinkToFit="1"/>
    </xf>
    <xf numFmtId="178" fontId="5" fillId="2" borderId="13" xfId="1" applyNumberFormat="1" applyFont="1" applyFill="1" applyBorder="1" applyAlignment="1">
      <alignment horizontal="center" vertical="center" shrinkToFit="1"/>
    </xf>
    <xf numFmtId="178" fontId="5" fillId="2" borderId="14" xfId="1" applyNumberFormat="1" applyFont="1" applyFill="1" applyBorder="1" applyAlignment="1">
      <alignment horizontal="center" vertical="center" shrinkToFit="1"/>
    </xf>
    <xf numFmtId="176" fontId="5" fillId="2" borderId="11" xfId="1" applyNumberFormat="1" applyFont="1" applyFill="1" applyBorder="1" applyAlignment="1">
      <alignment horizontal="center" vertical="center" wrapText="1"/>
    </xf>
    <xf numFmtId="176" fontId="5" fillId="2" borderId="13" xfId="1" applyNumberFormat="1" applyFont="1" applyFill="1" applyBorder="1" applyAlignment="1">
      <alignment horizontal="center" vertical="center" wrapText="1"/>
    </xf>
    <xf numFmtId="176" fontId="5" fillId="2" borderId="14" xfId="1" applyNumberFormat="1" applyFont="1" applyFill="1" applyBorder="1" applyAlignment="1">
      <alignment horizontal="center" vertical="center" wrapText="1"/>
    </xf>
    <xf numFmtId="0" fontId="5" fillId="2" borderId="1" xfId="1" applyFont="1" applyFill="1" applyBorder="1" applyAlignment="1">
      <alignment horizontal="distributed" vertical="center" indent="1"/>
    </xf>
    <xf numFmtId="0" fontId="5" fillId="2" borderId="2" xfId="1" applyFont="1" applyFill="1" applyBorder="1" applyAlignment="1">
      <alignment horizontal="distributed" vertical="center" indent="1"/>
    </xf>
    <xf numFmtId="0" fontId="5" fillId="2" borderId="3" xfId="1" applyFont="1" applyFill="1" applyBorder="1" applyAlignment="1">
      <alignment horizontal="distributed" vertical="center" indent="1"/>
    </xf>
    <xf numFmtId="38" fontId="5" fillId="2" borderId="1" xfId="2" applyFont="1" applyFill="1" applyBorder="1" applyAlignment="1" applyProtection="1">
      <alignment horizontal="center" vertical="center" wrapText="1"/>
    </xf>
    <xf numFmtId="38" fontId="5" fillId="2" borderId="2" xfId="2" applyFont="1" applyFill="1" applyBorder="1" applyAlignment="1" applyProtection="1">
      <alignment horizontal="center" vertical="center" wrapText="1"/>
    </xf>
    <xf numFmtId="180" fontId="5" fillId="2" borderId="2" xfId="2" applyNumberFormat="1" applyFont="1" applyFill="1" applyBorder="1" applyAlignment="1" applyProtection="1">
      <alignment horizontal="right" vertical="center" wrapText="1"/>
    </xf>
    <xf numFmtId="0" fontId="5" fillId="2" borderId="11" xfId="1" applyFont="1" applyFill="1" applyBorder="1" applyAlignment="1">
      <alignment horizontal="left" vertical="center" wrapText="1"/>
    </xf>
    <xf numFmtId="0" fontId="5" fillId="2" borderId="13" xfId="1" applyFont="1" applyFill="1" applyBorder="1" applyAlignment="1">
      <alignment horizontal="left" vertical="center" wrapText="1"/>
    </xf>
    <xf numFmtId="0" fontId="5" fillId="2" borderId="14" xfId="1" applyFont="1" applyFill="1" applyBorder="1" applyAlignment="1">
      <alignment horizontal="left" vertical="center" wrapText="1"/>
    </xf>
    <xf numFmtId="0" fontId="5" fillId="0" borderId="70" xfId="1" applyFont="1" applyBorder="1" applyAlignment="1">
      <alignment horizontal="left" vertical="center" wrapText="1"/>
    </xf>
    <xf numFmtId="0" fontId="5" fillId="0" borderId="71" xfId="1" applyFont="1" applyBorder="1" applyAlignment="1">
      <alignment horizontal="left" vertical="center" wrapText="1"/>
    </xf>
    <xf numFmtId="0" fontId="13" fillId="2" borderId="78" xfId="4" applyFont="1" applyFill="1" applyBorder="1" applyAlignment="1" applyProtection="1">
      <alignment horizontal="center" vertical="center" wrapText="1"/>
    </xf>
    <xf numFmtId="0" fontId="13" fillId="2" borderId="104" xfId="4" applyFont="1" applyFill="1" applyBorder="1" applyAlignment="1" applyProtection="1">
      <alignment horizontal="center" vertical="center" wrapText="1"/>
    </xf>
    <xf numFmtId="0" fontId="13" fillId="2" borderId="82" xfId="4" applyFont="1" applyFill="1" applyBorder="1" applyAlignment="1" applyProtection="1">
      <alignment horizontal="center" vertical="center" wrapText="1"/>
    </xf>
    <xf numFmtId="0" fontId="13" fillId="2" borderId="68" xfId="4" applyFont="1" applyFill="1" applyBorder="1" applyAlignment="1" applyProtection="1">
      <alignment horizontal="center" vertical="center" wrapText="1"/>
    </xf>
    <xf numFmtId="179" fontId="5" fillId="2" borderId="28" xfId="5" applyNumberFormat="1" applyFont="1" applyFill="1" applyBorder="1" applyAlignment="1" applyProtection="1">
      <alignment vertical="center"/>
    </xf>
    <xf numFmtId="179" fontId="5" fillId="2" borderId="93" xfId="5" applyNumberFormat="1" applyFont="1" applyFill="1" applyBorder="1" applyAlignment="1" applyProtection="1">
      <alignment horizontal="right" vertical="center"/>
    </xf>
    <xf numFmtId="179" fontId="5" fillId="2" borderId="94" xfId="5" applyNumberFormat="1" applyFont="1" applyFill="1" applyBorder="1" applyAlignment="1" applyProtection="1">
      <alignment horizontal="right" vertical="center"/>
    </xf>
    <xf numFmtId="38" fontId="13" fillId="2" borderId="28" xfId="5" applyFont="1" applyFill="1" applyBorder="1" applyAlignment="1" applyProtection="1">
      <alignment horizontal="center" vertical="center"/>
    </xf>
    <xf numFmtId="38" fontId="13" fillId="2" borderId="73" xfId="5" applyFont="1" applyFill="1" applyBorder="1" applyAlignment="1" applyProtection="1">
      <alignment horizontal="center" vertical="center"/>
    </xf>
    <xf numFmtId="38" fontId="5" fillId="2" borderId="95" xfId="2" applyFont="1" applyFill="1" applyBorder="1" applyAlignment="1" applyProtection="1">
      <alignment horizontal="right" vertical="center"/>
    </xf>
    <xf numFmtId="38" fontId="5" fillId="2" borderId="96" xfId="2" applyFont="1" applyFill="1" applyBorder="1" applyAlignment="1" applyProtection="1">
      <alignment horizontal="right" vertical="center"/>
    </xf>
    <xf numFmtId="38" fontId="5" fillId="2" borderId="28" xfId="2" applyFont="1" applyFill="1" applyBorder="1" applyAlignment="1" applyProtection="1">
      <alignment horizontal="right" vertical="center"/>
    </xf>
    <xf numFmtId="179" fontId="5" fillId="2" borderId="73" xfId="5" applyNumberFormat="1" applyFont="1" applyFill="1" applyBorder="1" applyAlignment="1" applyProtection="1"/>
    <xf numFmtId="179" fontId="5" fillId="2" borderId="84" xfId="5" applyNumberFormat="1" applyFont="1" applyFill="1" applyBorder="1" applyAlignment="1" applyProtection="1"/>
    <xf numFmtId="0" fontId="5" fillId="2" borderId="75" xfId="4" applyFont="1" applyFill="1" applyBorder="1" applyAlignment="1">
      <alignment horizontal="center" vertical="center" shrinkToFit="1"/>
    </xf>
    <xf numFmtId="0" fontId="5" fillId="2" borderId="76" xfId="4" applyFont="1" applyFill="1" applyBorder="1" applyAlignment="1">
      <alignment horizontal="center" vertical="center" shrinkToFit="1"/>
    </xf>
    <xf numFmtId="0" fontId="5" fillId="2" borderId="72" xfId="4" applyFont="1" applyFill="1" applyBorder="1" applyAlignment="1">
      <alignment horizontal="center"/>
    </xf>
    <xf numFmtId="0" fontId="11" fillId="2" borderId="50" xfId="4" applyFont="1" applyFill="1" applyBorder="1" applyAlignment="1">
      <alignment horizontal="center" vertical="center"/>
    </xf>
    <xf numFmtId="0" fontId="5" fillId="2" borderId="50" xfId="4" applyFont="1" applyFill="1" applyBorder="1" applyAlignment="1">
      <alignment horizontal="center"/>
    </xf>
    <xf numFmtId="0" fontId="5" fillId="2" borderId="57" xfId="4" applyFont="1" applyFill="1" applyBorder="1" applyAlignment="1">
      <alignment horizontal="center"/>
    </xf>
    <xf numFmtId="0" fontId="5" fillId="2" borderId="73" xfId="4" applyFont="1" applyFill="1" applyBorder="1" applyAlignment="1">
      <alignment horizontal="center" vertical="center" wrapText="1"/>
    </xf>
    <xf numFmtId="0" fontId="5" fillId="2" borderId="67" xfId="4" applyFont="1" applyFill="1" applyBorder="1" applyAlignment="1">
      <alignment horizontal="center" vertical="center" wrapText="1"/>
    </xf>
    <xf numFmtId="0" fontId="5" fillId="2" borderId="74" xfId="4" applyFont="1" applyFill="1" applyBorder="1" applyAlignment="1">
      <alignment horizontal="center" vertical="center" wrapText="1"/>
    </xf>
    <xf numFmtId="38" fontId="5" fillId="2" borderId="60" xfId="2" applyFont="1" applyFill="1" applyBorder="1" applyAlignment="1" applyProtection="1">
      <alignment horizontal="center"/>
    </xf>
    <xf numFmtId="38" fontId="5" fillId="2" borderId="0" xfId="2" applyFont="1" applyFill="1" applyBorder="1" applyAlignment="1" applyProtection="1">
      <alignment horizontal="center"/>
    </xf>
    <xf numFmtId="0" fontId="5" fillId="2" borderId="67" xfId="4" applyFont="1" applyFill="1" applyBorder="1" applyAlignment="1">
      <alignment horizontal="center" vertical="center"/>
    </xf>
    <xf numFmtId="179" fontId="5" fillId="2" borderId="28" xfId="5" applyNumberFormat="1" applyFont="1" applyFill="1" applyBorder="1" applyAlignment="1" applyProtection="1"/>
    <xf numFmtId="38" fontId="5" fillId="3" borderId="73" xfId="2" applyFont="1" applyFill="1" applyBorder="1" applyAlignment="1" applyProtection="1">
      <protection locked="0"/>
    </xf>
    <xf numFmtId="38" fontId="5" fillId="3" borderId="84" xfId="2" applyFont="1" applyFill="1" applyBorder="1" applyAlignment="1" applyProtection="1">
      <protection locked="0"/>
    </xf>
    <xf numFmtId="0" fontId="13" fillId="2" borderId="97" xfId="4" applyFont="1" applyFill="1" applyBorder="1" applyAlignment="1">
      <alignment horizontal="center" vertical="center"/>
    </xf>
    <xf numFmtId="179" fontId="5" fillId="2" borderId="73" xfId="5" applyNumberFormat="1" applyFont="1" applyFill="1" applyBorder="1" applyAlignment="1" applyProtection="1">
      <alignment vertical="center"/>
    </xf>
    <xf numFmtId="179" fontId="5" fillId="2" borderId="84" xfId="5" applyNumberFormat="1" applyFont="1" applyFill="1" applyBorder="1" applyAlignment="1" applyProtection="1">
      <alignment vertical="center"/>
    </xf>
    <xf numFmtId="0" fontId="5" fillId="2" borderId="73" xfId="4" applyFont="1" applyFill="1" applyBorder="1"/>
    <xf numFmtId="0" fontId="5" fillId="2" borderId="67" xfId="4" applyFont="1" applyFill="1" applyBorder="1"/>
    <xf numFmtId="0" fontId="5" fillId="2" borderId="84" xfId="4" applyFont="1" applyFill="1" applyBorder="1"/>
    <xf numFmtId="0" fontId="13" fillId="2" borderId="90" xfId="4" applyFont="1" applyFill="1" applyBorder="1" applyAlignment="1">
      <alignment horizontal="center" vertical="center"/>
    </xf>
    <xf numFmtId="0" fontId="13" fillId="2" borderId="68" xfId="4" applyFont="1" applyFill="1" applyBorder="1" applyAlignment="1">
      <alignment horizontal="center" vertical="center"/>
    </xf>
    <xf numFmtId="0" fontId="23" fillId="2" borderId="90" xfId="4" applyFont="1" applyFill="1" applyBorder="1" applyAlignment="1">
      <alignment horizontal="center" vertical="center"/>
    </xf>
    <xf numFmtId="0" fontId="23" fillId="2" borderId="68" xfId="4" applyFont="1" applyFill="1" applyBorder="1" applyAlignment="1">
      <alignment horizontal="center" vertical="center"/>
    </xf>
    <xf numFmtId="38" fontId="5" fillId="2" borderId="73" xfId="5" applyFont="1" applyFill="1" applyBorder="1" applyAlignment="1" applyProtection="1">
      <alignment vertical="center"/>
    </xf>
    <xf numFmtId="38" fontId="5" fillId="2" borderId="84" xfId="5" applyFont="1" applyFill="1" applyBorder="1" applyAlignment="1" applyProtection="1">
      <alignment vertical="center"/>
    </xf>
    <xf numFmtId="0" fontId="5" fillId="3" borderId="67" xfId="4" applyFont="1" applyFill="1" applyBorder="1" applyProtection="1">
      <protection locked="0"/>
    </xf>
    <xf numFmtId="38" fontId="5" fillId="2" borderId="73" xfId="5" applyFont="1" applyFill="1" applyBorder="1" applyAlignment="1" applyProtection="1">
      <alignment horizontal="right" vertical="center"/>
    </xf>
    <xf numFmtId="38" fontId="5" fillId="2" borderId="84" xfId="5" applyFont="1" applyFill="1" applyBorder="1" applyAlignment="1" applyProtection="1">
      <alignment horizontal="right" vertical="center"/>
    </xf>
    <xf numFmtId="38" fontId="5" fillId="3" borderId="73" xfId="5" applyFont="1" applyFill="1" applyBorder="1" applyAlignment="1" applyProtection="1">
      <alignment horizontal="right" vertical="center"/>
      <protection locked="0"/>
    </xf>
    <xf numFmtId="38" fontId="5" fillId="3" borderId="84" xfId="5" applyFont="1" applyFill="1" applyBorder="1" applyAlignment="1" applyProtection="1">
      <alignment horizontal="right" vertical="center"/>
      <protection locked="0"/>
    </xf>
    <xf numFmtId="0" fontId="5" fillId="3" borderId="13" xfId="1" applyFont="1" applyFill="1" applyBorder="1" applyAlignment="1" applyProtection="1">
      <alignment horizontal="left" vertical="center" wrapText="1"/>
      <protection locked="0"/>
    </xf>
    <xf numFmtId="0" fontId="5" fillId="3" borderId="14" xfId="1" applyFont="1" applyFill="1" applyBorder="1" applyAlignment="1" applyProtection="1">
      <alignment horizontal="left" vertical="center" wrapText="1"/>
      <protection locked="0"/>
    </xf>
    <xf numFmtId="0" fontId="5" fillId="2" borderId="0" xfId="1" applyFont="1" applyFill="1" applyAlignment="1">
      <alignment horizontal="right" vertical="center"/>
    </xf>
    <xf numFmtId="0" fontId="5" fillId="3" borderId="0" xfId="1" applyFont="1" applyFill="1" applyAlignment="1" applyProtection="1">
      <alignment horizontal="center" vertical="center"/>
      <protection locked="0"/>
    </xf>
    <xf numFmtId="0" fontId="11" fillId="2" borderId="11" xfId="1" applyFont="1" applyFill="1" applyBorder="1" applyAlignment="1">
      <alignment horizontal="center" vertical="center" wrapText="1"/>
    </xf>
    <xf numFmtId="0" fontId="11" fillId="2" borderId="13" xfId="1" applyFont="1" applyFill="1" applyBorder="1" applyAlignment="1">
      <alignment horizontal="center" vertical="center" wrapText="1"/>
    </xf>
    <xf numFmtId="176" fontId="5" fillId="2" borderId="0" xfId="1" applyNumberFormat="1" applyFont="1" applyFill="1" applyAlignment="1">
      <alignment horizontal="left" vertical="center" wrapText="1"/>
    </xf>
    <xf numFmtId="0" fontId="5" fillId="0" borderId="98" xfId="1" applyFont="1" applyBorder="1" applyAlignment="1">
      <alignment horizontal="left" vertical="top" wrapText="1"/>
    </xf>
    <xf numFmtId="0" fontId="5" fillId="0" borderId="99" xfId="1" applyFont="1" applyBorder="1" applyAlignment="1">
      <alignment horizontal="left" vertical="top" wrapText="1"/>
    </xf>
    <xf numFmtId="0" fontId="5" fillId="0" borderId="100" xfId="1" applyFont="1" applyBorder="1" applyAlignment="1">
      <alignment horizontal="left" vertical="top" wrapText="1"/>
    </xf>
    <xf numFmtId="0" fontId="5" fillId="0" borderId="101" xfId="1" applyFont="1" applyBorder="1" applyAlignment="1">
      <alignment horizontal="left" vertical="top" wrapText="1"/>
    </xf>
    <xf numFmtId="0" fontId="5" fillId="0" borderId="102" xfId="1" applyFont="1" applyBorder="1" applyAlignment="1">
      <alignment horizontal="left" vertical="top" wrapText="1"/>
    </xf>
    <xf numFmtId="0" fontId="5" fillId="0" borderId="103" xfId="1" applyFont="1" applyBorder="1" applyAlignment="1">
      <alignment horizontal="left" vertical="top" wrapText="1"/>
    </xf>
    <xf numFmtId="176" fontId="5" fillId="3" borderId="11" xfId="1" applyNumberFormat="1" applyFont="1" applyFill="1" applyBorder="1" applyAlignment="1" applyProtection="1">
      <alignment horizontal="distributed" vertical="center"/>
      <protection locked="0"/>
    </xf>
    <xf numFmtId="176" fontId="5" fillId="3" borderId="13" xfId="1" applyNumberFormat="1" applyFont="1" applyFill="1" applyBorder="1" applyAlignment="1" applyProtection="1">
      <alignment horizontal="distributed" vertical="center"/>
      <protection locked="0"/>
    </xf>
    <xf numFmtId="176" fontId="5" fillId="3" borderId="14" xfId="1" applyNumberFormat="1" applyFont="1" applyFill="1" applyBorder="1" applyAlignment="1" applyProtection="1">
      <alignment horizontal="distributed" vertical="center"/>
      <protection locked="0"/>
    </xf>
    <xf numFmtId="0" fontId="5" fillId="2" borderId="1" xfId="1" applyFont="1" applyFill="1" applyBorder="1" applyAlignment="1">
      <alignment horizontal="left" vertical="center" wrapText="1"/>
    </xf>
    <xf numFmtId="38" fontId="5" fillId="3" borderId="1" xfId="2" applyFont="1" applyFill="1" applyBorder="1" applyAlignment="1" applyProtection="1">
      <alignment horizontal="right" vertical="center" wrapText="1"/>
      <protection locked="0"/>
    </xf>
    <xf numFmtId="38" fontId="5" fillId="3" borderId="2" xfId="2" applyFont="1" applyFill="1" applyBorder="1" applyAlignment="1" applyProtection="1">
      <alignment horizontal="right" vertical="center" wrapText="1"/>
      <protection locked="0"/>
    </xf>
    <xf numFmtId="176" fontId="5" fillId="2" borderId="9" xfId="1" applyNumberFormat="1" applyFont="1" applyFill="1" applyBorder="1" applyAlignment="1">
      <alignment horizontal="distributed" vertical="center" wrapText="1"/>
    </xf>
    <xf numFmtId="0" fontId="5" fillId="2" borderId="9" xfId="1" applyFont="1" applyFill="1" applyBorder="1" applyAlignment="1">
      <alignment horizontal="distributed" vertical="center"/>
    </xf>
    <xf numFmtId="178" fontId="5" fillId="2" borderId="9" xfId="1" applyNumberFormat="1" applyFont="1" applyFill="1" applyBorder="1" applyAlignment="1">
      <alignment horizontal="center" vertical="center" wrapText="1"/>
    </xf>
    <xf numFmtId="0" fontId="3" fillId="2" borderId="9" xfId="1" applyFont="1" applyFill="1" applyBorder="1" applyAlignment="1">
      <alignment horizontal="center" vertical="center" shrinkToFit="1"/>
    </xf>
    <xf numFmtId="0" fontId="5" fillId="2" borderId="1" xfId="1" applyFont="1" applyFill="1" applyBorder="1" applyAlignment="1">
      <alignment horizontal="left" vertical="top"/>
    </xf>
    <xf numFmtId="0" fontId="5" fillId="2" borderId="2" xfId="1" applyFont="1" applyFill="1" applyBorder="1" applyAlignment="1">
      <alignment horizontal="left" vertical="top"/>
    </xf>
    <xf numFmtId="0" fontId="5" fillId="2" borderId="3" xfId="1" applyFont="1" applyFill="1" applyBorder="1" applyAlignment="1">
      <alignment horizontal="left" vertical="top"/>
    </xf>
    <xf numFmtId="0" fontId="5" fillId="2" borderId="4" xfId="1" applyFont="1" applyFill="1" applyBorder="1" applyAlignment="1">
      <alignment horizontal="left" vertical="top" wrapText="1"/>
    </xf>
    <xf numFmtId="0" fontId="5" fillId="2" borderId="5" xfId="1" applyFont="1" applyFill="1" applyBorder="1" applyAlignment="1">
      <alignment horizontal="left" vertical="top" wrapText="1"/>
    </xf>
    <xf numFmtId="0" fontId="5" fillId="2" borderId="6" xfId="1" applyFont="1" applyFill="1" applyBorder="1" applyAlignment="1">
      <alignment horizontal="left" vertical="top" wrapText="1"/>
    </xf>
    <xf numFmtId="0" fontId="5" fillId="2" borderId="1" xfId="1" applyFont="1" applyFill="1" applyBorder="1" applyAlignment="1">
      <alignment horizontal="center" vertical="center" shrinkToFit="1"/>
    </xf>
    <xf numFmtId="0" fontId="5" fillId="2" borderId="2" xfId="1" applyFont="1" applyFill="1" applyBorder="1" applyAlignment="1">
      <alignment horizontal="center" vertical="center" shrinkToFit="1"/>
    </xf>
    <xf numFmtId="0" fontId="5" fillId="2" borderId="3" xfId="1" applyFont="1" applyFill="1" applyBorder="1" applyAlignment="1">
      <alignment horizontal="center" vertical="center" shrinkToFit="1"/>
    </xf>
    <xf numFmtId="176" fontId="5" fillId="2" borderId="1" xfId="1" applyNumberFormat="1" applyFont="1" applyFill="1" applyBorder="1" applyAlignment="1">
      <alignment horizontal="center" vertical="center" wrapText="1"/>
    </xf>
    <xf numFmtId="176" fontId="5" fillId="2" borderId="2" xfId="1" applyNumberFormat="1" applyFont="1" applyFill="1" applyBorder="1" applyAlignment="1">
      <alignment horizontal="center" vertical="center" wrapText="1"/>
    </xf>
    <xf numFmtId="176" fontId="5" fillId="2" borderId="3" xfId="1" applyNumberFormat="1" applyFont="1" applyFill="1" applyBorder="1" applyAlignment="1">
      <alignment horizontal="center" vertical="center" wrapText="1"/>
    </xf>
    <xf numFmtId="176" fontId="5" fillId="2" borderId="9" xfId="1" applyNumberFormat="1" applyFont="1" applyFill="1" applyBorder="1" applyAlignment="1">
      <alignment horizontal="center" vertical="center" wrapText="1"/>
    </xf>
    <xf numFmtId="0" fontId="13" fillId="2" borderId="85" xfId="4" applyFont="1" applyFill="1" applyBorder="1" applyAlignment="1" applyProtection="1">
      <alignment horizontal="center" vertical="center" wrapText="1"/>
    </xf>
    <xf numFmtId="0" fontId="13" fillId="2" borderId="86" xfId="4" applyFont="1" applyFill="1" applyBorder="1" applyAlignment="1" applyProtection="1">
      <alignment horizontal="center" vertical="center" wrapText="1"/>
    </xf>
    <xf numFmtId="0" fontId="13" fillId="2" borderId="113" xfId="4" applyFont="1" applyFill="1" applyBorder="1" applyAlignment="1" applyProtection="1">
      <alignment horizontal="center" vertical="center" wrapText="1"/>
    </xf>
    <xf numFmtId="0" fontId="13" fillId="2" borderId="83" xfId="4" applyFont="1" applyFill="1" applyBorder="1" applyAlignment="1" applyProtection="1">
      <alignment horizontal="left" vertical="center" wrapText="1"/>
    </xf>
    <xf numFmtId="0" fontId="13" fillId="2" borderId="72" xfId="4" applyFont="1" applyFill="1" applyBorder="1" applyAlignment="1" applyProtection="1">
      <alignment horizontal="left" vertical="center" wrapText="1"/>
    </xf>
    <xf numFmtId="0" fontId="13" fillId="2" borderId="111" xfId="4" applyFont="1" applyFill="1" applyBorder="1" applyAlignment="1" applyProtection="1">
      <alignment horizontal="left" vertical="center" wrapText="1"/>
    </xf>
    <xf numFmtId="0" fontId="13" fillId="2" borderId="105" xfId="4" applyFont="1" applyFill="1" applyBorder="1" applyAlignment="1">
      <alignment horizontal="center" vertical="center"/>
    </xf>
    <xf numFmtId="0" fontId="5" fillId="2" borderId="105" xfId="4" applyFont="1" applyFill="1" applyBorder="1" applyAlignment="1">
      <alignment horizontal="center" vertical="center" shrinkToFit="1"/>
    </xf>
    <xf numFmtId="0" fontId="5" fillId="2" borderId="107" xfId="4" applyFont="1" applyFill="1" applyBorder="1" applyAlignment="1">
      <alignment horizontal="center" vertical="center" shrinkToFit="1"/>
    </xf>
    <xf numFmtId="0" fontId="5" fillId="2" borderId="7" xfId="1" applyFont="1" applyFill="1" applyBorder="1" applyAlignment="1">
      <alignment horizontal="distributed" vertical="center" wrapText="1"/>
    </xf>
    <xf numFmtId="0" fontId="5" fillId="2" borderId="8" xfId="1" applyFont="1" applyFill="1" applyBorder="1" applyAlignment="1">
      <alignment horizontal="distributed" vertical="center" wrapText="1"/>
    </xf>
    <xf numFmtId="0" fontId="5" fillId="2" borderId="4" xfId="1" applyFont="1" applyFill="1" applyBorder="1" applyAlignment="1">
      <alignment horizontal="distributed" vertical="center" wrapText="1"/>
    </xf>
    <xf numFmtId="0" fontId="5" fillId="2" borderId="5" xfId="1" applyFont="1" applyFill="1" applyBorder="1" applyAlignment="1">
      <alignment horizontal="distributed" vertical="center" wrapText="1"/>
    </xf>
    <xf numFmtId="0" fontId="5" fillId="2" borderId="6" xfId="1" applyFont="1" applyFill="1" applyBorder="1" applyAlignment="1">
      <alignment horizontal="distributed" vertical="center" wrapText="1"/>
    </xf>
    <xf numFmtId="38" fontId="5" fillId="3" borderId="4" xfId="2" applyFont="1" applyFill="1" applyBorder="1" applyAlignment="1" applyProtection="1">
      <alignment horizontal="right" vertical="center" wrapText="1"/>
      <protection locked="0"/>
    </xf>
    <xf numFmtId="38" fontId="5" fillId="3" borderId="5" xfId="2" applyFont="1" applyFill="1" applyBorder="1" applyAlignment="1" applyProtection="1">
      <alignment horizontal="right" vertical="center" wrapText="1"/>
      <protection locked="0"/>
    </xf>
    <xf numFmtId="0" fontId="5" fillId="2" borderId="5" xfId="1" applyFont="1" applyFill="1" applyBorder="1" applyAlignment="1">
      <alignment horizontal="left" vertical="center" wrapText="1"/>
    </xf>
    <xf numFmtId="0" fontId="5" fillId="2" borderId="6" xfId="1" applyFont="1" applyFill="1" applyBorder="1" applyAlignment="1">
      <alignment horizontal="left" vertical="center" wrapText="1"/>
    </xf>
    <xf numFmtId="38" fontId="5" fillId="2" borderId="15" xfId="2" applyFont="1" applyFill="1" applyBorder="1" applyAlignment="1" applyProtection="1">
      <alignment horizontal="right" vertical="center"/>
    </xf>
    <xf numFmtId="0" fontId="3" fillId="2" borderId="9" xfId="1" applyFont="1" applyFill="1" applyBorder="1" applyAlignment="1">
      <alignment horizontal="left" vertical="center" shrinkToFit="1"/>
    </xf>
    <xf numFmtId="0" fontId="5" fillId="3" borderId="6" xfId="1" applyFont="1" applyFill="1" applyBorder="1" applyAlignment="1" applyProtection="1">
      <alignment horizontal="left" vertical="center"/>
      <protection locked="0"/>
    </xf>
    <xf numFmtId="0" fontId="5" fillId="3" borderId="10" xfId="1" applyFont="1" applyFill="1" applyBorder="1" applyAlignment="1" applyProtection="1">
      <alignment horizontal="left" vertical="center"/>
      <protection locked="0"/>
    </xf>
    <xf numFmtId="0" fontId="5" fillId="3" borderId="22" xfId="1" applyFont="1" applyFill="1" applyBorder="1" applyAlignment="1" applyProtection="1">
      <alignment horizontal="left" vertical="center"/>
      <protection locked="0"/>
    </xf>
    <xf numFmtId="0" fontId="5" fillId="3" borderId="53" xfId="1" applyFont="1" applyFill="1" applyBorder="1" applyAlignment="1" applyProtection="1">
      <alignment horizontal="left" vertical="center"/>
      <protection locked="0"/>
    </xf>
    <xf numFmtId="0" fontId="5" fillId="3" borderId="19" xfId="1" applyFont="1" applyFill="1" applyBorder="1" applyAlignment="1" applyProtection="1">
      <alignment horizontal="left" vertical="center"/>
      <protection locked="0"/>
    </xf>
    <xf numFmtId="0" fontId="5" fillId="3" borderId="20" xfId="1" applyFont="1" applyFill="1" applyBorder="1" applyAlignment="1" applyProtection="1">
      <alignment horizontal="left" vertical="center"/>
      <protection locked="0"/>
    </xf>
    <xf numFmtId="0" fontId="5" fillId="3" borderId="52" xfId="1" applyFont="1" applyFill="1" applyBorder="1" applyAlignment="1" applyProtection="1">
      <alignment horizontal="center" vertical="center"/>
      <protection locked="0"/>
    </xf>
    <xf numFmtId="0" fontId="5" fillId="3" borderId="40" xfId="1" applyFont="1" applyFill="1" applyBorder="1" applyAlignment="1" applyProtection="1">
      <alignment horizontal="center" vertical="center"/>
      <protection locked="0"/>
    </xf>
    <xf numFmtId="0" fontId="5" fillId="3" borderId="58" xfId="1" applyFont="1" applyFill="1" applyBorder="1" applyAlignment="1" applyProtection="1">
      <alignment horizontal="center" vertical="center"/>
      <protection locked="0"/>
    </xf>
    <xf numFmtId="0" fontId="5" fillId="3" borderId="50" xfId="1" applyFont="1" applyFill="1" applyBorder="1" applyAlignment="1" applyProtection="1">
      <alignment horizontal="center" vertical="center"/>
      <protection locked="0"/>
    </xf>
    <xf numFmtId="0" fontId="5" fillId="3" borderId="57" xfId="1" applyFont="1" applyFill="1" applyBorder="1" applyAlignment="1" applyProtection="1">
      <alignment horizontal="center" vertical="center"/>
      <protection locked="0"/>
    </xf>
    <xf numFmtId="0" fontId="5" fillId="3" borderId="61" xfId="1" applyFont="1" applyFill="1" applyBorder="1" applyAlignment="1" applyProtection="1">
      <alignment horizontal="center" vertical="center"/>
      <protection locked="0"/>
    </xf>
    <xf numFmtId="0" fontId="5" fillId="3" borderId="51" xfId="1" applyFont="1" applyFill="1" applyBorder="1" applyAlignment="1" applyProtection="1">
      <alignment horizontal="center" vertical="center"/>
      <protection locked="0"/>
    </xf>
    <xf numFmtId="0" fontId="5" fillId="3" borderId="65" xfId="1" applyFont="1" applyFill="1" applyBorder="1" applyAlignment="1" applyProtection="1">
      <alignment horizontal="center" vertical="center"/>
      <protection locked="0"/>
    </xf>
    <xf numFmtId="0" fontId="5" fillId="3" borderId="59" xfId="1" applyFont="1" applyFill="1" applyBorder="1" applyAlignment="1" applyProtection="1">
      <alignment horizontal="center" vertical="center"/>
      <protection locked="0"/>
    </xf>
    <xf numFmtId="0" fontId="5" fillId="2" borderId="28" xfId="1" applyFont="1" applyFill="1" applyBorder="1" applyAlignment="1">
      <alignment horizontal="center" vertical="center"/>
    </xf>
    <xf numFmtId="0" fontId="5" fillId="2" borderId="28" xfId="1" applyFont="1" applyFill="1" applyBorder="1" applyAlignment="1" applyProtection="1">
      <alignment horizontal="center" vertical="center"/>
      <protection locked="0"/>
    </xf>
    <xf numFmtId="49" fontId="6" fillId="3" borderId="51" xfId="1" applyNumberFormat="1" applyFont="1" applyFill="1" applyBorder="1" applyAlignment="1" applyProtection="1">
      <alignment horizontal="center" vertical="center"/>
      <protection locked="0"/>
    </xf>
    <xf numFmtId="0" fontId="9" fillId="2" borderId="0" xfId="1" applyFont="1" applyFill="1" applyAlignment="1">
      <alignment horizontal="center" vertical="center"/>
    </xf>
    <xf numFmtId="0" fontId="5" fillId="3" borderId="54" xfId="1" applyFont="1" applyFill="1" applyBorder="1" applyAlignment="1" applyProtection="1">
      <alignment horizontal="center" vertical="center"/>
      <protection locked="0"/>
    </xf>
    <xf numFmtId="0" fontId="5" fillId="3" borderId="41" xfId="1" applyFont="1" applyFill="1" applyBorder="1" applyAlignment="1" applyProtection="1">
      <alignment horizontal="center" vertical="center"/>
      <protection locked="0"/>
    </xf>
    <xf numFmtId="0" fontId="5" fillId="2" borderId="66" xfId="1" applyFont="1" applyFill="1" applyBorder="1" applyAlignment="1">
      <alignment horizontal="center" vertical="center"/>
    </xf>
    <xf numFmtId="0" fontId="5" fillId="2" borderId="10" xfId="1" applyFont="1" applyFill="1" applyBorder="1" applyAlignment="1">
      <alignment horizontal="center" vertical="center"/>
    </xf>
    <xf numFmtId="0" fontId="5" fillId="2" borderId="44" xfId="1" applyFont="1" applyFill="1" applyBorder="1" applyAlignment="1">
      <alignment horizontal="center" vertical="center"/>
    </xf>
    <xf numFmtId="0" fontId="5" fillId="2" borderId="46" xfId="1" applyFont="1" applyFill="1" applyBorder="1" applyAlignment="1">
      <alignment horizontal="center" vertical="center"/>
    </xf>
    <xf numFmtId="0" fontId="5" fillId="2" borderId="47" xfId="1" applyFont="1" applyFill="1" applyBorder="1" applyAlignment="1">
      <alignment horizontal="center" vertical="center"/>
    </xf>
    <xf numFmtId="0" fontId="5" fillId="2" borderId="48" xfId="1" applyFont="1" applyFill="1" applyBorder="1" applyAlignment="1">
      <alignment horizontal="center" vertical="center"/>
    </xf>
    <xf numFmtId="0" fontId="6" fillId="2" borderId="61" xfId="1" applyFont="1" applyFill="1" applyBorder="1" applyAlignment="1">
      <alignment horizontal="center" vertical="center"/>
    </xf>
    <xf numFmtId="0" fontId="6" fillId="2" borderId="51" xfId="1" applyFont="1" applyFill="1" applyBorder="1" applyAlignment="1">
      <alignment horizontal="center" vertical="center"/>
    </xf>
    <xf numFmtId="0" fontId="5" fillId="2" borderId="42" xfId="1" applyFont="1" applyFill="1" applyBorder="1" applyAlignment="1">
      <alignment horizontal="center" vertical="center"/>
    </xf>
    <xf numFmtId="0" fontId="5" fillId="2" borderId="43" xfId="1" applyFont="1" applyFill="1" applyBorder="1" applyAlignment="1">
      <alignment horizontal="center" vertical="center"/>
    </xf>
    <xf numFmtId="0" fontId="5" fillId="2" borderId="55" xfId="1" applyFont="1" applyFill="1" applyBorder="1" applyAlignment="1">
      <alignment horizontal="center" vertical="center"/>
    </xf>
    <xf numFmtId="0" fontId="5" fillId="2" borderId="18" xfId="1" applyFont="1" applyFill="1" applyBorder="1" applyAlignment="1">
      <alignment horizontal="center" vertical="center"/>
    </xf>
    <xf numFmtId="0" fontId="5" fillId="2" borderId="19" xfId="1" applyFont="1" applyFill="1" applyBorder="1" applyAlignment="1">
      <alignment horizontal="center" vertical="center"/>
    </xf>
    <xf numFmtId="0" fontId="5" fillId="2" borderId="56" xfId="1" applyFont="1" applyFill="1" applyBorder="1" applyAlignment="1">
      <alignment horizontal="center" vertical="center"/>
    </xf>
    <xf numFmtId="0" fontId="5" fillId="2" borderId="17" xfId="1" applyFont="1" applyFill="1" applyBorder="1" applyAlignment="1">
      <alignment horizontal="center" vertical="center"/>
    </xf>
    <xf numFmtId="0" fontId="5" fillId="2" borderId="12" xfId="1" applyFont="1" applyFill="1" applyBorder="1" applyAlignment="1">
      <alignment horizontal="center" vertical="center"/>
    </xf>
    <xf numFmtId="0" fontId="5" fillId="2" borderId="45" xfId="1" applyFont="1" applyFill="1" applyBorder="1" applyAlignment="1">
      <alignment horizontal="center" vertical="center"/>
    </xf>
    <xf numFmtId="0" fontId="5" fillId="2" borderId="23" xfId="1" applyFont="1" applyFill="1" applyBorder="1" applyAlignment="1">
      <alignment horizontal="center" vertical="center"/>
    </xf>
    <xf numFmtId="0" fontId="5" fillId="2" borderId="9" xfId="1" applyFont="1" applyFill="1" applyBorder="1" applyAlignment="1">
      <alignment horizontal="center" vertical="center"/>
    </xf>
    <xf numFmtId="0" fontId="5" fillId="2" borderId="49" xfId="1" applyFont="1" applyFill="1" applyBorder="1" applyAlignment="1">
      <alignment horizontal="center" vertical="center"/>
    </xf>
    <xf numFmtId="0" fontId="6" fillId="2" borderId="0" xfId="1" applyFont="1" applyFill="1" applyAlignment="1">
      <alignment horizontal="right" vertical="center"/>
    </xf>
    <xf numFmtId="0" fontId="10" fillId="2" borderId="0" xfId="1" applyFont="1" applyFill="1" applyAlignment="1">
      <alignment horizontal="center" vertical="center"/>
    </xf>
    <xf numFmtId="176" fontId="5" fillId="2" borderId="0" xfId="1" applyNumberFormat="1" applyFont="1" applyFill="1" applyAlignment="1">
      <alignment horizontal="right" vertical="center" shrinkToFit="1"/>
    </xf>
    <xf numFmtId="0" fontId="5" fillId="2" borderId="24" xfId="1" applyFont="1" applyFill="1" applyBorder="1" applyAlignment="1">
      <alignment horizontal="distributed" vertical="center"/>
    </xf>
    <xf numFmtId="0" fontId="5" fillId="2" borderId="25" xfId="1" applyFont="1" applyFill="1" applyBorder="1" applyAlignment="1">
      <alignment horizontal="distributed" vertical="center"/>
    </xf>
    <xf numFmtId="0" fontId="5" fillId="2" borderId="27" xfId="1" applyFont="1" applyFill="1" applyBorder="1" applyAlignment="1">
      <alignment horizontal="distributed" vertical="center"/>
    </xf>
    <xf numFmtId="0" fontId="5" fillId="2" borderId="28" xfId="1" applyFont="1" applyFill="1" applyBorder="1" applyAlignment="1">
      <alignment horizontal="distributed" vertical="center"/>
    </xf>
    <xf numFmtId="0" fontId="11" fillId="2" borderId="25" xfId="1" applyFont="1" applyFill="1" applyBorder="1" applyAlignment="1">
      <alignment horizontal="left" vertical="center"/>
    </xf>
    <xf numFmtId="0" fontId="11" fillId="2" borderId="26" xfId="1" applyFont="1" applyFill="1" applyBorder="1" applyAlignment="1">
      <alignment horizontal="left" vertical="center"/>
    </xf>
    <xf numFmtId="0" fontId="11" fillId="2" borderId="28" xfId="1" applyFont="1" applyFill="1" applyBorder="1" applyAlignment="1">
      <alignment horizontal="left" vertical="center"/>
    </xf>
    <xf numFmtId="0" fontId="11" fillId="2" borderId="29" xfId="1" applyFont="1" applyFill="1" applyBorder="1" applyAlignment="1">
      <alignment horizontal="left" vertical="center"/>
    </xf>
    <xf numFmtId="0" fontId="5" fillId="2" borderId="30" xfId="1" applyFont="1" applyFill="1" applyBorder="1" applyAlignment="1">
      <alignment horizontal="distributed" vertical="center"/>
    </xf>
    <xf numFmtId="0" fontId="5" fillId="2" borderId="31" xfId="1" applyFont="1" applyFill="1" applyBorder="1" applyAlignment="1">
      <alignment horizontal="distributed" vertical="center"/>
    </xf>
    <xf numFmtId="0" fontId="5" fillId="2" borderId="33" xfId="1" applyFont="1" applyFill="1" applyBorder="1" applyAlignment="1">
      <alignment horizontal="center" vertical="center"/>
    </xf>
    <xf numFmtId="0" fontId="5" fillId="2" borderId="34" xfId="1" applyFont="1" applyFill="1" applyBorder="1" applyAlignment="1">
      <alignment horizontal="center" vertical="center"/>
    </xf>
    <xf numFmtId="0" fontId="5" fillId="2" borderId="36" xfId="1" applyFont="1" applyFill="1" applyBorder="1" applyAlignment="1">
      <alignment horizontal="center" vertical="center"/>
    </xf>
    <xf numFmtId="0" fontId="5" fillId="2" borderId="37" xfId="1" applyFont="1" applyFill="1" applyBorder="1" applyAlignment="1">
      <alignment horizontal="center" vertical="center"/>
    </xf>
    <xf numFmtId="0" fontId="5" fillId="2" borderId="39" xfId="1" applyFont="1" applyFill="1" applyBorder="1" applyAlignment="1">
      <alignment horizontal="center" vertical="center"/>
    </xf>
    <xf numFmtId="0" fontId="5" fillId="2" borderId="40" xfId="1" applyFont="1" applyFill="1" applyBorder="1" applyAlignment="1">
      <alignment horizontal="center" vertical="center"/>
    </xf>
    <xf numFmtId="0" fontId="7" fillId="3" borderId="28" xfId="1" applyFont="1" applyFill="1" applyBorder="1" applyAlignment="1" applyProtection="1">
      <alignment horizontal="left" vertical="center" wrapText="1"/>
      <protection locked="0"/>
    </xf>
    <xf numFmtId="0" fontId="11" fillId="2" borderId="28" xfId="1" applyFont="1" applyFill="1" applyBorder="1" applyAlignment="1">
      <alignment horizontal="left" vertical="center" wrapText="1"/>
    </xf>
    <xf numFmtId="0" fontId="11" fillId="2" borderId="31" xfId="1" applyFont="1" applyFill="1" applyBorder="1" applyAlignment="1">
      <alignment horizontal="left" vertical="center" wrapText="1"/>
    </xf>
    <xf numFmtId="0" fontId="11" fillId="3" borderId="28" xfId="1" applyFont="1" applyFill="1" applyBorder="1" applyAlignment="1" applyProtection="1">
      <alignment horizontal="left" vertical="center"/>
      <protection locked="0"/>
    </xf>
    <xf numFmtId="0" fontId="11" fillId="3" borderId="29" xfId="1" applyFont="1" applyFill="1" applyBorder="1" applyAlignment="1" applyProtection="1">
      <alignment horizontal="left" vertical="center"/>
      <protection locked="0"/>
    </xf>
    <xf numFmtId="0" fontId="11" fillId="3" borderId="31" xfId="1" applyFont="1" applyFill="1" applyBorder="1" applyAlignment="1" applyProtection="1">
      <alignment horizontal="left" vertical="center"/>
      <protection locked="0"/>
    </xf>
    <xf numFmtId="0" fontId="11" fillId="3" borderId="32" xfId="1" applyFont="1" applyFill="1" applyBorder="1" applyAlignment="1" applyProtection="1">
      <alignment horizontal="left" vertical="center"/>
      <protection locked="0"/>
    </xf>
    <xf numFmtId="0" fontId="5" fillId="2" borderId="34" xfId="1" applyFont="1" applyFill="1" applyBorder="1" applyAlignment="1">
      <alignment horizontal="left" vertical="center" wrapText="1"/>
    </xf>
    <xf numFmtId="0" fontId="5" fillId="2" borderId="35" xfId="1" applyFont="1" applyFill="1" applyBorder="1" applyAlignment="1">
      <alignment horizontal="left" vertical="center" wrapText="1"/>
    </xf>
    <xf numFmtId="0" fontId="5" fillId="2" borderId="37" xfId="1" applyFont="1" applyFill="1" applyBorder="1" applyAlignment="1">
      <alignment horizontal="left" vertical="center" wrapText="1"/>
    </xf>
    <xf numFmtId="0" fontId="5" fillId="2" borderId="38" xfId="1" applyFont="1" applyFill="1" applyBorder="1" applyAlignment="1">
      <alignment horizontal="left" vertical="center" wrapText="1"/>
    </xf>
    <xf numFmtId="0" fontId="5" fillId="2" borderId="64" xfId="1" applyFont="1" applyFill="1" applyBorder="1" applyAlignment="1">
      <alignment horizontal="left" vertical="center" wrapText="1"/>
    </xf>
    <xf numFmtId="0" fontId="5" fillId="2" borderId="40" xfId="1" applyFont="1" applyFill="1" applyBorder="1" applyAlignment="1">
      <alignment horizontal="left" vertical="center" wrapText="1"/>
    </xf>
    <xf numFmtId="0" fontId="5" fillId="2" borderId="41" xfId="1" applyFont="1" applyFill="1" applyBorder="1" applyAlignment="1">
      <alignment horizontal="left" vertical="center" wrapText="1"/>
    </xf>
    <xf numFmtId="0" fontId="5" fillId="2" borderId="58" xfId="1" applyFont="1" applyFill="1" applyBorder="1" applyAlignment="1">
      <alignment horizontal="center" vertical="center"/>
    </xf>
    <xf numFmtId="0" fontId="5" fillId="2" borderId="50" xfId="1" applyFont="1" applyFill="1" applyBorder="1" applyAlignment="1">
      <alignment horizontal="center" vertical="center"/>
    </xf>
    <xf numFmtId="0" fontId="5" fillId="2" borderId="59" xfId="1" applyFont="1" applyFill="1" applyBorder="1" applyAlignment="1">
      <alignment horizontal="center" vertical="center"/>
    </xf>
    <xf numFmtId="0" fontId="5" fillId="2" borderId="60" xfId="1" applyFont="1" applyFill="1" applyBorder="1" applyAlignment="1">
      <alignment horizontal="center" vertical="center"/>
    </xf>
    <xf numFmtId="0" fontId="5" fillId="2" borderId="63" xfId="1" applyFont="1" applyFill="1" applyBorder="1" applyAlignment="1">
      <alignment horizontal="center" vertical="center"/>
    </xf>
    <xf numFmtId="0" fontId="5" fillId="2" borderId="61" xfId="1" applyFont="1" applyFill="1" applyBorder="1" applyAlignment="1">
      <alignment horizontal="center" vertical="center"/>
    </xf>
    <xf numFmtId="0" fontId="5" fillId="2" borderId="51" xfId="1" applyFont="1" applyFill="1" applyBorder="1" applyAlignment="1">
      <alignment horizontal="center" vertical="center"/>
    </xf>
    <xf numFmtId="0" fontId="5" fillId="2" borderId="62" xfId="1" applyFont="1" applyFill="1" applyBorder="1" applyAlignment="1">
      <alignment horizontal="center" vertical="center"/>
    </xf>
    <xf numFmtId="0" fontId="5" fillId="3" borderId="60" xfId="1" applyFont="1" applyFill="1" applyBorder="1" applyAlignment="1" applyProtection="1">
      <alignment horizontal="center" vertical="center"/>
      <protection locked="0"/>
    </xf>
    <xf numFmtId="0" fontId="5" fillId="3" borderId="16" xfId="1" applyFont="1" applyFill="1" applyBorder="1" applyAlignment="1" applyProtection="1">
      <alignment horizontal="center" vertical="center"/>
      <protection locked="0"/>
    </xf>
  </cellXfs>
  <cellStyles count="6">
    <cellStyle name="桁区切り" xfId="2" builtinId="6"/>
    <cellStyle name="桁区切り 2" xfId="5"/>
    <cellStyle name="標準" xfId="0" builtinId="0"/>
    <cellStyle name="標準 2" xfId="1"/>
    <cellStyle name="標準 3" xfId="3"/>
    <cellStyle name="標準 4" xfId="4"/>
  </cellStyles>
  <dxfs count="34">
    <dxf>
      <border diagonalUp="0" diagonalDown="0">
        <left/>
        <right/>
        <top style="thin">
          <color indexed="64"/>
        </top>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border diagonalUp="0" diagonalDown="0">
        <left/>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border diagonalUp="0" diagonalDown="0">
        <left/>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border diagonalUp="0" diagonalDown="0">
        <left/>
        <right/>
        <top style="thin">
          <color indexed="64"/>
        </top>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border diagonalUp="0" diagonalDown="0">
        <left/>
        <right/>
        <top style="thin">
          <color indexed="64"/>
        </top>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border diagonalUp="0" diagonalDown="0">
        <left/>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border diagonalUp="0" diagonalDown="0">
        <left/>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s>
  <tableStyles count="0" defaultTableStyle="TableStyleMedium2" defaultPivotStyle="PivotStyleLight16"/>
  <colors>
    <mruColors>
      <color rgb="FFA1A1A1"/>
      <color rgb="FF808080"/>
      <color rgb="FFFFFFCC"/>
      <color rgb="FF0000FF"/>
      <color rgb="FFFFCCFF"/>
      <color rgb="FF0099CC"/>
      <color rgb="FFFF9966"/>
      <color rgb="FF00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200025</xdr:colOff>
          <xdr:row>36</xdr:row>
          <xdr:rowOff>238125</xdr:rowOff>
        </xdr:from>
        <xdr:to>
          <xdr:col>3</xdr:col>
          <xdr:colOff>95250</xdr:colOff>
          <xdr:row>37</xdr:row>
          <xdr:rowOff>190500</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E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200025</xdr:colOff>
          <xdr:row>38</xdr:row>
          <xdr:rowOff>0</xdr:rowOff>
        </xdr:from>
        <xdr:to>
          <xdr:col>3</xdr:col>
          <xdr:colOff>95250</xdr:colOff>
          <xdr:row>38</xdr:row>
          <xdr:rowOff>190500</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E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ables/table1.xml><?xml version="1.0" encoding="utf-8"?>
<table xmlns="http://schemas.openxmlformats.org/spreadsheetml/2006/main" id="2" name="松江市設備導入支援事業補助金" displayName="松江市設備導入支援事業補助金" ref="A9:A11" totalsRowShown="0" headerRowBorderDxfId="33" tableBorderDxfId="32" totalsRowBorderDxfId="31">
  <autoFilter ref="A9:A11"/>
  <tableColumns count="1">
    <tableColumn id="1" name="松江市設備導入支援事業補助金"/>
  </tableColumns>
  <tableStyleInfo name="TableStyleMedium2" showFirstColumn="0" showLastColumn="0" showRowStripes="1" showColumnStripes="0"/>
</table>
</file>

<file path=xl/tables/table10.xml><?xml version="1.0" encoding="utf-8"?>
<table xmlns="http://schemas.openxmlformats.org/spreadsheetml/2006/main" id="1" name="製造業" displayName="製造業" ref="A1:A25" totalsRowShown="0" headerRowCellStyle="標準 4">
  <autoFilter ref="A1:A25"/>
  <tableColumns count="1">
    <tableColumn id="1" name="製造業"/>
  </tableColumns>
  <tableStyleInfo name="TableStyleMedium2" showFirstColumn="0" showLastColumn="0" showRowStripes="1" showColumnStripes="0"/>
</table>
</file>

<file path=xl/tables/table11.xml><?xml version="1.0" encoding="utf-8"?>
<table xmlns="http://schemas.openxmlformats.org/spreadsheetml/2006/main" id="11" name="情報通信業" displayName="情報通信業" ref="B1:B6" totalsRowShown="0" headerRowCellStyle="標準 4">
  <autoFilter ref="B1:B6"/>
  <tableColumns count="1">
    <tableColumn id="1" name="情報通信業"/>
  </tableColumns>
  <tableStyleInfo name="TableStyleMedium2" showFirstColumn="0" showLastColumn="0" showRowStripes="1" showColumnStripes="0"/>
</table>
</file>

<file path=xl/tables/table2.xml><?xml version="1.0" encoding="utf-8"?>
<table xmlns="http://schemas.openxmlformats.org/spreadsheetml/2006/main" id="3" name="松江市デジタル化支援事業補助金" displayName="松江市デジタル化支援事業補助金" ref="B9:B11" totalsRowShown="0" headerRowBorderDxfId="30" tableBorderDxfId="29" totalsRowBorderDxfId="28">
  <autoFilter ref="B9:B11"/>
  <tableColumns count="1">
    <tableColumn id="1" name="松江市デジタル化支援事業補助金"/>
  </tableColumns>
  <tableStyleInfo name="TableStyleMedium2" showFirstColumn="0" showLastColumn="0" showRowStripes="1" showColumnStripes="0"/>
</table>
</file>

<file path=xl/tables/table3.xml><?xml version="1.0" encoding="utf-8"?>
<table xmlns="http://schemas.openxmlformats.org/spreadsheetml/2006/main" id="4" name="松江市環境負荷軽減活動支援事業補助金" displayName="松江市環境負荷軽減活動支援事業補助金" ref="C9:C11" totalsRowShown="0" headerRowBorderDxfId="27" tableBorderDxfId="26" totalsRowBorderDxfId="25">
  <autoFilter ref="C9:C11"/>
  <tableColumns count="1">
    <tableColumn id="1" name="松江市環境負荷軽減活動支援事業補助金" dataDxfId="24"/>
  </tableColumns>
  <tableStyleInfo name="TableStyleMedium2" showFirstColumn="0" showLastColumn="0" showRowStripes="1" showColumnStripes="0"/>
</table>
</file>

<file path=xl/tables/table4.xml><?xml version="1.0" encoding="utf-8"?>
<table xmlns="http://schemas.openxmlformats.org/spreadsheetml/2006/main" id="5" name="松江市人材育成支援事業補助金" displayName="松江市人材育成支援事業補助金" ref="D9:D11" totalsRowShown="0" headerRowBorderDxfId="23" tableBorderDxfId="22" totalsRowBorderDxfId="21">
  <autoFilter ref="D9:D11"/>
  <tableColumns count="1">
    <tableColumn id="1" name="松江市人材育成支援事業補助金" dataDxfId="20"/>
  </tableColumns>
  <tableStyleInfo name="TableStyleMedium2" showFirstColumn="0" showLastColumn="0" showRowStripes="1" showColumnStripes="0"/>
</table>
</file>

<file path=xl/tables/table5.xml><?xml version="1.0" encoding="utf-8"?>
<table xmlns="http://schemas.openxmlformats.org/spreadsheetml/2006/main" id="6" name="松江市人材確保支援事業補助金" displayName="松江市人材確保支援事業補助金" ref="E9:E10" totalsRowShown="0" headerRowBorderDxfId="19" tableBorderDxfId="18" totalsRowBorderDxfId="17">
  <autoFilter ref="E9:E10"/>
  <tableColumns count="1">
    <tableColumn id="1" name="松江市人材確保支援事業補助金" dataDxfId="16"/>
  </tableColumns>
  <tableStyleInfo name="TableStyleMedium2" showFirstColumn="0" showLastColumn="0" showRowStripes="1" showColumnStripes="0"/>
</table>
</file>

<file path=xl/tables/table6.xml><?xml version="1.0" encoding="utf-8"?>
<table xmlns="http://schemas.openxmlformats.org/spreadsheetml/2006/main" id="7" name="松江市職場改善活動支援事業補助金" displayName="松江市職場改善活動支援事業補助金" ref="F9:F10" totalsRowShown="0" headerRowBorderDxfId="15" tableBorderDxfId="14" totalsRowBorderDxfId="13">
  <autoFilter ref="F9:F10"/>
  <tableColumns count="1">
    <tableColumn id="1" name="松江市職場改善活動支援事業補助金" dataDxfId="12"/>
  </tableColumns>
  <tableStyleInfo name="TableStyleMedium2" showFirstColumn="0" showLastColumn="0" showRowStripes="1" showColumnStripes="0"/>
</table>
</file>

<file path=xl/tables/table7.xml><?xml version="1.0" encoding="utf-8"?>
<table xmlns="http://schemas.openxmlformats.org/spreadsheetml/2006/main" id="8" name="松江市販路開拓支援事業補助金" displayName="松江市販路開拓支援事業補助金" ref="G9:G12" totalsRowShown="0" headerRowBorderDxfId="11" tableBorderDxfId="10" totalsRowBorderDxfId="9">
  <autoFilter ref="G9:G12"/>
  <tableColumns count="1">
    <tableColumn id="1" name="松江市販路開拓支援事業補助金" dataDxfId="8"/>
  </tableColumns>
  <tableStyleInfo name="TableStyleMedium2" showFirstColumn="0" showLastColumn="0" showRowStripes="1" showColumnStripes="0"/>
</table>
</file>

<file path=xl/tables/table8.xml><?xml version="1.0" encoding="utf-8"?>
<table xmlns="http://schemas.openxmlformats.org/spreadsheetml/2006/main" id="9" name="松江市新製品・新技術開発支援事業補助金" displayName="松江市新製品・新技術開発支援事業補助金" ref="H9:H12" totalsRowShown="0" headerRowBorderDxfId="7" tableBorderDxfId="6" totalsRowBorderDxfId="5">
  <autoFilter ref="H9:H12"/>
  <tableColumns count="1">
    <tableColumn id="1" name="松江市新製品・新技術開発支援事業補助金" dataDxfId="4"/>
  </tableColumns>
  <tableStyleInfo name="TableStyleMedium2" showFirstColumn="0" showLastColumn="0" showRowStripes="1" showColumnStripes="0"/>
</table>
</file>

<file path=xl/tables/table9.xml><?xml version="1.0" encoding="utf-8"?>
<table xmlns="http://schemas.openxmlformats.org/spreadsheetml/2006/main" id="10" name="松江市小規模企業者支援事業補助金" displayName="松江市小規模企業者支援事業補助金" ref="I9:I10" totalsRowShown="0" headerRowBorderDxfId="3" tableBorderDxfId="2" totalsRowBorderDxfId="1">
  <autoFilter ref="I9:I10"/>
  <tableColumns count="1">
    <tableColumn id="1" name="松江市小規模企業者支援事業補助金" dataDxfId="0"/>
  </tableColumns>
  <tableStyleInfo name="TableStyleMedium2"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2.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8" Type="http://schemas.openxmlformats.org/officeDocument/2006/relationships/table" Target="../tables/table8.xml"/><Relationship Id="rId3" Type="http://schemas.openxmlformats.org/officeDocument/2006/relationships/table" Target="../tables/table3.xml"/><Relationship Id="rId7" Type="http://schemas.openxmlformats.org/officeDocument/2006/relationships/table" Target="../tables/table7.xml"/><Relationship Id="rId2" Type="http://schemas.openxmlformats.org/officeDocument/2006/relationships/table" Target="../tables/table2.xml"/><Relationship Id="rId1" Type="http://schemas.openxmlformats.org/officeDocument/2006/relationships/table" Target="../tables/table1.xml"/><Relationship Id="rId6" Type="http://schemas.openxmlformats.org/officeDocument/2006/relationships/table" Target="../tables/table6.xml"/><Relationship Id="rId5" Type="http://schemas.openxmlformats.org/officeDocument/2006/relationships/table" Target="../tables/table5.xml"/><Relationship Id="rId4" Type="http://schemas.openxmlformats.org/officeDocument/2006/relationships/table" Target="../tables/table4.xml"/><Relationship Id="rId9" Type="http://schemas.openxmlformats.org/officeDocument/2006/relationships/table" Target="../tables/table9.xml"/></Relationships>
</file>

<file path=xl/worksheets/_rels/sheet3.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table" Target="../tables/table10.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topLeftCell="C5" workbookViewId="0">
      <selection activeCell="D7" sqref="D7"/>
    </sheetView>
  </sheetViews>
  <sheetFormatPr defaultRowHeight="18.75" x14ac:dyDescent="0.4"/>
  <cols>
    <col min="2" max="4" width="45.625" customWidth="1"/>
    <col min="5" max="5" width="70.625" customWidth="1"/>
    <col min="6" max="12" width="45.625" customWidth="1"/>
  </cols>
  <sheetData>
    <row r="1" spans="1:5" x14ac:dyDescent="0.4">
      <c r="A1" s="8" t="s">
        <v>82</v>
      </c>
      <c r="B1" s="8" t="s">
        <v>83</v>
      </c>
      <c r="C1" s="8" t="s">
        <v>84</v>
      </c>
      <c r="D1" s="8" t="s">
        <v>85</v>
      </c>
      <c r="E1" s="8" t="s">
        <v>86</v>
      </c>
    </row>
    <row r="2" spans="1:5" ht="93.75" x14ac:dyDescent="0.4">
      <c r="A2" s="8">
        <v>1</v>
      </c>
      <c r="B2" s="8" t="s">
        <v>87</v>
      </c>
      <c r="C2" s="8" t="s">
        <v>88</v>
      </c>
      <c r="D2" s="9" t="s">
        <v>230</v>
      </c>
      <c r="E2" s="9" t="s">
        <v>229</v>
      </c>
    </row>
    <row r="3" spans="1:5" ht="93.75" x14ac:dyDescent="0.4">
      <c r="A3" s="8">
        <v>2</v>
      </c>
      <c r="B3" s="8" t="s">
        <v>87</v>
      </c>
      <c r="C3" s="8" t="s">
        <v>89</v>
      </c>
      <c r="D3" s="9" t="s">
        <v>230</v>
      </c>
      <c r="E3" s="9" t="s">
        <v>229</v>
      </c>
    </row>
    <row r="4" spans="1:5" ht="93.75" x14ac:dyDescent="0.4">
      <c r="A4" s="8">
        <v>3</v>
      </c>
      <c r="B4" s="8" t="s">
        <v>90</v>
      </c>
      <c r="C4" s="8" t="s">
        <v>98</v>
      </c>
      <c r="D4" s="9" t="s">
        <v>231</v>
      </c>
      <c r="E4" s="9" t="s">
        <v>229</v>
      </c>
    </row>
    <row r="5" spans="1:5" ht="75" x14ac:dyDescent="0.4">
      <c r="A5" s="8">
        <v>4</v>
      </c>
      <c r="B5" s="8" t="s">
        <v>90</v>
      </c>
      <c r="C5" s="8" t="s">
        <v>99</v>
      </c>
      <c r="D5" s="9" t="s">
        <v>232</v>
      </c>
      <c r="E5" s="9" t="s">
        <v>229</v>
      </c>
    </row>
    <row r="6" spans="1:5" ht="75" x14ac:dyDescent="0.4">
      <c r="A6" s="8">
        <v>5</v>
      </c>
      <c r="B6" s="8" t="s">
        <v>91</v>
      </c>
      <c r="C6" s="8" t="s">
        <v>100</v>
      </c>
      <c r="D6" s="9" t="s">
        <v>233</v>
      </c>
      <c r="E6" s="9" t="s">
        <v>229</v>
      </c>
    </row>
    <row r="7" spans="1:5" ht="75" x14ac:dyDescent="0.4">
      <c r="A7" s="8">
        <v>6</v>
      </c>
      <c r="B7" s="8" t="s">
        <v>91</v>
      </c>
      <c r="C7" s="8" t="s">
        <v>119</v>
      </c>
      <c r="D7" s="9" t="s">
        <v>233</v>
      </c>
      <c r="E7" s="9" t="s">
        <v>229</v>
      </c>
    </row>
    <row r="8" spans="1:5" ht="112.5" x14ac:dyDescent="0.4">
      <c r="A8" s="8">
        <v>7</v>
      </c>
      <c r="B8" s="8" t="s">
        <v>93</v>
      </c>
      <c r="C8" s="8" t="s">
        <v>101</v>
      </c>
      <c r="D8" s="9" t="s">
        <v>234</v>
      </c>
      <c r="E8" s="9" t="s">
        <v>235</v>
      </c>
    </row>
    <row r="9" spans="1:5" ht="112.5" x14ac:dyDescent="0.4">
      <c r="A9" s="8">
        <v>8</v>
      </c>
      <c r="B9" s="8" t="s">
        <v>93</v>
      </c>
      <c r="C9" s="8" t="s">
        <v>102</v>
      </c>
      <c r="D9" s="9" t="s">
        <v>234</v>
      </c>
      <c r="E9" s="9" t="s">
        <v>235</v>
      </c>
    </row>
    <row r="10" spans="1:5" ht="93.75" x14ac:dyDescent="0.4">
      <c r="A10" s="8">
        <v>9</v>
      </c>
      <c r="B10" s="8" t="s">
        <v>94</v>
      </c>
      <c r="C10" s="8" t="s">
        <v>103</v>
      </c>
      <c r="D10" s="9" t="s">
        <v>236</v>
      </c>
      <c r="E10" s="9" t="s">
        <v>237</v>
      </c>
    </row>
    <row r="11" spans="1:5" ht="75" x14ac:dyDescent="0.4">
      <c r="A11" s="8">
        <v>10</v>
      </c>
      <c r="B11" s="8" t="s">
        <v>92</v>
      </c>
      <c r="C11" s="8" t="s">
        <v>104</v>
      </c>
      <c r="D11" s="9" t="s">
        <v>238</v>
      </c>
      <c r="E11" s="9" t="s">
        <v>229</v>
      </c>
    </row>
    <row r="12" spans="1:5" ht="93.75" x14ac:dyDescent="0.4">
      <c r="A12" s="8">
        <v>11</v>
      </c>
      <c r="B12" s="8" t="s">
        <v>95</v>
      </c>
      <c r="C12" s="8" t="s">
        <v>105</v>
      </c>
      <c r="D12" s="9" t="s">
        <v>233</v>
      </c>
      <c r="E12" s="9" t="s">
        <v>237</v>
      </c>
    </row>
    <row r="13" spans="1:5" ht="93.75" x14ac:dyDescent="0.4">
      <c r="A13" s="8">
        <v>12</v>
      </c>
      <c r="B13" s="8" t="s">
        <v>95</v>
      </c>
      <c r="C13" s="8" t="s">
        <v>106</v>
      </c>
      <c r="D13" s="9" t="s">
        <v>233</v>
      </c>
      <c r="E13" s="9" t="s">
        <v>237</v>
      </c>
    </row>
    <row r="14" spans="1:5" ht="93.75" x14ac:dyDescent="0.4">
      <c r="A14" s="8">
        <v>13</v>
      </c>
      <c r="B14" s="8" t="s">
        <v>95</v>
      </c>
      <c r="C14" s="8" t="s">
        <v>107</v>
      </c>
      <c r="D14" s="9" t="s">
        <v>233</v>
      </c>
      <c r="E14" s="9" t="s">
        <v>237</v>
      </c>
    </row>
    <row r="15" spans="1:5" ht="112.5" x14ac:dyDescent="0.4">
      <c r="A15" s="8">
        <v>14</v>
      </c>
      <c r="B15" s="8" t="s">
        <v>96</v>
      </c>
      <c r="C15" s="8" t="s">
        <v>108</v>
      </c>
      <c r="D15" s="9" t="s">
        <v>239</v>
      </c>
      <c r="E15" s="9" t="s">
        <v>229</v>
      </c>
    </row>
    <row r="16" spans="1:5" ht="112.5" x14ac:dyDescent="0.4">
      <c r="A16" s="8">
        <v>15</v>
      </c>
      <c r="B16" s="8" t="s">
        <v>96</v>
      </c>
      <c r="C16" s="8" t="s">
        <v>109</v>
      </c>
      <c r="D16" s="9" t="s">
        <v>239</v>
      </c>
      <c r="E16" s="9" t="s">
        <v>229</v>
      </c>
    </row>
    <row r="17" spans="1:5" ht="112.5" x14ac:dyDescent="0.4">
      <c r="A17" s="8">
        <v>16</v>
      </c>
      <c r="B17" s="8" t="s">
        <v>96</v>
      </c>
      <c r="C17" s="8" t="s">
        <v>110</v>
      </c>
      <c r="D17" s="9" t="s">
        <v>239</v>
      </c>
      <c r="E17" s="9" t="s">
        <v>229</v>
      </c>
    </row>
    <row r="18" spans="1:5" ht="93.75" x14ac:dyDescent="0.4">
      <c r="A18" s="8">
        <v>17</v>
      </c>
      <c r="B18" s="8" t="s">
        <v>97</v>
      </c>
      <c r="C18" s="8" t="s">
        <v>111</v>
      </c>
      <c r="D18" s="9" t="s">
        <v>240</v>
      </c>
      <c r="E18" s="9" t="s">
        <v>241</v>
      </c>
    </row>
  </sheetData>
  <phoneticPr fontId="1"/>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AF16"/>
  <sheetViews>
    <sheetView view="pageBreakPreview" topLeftCell="A2" zoomScale="90" zoomScaleNormal="85" zoomScaleSheetLayoutView="90" workbookViewId="0">
      <selection activeCell="U3" sqref="U3:AA3"/>
    </sheetView>
  </sheetViews>
  <sheetFormatPr defaultColWidth="3" defaultRowHeight="18.75" customHeight="1" x14ac:dyDescent="0.4"/>
  <cols>
    <col min="1" max="1" width="3" style="1"/>
    <col min="2" max="2" width="2" style="1" customWidth="1"/>
    <col min="3" max="3" width="4.625" style="1" customWidth="1"/>
    <col min="4" max="7" width="3" style="1"/>
    <col min="8" max="8" width="4.125" style="1" customWidth="1"/>
    <col min="9" max="14" width="3" style="1"/>
    <col min="15" max="15" width="2" style="1" customWidth="1"/>
    <col min="16" max="26" width="3" style="1"/>
    <col min="27" max="28" width="3" style="1" customWidth="1"/>
    <col min="29" max="29" width="3" style="1"/>
    <col min="30" max="30" width="9.5" style="1" bestFit="1" customWidth="1"/>
    <col min="31" max="32" width="20.625" style="1" customWidth="1"/>
    <col min="33" max="250" width="3" style="1"/>
    <col min="251" max="251" width="3.5" style="1" bestFit="1" customWidth="1"/>
    <col min="252" max="506" width="3" style="1"/>
    <col min="507" max="507" width="3.5" style="1" bestFit="1" customWidth="1"/>
    <col min="508" max="762" width="3" style="1"/>
    <col min="763" max="763" width="3.5" style="1" bestFit="1" customWidth="1"/>
    <col min="764" max="1018" width="3" style="1"/>
    <col min="1019" max="1019" width="3.5" style="1" bestFit="1" customWidth="1"/>
    <col min="1020" max="1274" width="3" style="1"/>
    <col min="1275" max="1275" width="3.5" style="1" bestFit="1" customWidth="1"/>
    <col min="1276" max="1530" width="3" style="1"/>
    <col min="1531" max="1531" width="3.5" style="1" bestFit="1" customWidth="1"/>
    <col min="1532" max="1786" width="3" style="1"/>
    <col min="1787" max="1787" width="3.5" style="1" bestFit="1" customWidth="1"/>
    <col min="1788" max="2042" width="3" style="1"/>
    <col min="2043" max="2043" width="3.5" style="1" bestFit="1" customWidth="1"/>
    <col min="2044" max="2298" width="3" style="1"/>
    <col min="2299" max="2299" width="3.5" style="1" bestFit="1" customWidth="1"/>
    <col min="2300" max="2554" width="3" style="1"/>
    <col min="2555" max="2555" width="3.5" style="1" bestFit="1" customWidth="1"/>
    <col min="2556" max="2810" width="3" style="1"/>
    <col min="2811" max="2811" width="3.5" style="1" bestFit="1" customWidth="1"/>
    <col min="2812" max="3066" width="3" style="1"/>
    <col min="3067" max="3067" width="3.5" style="1" bestFit="1" customWidth="1"/>
    <col min="3068" max="3322" width="3" style="1"/>
    <col min="3323" max="3323" width="3.5" style="1" bestFit="1" customWidth="1"/>
    <col min="3324" max="3578" width="3" style="1"/>
    <col min="3579" max="3579" width="3.5" style="1" bestFit="1" customWidth="1"/>
    <col min="3580" max="3834" width="3" style="1"/>
    <col min="3835" max="3835" width="3.5" style="1" bestFit="1" customWidth="1"/>
    <col min="3836" max="4090" width="3" style="1"/>
    <col min="4091" max="4091" width="3.5" style="1" bestFit="1" customWidth="1"/>
    <col min="4092" max="4346" width="3" style="1"/>
    <col min="4347" max="4347" width="3.5" style="1" bestFit="1" customWidth="1"/>
    <col min="4348" max="4602" width="3" style="1"/>
    <col min="4603" max="4603" width="3.5" style="1" bestFit="1" customWidth="1"/>
    <col min="4604" max="4858" width="3" style="1"/>
    <col min="4859" max="4859" width="3.5" style="1" bestFit="1" customWidth="1"/>
    <col min="4860" max="5114" width="3" style="1"/>
    <col min="5115" max="5115" width="3.5" style="1" bestFit="1" customWidth="1"/>
    <col min="5116" max="5370" width="3" style="1"/>
    <col min="5371" max="5371" width="3.5" style="1" bestFit="1" customWidth="1"/>
    <col min="5372" max="5626" width="3" style="1"/>
    <col min="5627" max="5627" width="3.5" style="1" bestFit="1" customWidth="1"/>
    <col min="5628" max="5882" width="3" style="1"/>
    <col min="5883" max="5883" width="3.5" style="1" bestFit="1" customWidth="1"/>
    <col min="5884" max="6138" width="3" style="1"/>
    <col min="6139" max="6139" width="3.5" style="1" bestFit="1" customWidth="1"/>
    <col min="6140" max="6394" width="3" style="1"/>
    <col min="6395" max="6395" width="3.5" style="1" bestFit="1" customWidth="1"/>
    <col min="6396" max="6650" width="3" style="1"/>
    <col min="6651" max="6651" width="3.5" style="1" bestFit="1" customWidth="1"/>
    <col min="6652" max="6906" width="3" style="1"/>
    <col min="6907" max="6907" width="3.5" style="1" bestFit="1" customWidth="1"/>
    <col min="6908" max="7162" width="3" style="1"/>
    <col min="7163" max="7163" width="3.5" style="1" bestFit="1" customWidth="1"/>
    <col min="7164" max="7418" width="3" style="1"/>
    <col min="7419" max="7419" width="3.5" style="1" bestFit="1" customWidth="1"/>
    <col min="7420" max="7674" width="3" style="1"/>
    <col min="7675" max="7675" width="3.5" style="1" bestFit="1" customWidth="1"/>
    <col min="7676" max="7930" width="3" style="1"/>
    <col min="7931" max="7931" width="3.5" style="1" bestFit="1" customWidth="1"/>
    <col min="7932" max="8186" width="3" style="1"/>
    <col min="8187" max="8187" width="3.5" style="1" bestFit="1" customWidth="1"/>
    <col min="8188" max="8442" width="3" style="1"/>
    <col min="8443" max="8443" width="3.5" style="1" bestFit="1" customWidth="1"/>
    <col min="8444" max="8698" width="3" style="1"/>
    <col min="8699" max="8699" width="3.5" style="1" bestFit="1" customWidth="1"/>
    <col min="8700" max="8954" width="3" style="1"/>
    <col min="8955" max="8955" width="3.5" style="1" bestFit="1" customWidth="1"/>
    <col min="8956" max="9210" width="3" style="1"/>
    <col min="9211" max="9211" width="3.5" style="1" bestFit="1" customWidth="1"/>
    <col min="9212" max="9466" width="3" style="1"/>
    <col min="9467" max="9467" width="3.5" style="1" bestFit="1" customWidth="1"/>
    <col min="9468" max="9722" width="3" style="1"/>
    <col min="9723" max="9723" width="3.5" style="1" bestFit="1" customWidth="1"/>
    <col min="9724" max="9978" width="3" style="1"/>
    <col min="9979" max="9979" width="3.5" style="1" bestFit="1" customWidth="1"/>
    <col min="9980" max="10234" width="3" style="1"/>
    <col min="10235" max="10235" width="3.5" style="1" bestFit="1" customWidth="1"/>
    <col min="10236" max="10490" width="3" style="1"/>
    <col min="10491" max="10491" width="3.5" style="1" bestFit="1" customWidth="1"/>
    <col min="10492" max="10746" width="3" style="1"/>
    <col min="10747" max="10747" width="3.5" style="1" bestFit="1" customWidth="1"/>
    <col min="10748" max="11002" width="3" style="1"/>
    <col min="11003" max="11003" width="3.5" style="1" bestFit="1" customWidth="1"/>
    <col min="11004" max="11258" width="3" style="1"/>
    <col min="11259" max="11259" width="3.5" style="1" bestFit="1" customWidth="1"/>
    <col min="11260" max="11514" width="3" style="1"/>
    <col min="11515" max="11515" width="3.5" style="1" bestFit="1" customWidth="1"/>
    <col min="11516" max="11770" width="3" style="1"/>
    <col min="11771" max="11771" width="3.5" style="1" bestFit="1" customWidth="1"/>
    <col min="11772" max="12026" width="3" style="1"/>
    <col min="12027" max="12027" width="3.5" style="1" bestFit="1" customWidth="1"/>
    <col min="12028" max="12282" width="3" style="1"/>
    <col min="12283" max="12283" width="3.5" style="1" bestFit="1" customWidth="1"/>
    <col min="12284" max="12538" width="3" style="1"/>
    <col min="12539" max="12539" width="3.5" style="1" bestFit="1" customWidth="1"/>
    <col min="12540" max="12794" width="3" style="1"/>
    <col min="12795" max="12795" width="3.5" style="1" bestFit="1" customWidth="1"/>
    <col min="12796" max="13050" width="3" style="1"/>
    <col min="13051" max="13051" width="3.5" style="1" bestFit="1" customWidth="1"/>
    <col min="13052" max="13306" width="3" style="1"/>
    <col min="13307" max="13307" width="3.5" style="1" bestFit="1" customWidth="1"/>
    <col min="13308" max="13562" width="3" style="1"/>
    <col min="13563" max="13563" width="3.5" style="1" bestFit="1" customWidth="1"/>
    <col min="13564" max="13818" width="3" style="1"/>
    <col min="13819" max="13819" width="3.5" style="1" bestFit="1" customWidth="1"/>
    <col min="13820" max="14074" width="3" style="1"/>
    <col min="14075" max="14075" width="3.5" style="1" bestFit="1" customWidth="1"/>
    <col min="14076" max="14330" width="3" style="1"/>
    <col min="14331" max="14331" width="3.5" style="1" bestFit="1" customWidth="1"/>
    <col min="14332" max="14586" width="3" style="1"/>
    <col min="14587" max="14587" width="3.5" style="1" bestFit="1" customWidth="1"/>
    <col min="14588" max="14842" width="3" style="1"/>
    <col min="14843" max="14843" width="3.5" style="1" bestFit="1" customWidth="1"/>
    <col min="14844" max="15098" width="3" style="1"/>
    <col min="15099" max="15099" width="3.5" style="1" bestFit="1" customWidth="1"/>
    <col min="15100" max="15354" width="3" style="1"/>
    <col min="15355" max="15355" width="3.5" style="1" bestFit="1" customWidth="1"/>
    <col min="15356" max="15610" width="3" style="1"/>
    <col min="15611" max="15611" width="3.5" style="1" bestFit="1" customWidth="1"/>
    <col min="15612" max="15866" width="3" style="1"/>
    <col min="15867" max="15867" width="3.5" style="1" bestFit="1" customWidth="1"/>
    <col min="15868" max="16122" width="3" style="1"/>
    <col min="16123" max="16123" width="3.5" style="1" bestFit="1" customWidth="1"/>
    <col min="16124" max="16384" width="3" style="1"/>
  </cols>
  <sheetData>
    <row r="1" spans="1:32" ht="20.100000000000001" customHeight="1" x14ac:dyDescent="0.4">
      <c r="A1" s="49"/>
      <c r="B1" s="92" t="s">
        <v>68</v>
      </c>
      <c r="C1" s="92"/>
      <c r="D1" s="92"/>
      <c r="E1" s="92"/>
      <c r="F1" s="92"/>
      <c r="G1" s="92"/>
      <c r="H1" s="92"/>
      <c r="I1" s="92"/>
      <c r="J1" s="92"/>
      <c r="K1" s="92"/>
      <c r="L1" s="92"/>
      <c r="M1" s="92"/>
      <c r="N1" s="92"/>
      <c r="O1" s="92"/>
      <c r="P1" s="92"/>
      <c r="Q1" s="92"/>
      <c r="R1" s="92"/>
      <c r="S1" s="92"/>
      <c r="T1" s="92"/>
      <c r="U1" s="92"/>
      <c r="V1" s="92"/>
      <c r="W1" s="92"/>
      <c r="X1" s="92"/>
      <c r="Y1" s="92"/>
      <c r="Z1" s="92"/>
      <c r="AA1" s="92"/>
      <c r="AB1" s="92"/>
    </row>
    <row r="2" spans="1:32" ht="39.950000000000003" customHeight="1" x14ac:dyDescent="0.4">
      <c r="A2" s="335" t="s">
        <v>138</v>
      </c>
      <c r="B2" s="335"/>
      <c r="C2" s="335"/>
      <c r="D2" s="335"/>
      <c r="E2" s="335"/>
      <c r="F2" s="335"/>
      <c r="G2" s="335"/>
      <c r="H2" s="335"/>
      <c r="I2" s="335"/>
      <c r="J2" s="335"/>
      <c r="K2" s="335"/>
      <c r="L2" s="335"/>
      <c r="M2" s="336" t="s">
        <v>71</v>
      </c>
      <c r="N2" s="336"/>
      <c r="O2" s="92" t="s">
        <v>69</v>
      </c>
      <c r="P2" s="92"/>
      <c r="Q2" s="92"/>
      <c r="R2" s="92"/>
      <c r="S2" s="92"/>
      <c r="T2" s="92"/>
      <c r="U2" s="92"/>
      <c r="V2" s="92"/>
      <c r="W2" s="92"/>
      <c r="X2" s="92"/>
      <c r="Y2" s="92"/>
      <c r="Z2" s="92"/>
      <c r="AA2" s="92"/>
      <c r="AB2" s="92"/>
    </row>
    <row r="3" spans="1:32" ht="20.100000000000001" customHeight="1" x14ac:dyDescent="0.4">
      <c r="A3" s="50"/>
      <c r="B3" s="51"/>
      <c r="C3" s="51"/>
      <c r="D3" s="51"/>
      <c r="E3" s="51"/>
      <c r="F3" s="51"/>
      <c r="G3" s="51"/>
      <c r="H3" s="51"/>
      <c r="I3" s="51"/>
      <c r="J3" s="51"/>
      <c r="K3" s="51"/>
      <c r="L3" s="51"/>
      <c r="M3" s="51"/>
      <c r="N3" s="51"/>
      <c r="O3" s="51"/>
      <c r="P3" s="51"/>
      <c r="Q3" s="51"/>
      <c r="R3" s="51"/>
      <c r="S3" s="51"/>
      <c r="T3" s="51"/>
      <c r="U3" s="112"/>
      <c r="V3" s="112"/>
      <c r="W3" s="112"/>
      <c r="X3" s="112"/>
      <c r="Y3" s="112"/>
      <c r="Z3" s="112"/>
      <c r="AA3" s="112"/>
      <c r="AB3" s="51"/>
    </row>
    <row r="4" spans="1:32" ht="20.100000000000001" customHeight="1" x14ac:dyDescent="0.4">
      <c r="A4" s="52"/>
      <c r="B4" s="134" t="s">
        <v>8</v>
      </c>
      <c r="C4" s="134"/>
      <c r="D4" s="134"/>
      <c r="E4" s="134"/>
      <c r="F4" s="134"/>
      <c r="G4" s="134"/>
      <c r="H4" s="134"/>
      <c r="I4" s="134"/>
      <c r="J4" s="72"/>
      <c r="K4" s="52"/>
      <c r="L4" s="52"/>
      <c r="M4" s="52"/>
      <c r="N4" s="51"/>
      <c r="O4" s="51"/>
      <c r="P4" s="51"/>
      <c r="Q4" s="51"/>
      <c r="R4" s="51"/>
      <c r="S4" s="51"/>
      <c r="T4" s="51"/>
      <c r="U4" s="51"/>
      <c r="V4" s="51"/>
      <c r="W4" s="51"/>
      <c r="X4" s="51"/>
      <c r="Y4" s="51"/>
      <c r="Z4" s="51"/>
      <c r="AA4" s="51"/>
      <c r="AB4" s="51"/>
    </row>
    <row r="5" spans="1:32" ht="20.100000000000001" customHeight="1" x14ac:dyDescent="0.4">
      <c r="A5" s="50"/>
      <c r="B5" s="51"/>
      <c r="C5" s="51"/>
      <c r="D5" s="51"/>
      <c r="E5" s="51"/>
      <c r="F5" s="51"/>
      <c r="G5" s="99" t="s">
        <v>19</v>
      </c>
      <c r="H5" s="99"/>
      <c r="I5" s="99"/>
      <c r="J5" s="99"/>
      <c r="K5" s="99"/>
      <c r="L5" s="113" t="s">
        <v>9</v>
      </c>
      <c r="M5" s="113"/>
      <c r="N5" s="113"/>
      <c r="O5" s="113"/>
      <c r="P5" s="113"/>
      <c r="Q5" s="113"/>
      <c r="R5" s="133">
        <f>基本情報設定シート!$C$9</f>
        <v>0</v>
      </c>
      <c r="S5" s="133"/>
      <c r="T5" s="133"/>
      <c r="U5" s="133"/>
      <c r="V5" s="133"/>
      <c r="W5" s="133"/>
      <c r="X5" s="133"/>
      <c r="Y5" s="133"/>
      <c r="Z5" s="133"/>
      <c r="AA5" s="133"/>
      <c r="AB5" s="133"/>
    </row>
    <row r="6" spans="1:32" ht="20.100000000000001" customHeight="1" x14ac:dyDescent="0.4">
      <c r="A6" s="50"/>
      <c r="B6" s="51"/>
      <c r="C6" s="51"/>
      <c r="D6" s="51"/>
      <c r="E6" s="51"/>
      <c r="F6" s="51"/>
      <c r="G6" s="99"/>
      <c r="H6" s="99"/>
      <c r="I6" s="99"/>
      <c r="J6" s="99"/>
      <c r="K6" s="99"/>
      <c r="L6" s="132" t="s">
        <v>10</v>
      </c>
      <c r="M6" s="132"/>
      <c r="N6" s="132"/>
      <c r="O6" s="132"/>
      <c r="P6" s="132"/>
      <c r="Q6" s="132"/>
      <c r="R6" s="133">
        <f>基本情報設定シート!$C$3</f>
        <v>0</v>
      </c>
      <c r="S6" s="133"/>
      <c r="T6" s="133"/>
      <c r="U6" s="133"/>
      <c r="V6" s="133"/>
      <c r="W6" s="133"/>
      <c r="X6" s="133"/>
      <c r="Y6" s="133"/>
      <c r="Z6" s="133"/>
      <c r="AA6" s="133"/>
      <c r="AB6" s="133"/>
    </row>
    <row r="7" spans="1:32" ht="20.100000000000001" customHeight="1" thickBot="1" x14ac:dyDescent="0.45">
      <c r="A7" s="50"/>
      <c r="B7" s="51"/>
      <c r="C7" s="51"/>
      <c r="D7" s="51"/>
      <c r="E7" s="51"/>
      <c r="F7" s="51"/>
      <c r="G7" s="99"/>
      <c r="H7" s="99"/>
      <c r="I7" s="99"/>
      <c r="J7" s="99"/>
      <c r="K7" s="99"/>
      <c r="L7" s="132"/>
      <c r="M7" s="132"/>
      <c r="N7" s="132"/>
      <c r="O7" s="132"/>
      <c r="P7" s="132"/>
      <c r="Q7" s="132"/>
      <c r="R7" s="133" t="str">
        <f>基本情報設定シート!$C$4&amp;"　"&amp;基本情報設定シート!$C$5</f>
        <v>　</v>
      </c>
      <c r="S7" s="133"/>
      <c r="T7" s="133"/>
      <c r="U7" s="133"/>
      <c r="V7" s="133"/>
      <c r="W7" s="133"/>
      <c r="X7" s="133"/>
      <c r="Y7" s="133"/>
      <c r="Z7" s="133"/>
      <c r="AA7" s="133"/>
      <c r="AB7" s="133"/>
    </row>
    <row r="8" spans="1:32" s="3" customFormat="1" ht="60" customHeight="1" thickTop="1" thickBot="1" x14ac:dyDescent="0.45">
      <c r="A8" s="49"/>
      <c r="B8" s="339" t="str">
        <f>IF($AE$10&lt;&gt;"",IF($AE$11&lt;&gt;"",CONCATENATE("　",TEXT($AE$11,"ggge年m月d日"),"付け","指令も産第"&amp;$AF$11&amp;"号の3","により補助金等の交付決定を受けた補助事業等について、下記のとおり",IF($M$2="変更","変更",IF($M$2="中止","中止","廃止")),"したいので、松江市補助金等交付規則第10条第3項の規定により、下記のとおり申請します。"),CONCATENATE("　",TEXT($AE$10,"ggge年m月d日"),"付け","指令も産第"&amp;$AF$10&amp;"号の2","により補助金等の交付決定を受けた補助事業等について、下記のとおり",IF($M$2="変更","変更",IF($M$2="中止","中止","廃止")),"したいので、松江市補助金等交付規則第10条第3項の規定により、下記のとおり申請します。")),CONCATENATE("　",TEXT('(様式4号)着手届'!$H$10,"ggge年m月d日"),"付け","指令も産第"&amp;'(様式4号)着手届'!$W$10&amp;"号","により補助金等の交付決定を受けた補助事業等について、下記のとおり",IF($M$2="変更","変更",IF($M$2="中止","中止","廃止")),"したいので、松江市補助金等交付規則第10条第3項の規定により、下記のとおり申請します。"))</f>
        <v>　明治33年1月0日付け指令も産第号により補助金等の交付決定を受けた補助事業等について、下記のとおり変更したいので、松江市補助金等交付規則第10条第3項の規定により、下記のとおり申請します。</v>
      </c>
      <c r="C8" s="339"/>
      <c r="D8" s="339"/>
      <c r="E8" s="339"/>
      <c r="F8" s="339"/>
      <c r="G8" s="339"/>
      <c r="H8" s="339"/>
      <c r="I8" s="339"/>
      <c r="J8" s="339"/>
      <c r="K8" s="339"/>
      <c r="L8" s="339"/>
      <c r="M8" s="339"/>
      <c r="N8" s="339"/>
      <c r="O8" s="339"/>
      <c r="P8" s="339"/>
      <c r="Q8" s="339"/>
      <c r="R8" s="339"/>
      <c r="S8" s="339"/>
      <c r="T8" s="339"/>
      <c r="U8" s="339"/>
      <c r="V8" s="339"/>
      <c r="W8" s="339"/>
      <c r="X8" s="339"/>
      <c r="Y8" s="339"/>
      <c r="Z8" s="339"/>
      <c r="AA8" s="339"/>
      <c r="AB8" s="49"/>
      <c r="AD8" s="20"/>
      <c r="AE8" s="285" t="s">
        <v>146</v>
      </c>
      <c r="AF8" s="286"/>
    </row>
    <row r="9" spans="1:32" s="3" customFormat="1" ht="39.950000000000003" customHeight="1" thickTop="1" x14ac:dyDescent="0.4">
      <c r="A9" s="99" t="s">
        <v>0</v>
      </c>
      <c r="B9" s="99"/>
      <c r="C9" s="99"/>
      <c r="D9" s="99"/>
      <c r="E9" s="99"/>
      <c r="F9" s="99"/>
      <c r="G9" s="99"/>
      <c r="H9" s="99"/>
      <c r="I9" s="99"/>
      <c r="J9" s="99"/>
      <c r="K9" s="99"/>
      <c r="L9" s="99"/>
      <c r="M9" s="99"/>
      <c r="N9" s="99"/>
      <c r="O9" s="99"/>
      <c r="P9" s="99"/>
      <c r="Q9" s="99"/>
      <c r="R9" s="99"/>
      <c r="S9" s="99"/>
      <c r="T9" s="99"/>
      <c r="U9" s="99"/>
      <c r="V9" s="99"/>
      <c r="W9" s="99"/>
      <c r="X9" s="99"/>
      <c r="Y9" s="99"/>
      <c r="Z9" s="99"/>
      <c r="AA9" s="99"/>
      <c r="AB9" s="99"/>
      <c r="AD9" s="81" t="s">
        <v>247</v>
      </c>
      <c r="AE9" s="82" t="s">
        <v>144</v>
      </c>
      <c r="AF9" s="82" t="s">
        <v>145</v>
      </c>
    </row>
    <row r="10" spans="1:32" s="3" customFormat="1" ht="50.1" customHeight="1" x14ac:dyDescent="0.4">
      <c r="A10" s="49"/>
      <c r="B10" s="246" t="s">
        <v>20</v>
      </c>
      <c r="C10" s="246"/>
      <c r="D10" s="246"/>
      <c r="E10" s="246"/>
      <c r="F10" s="246"/>
      <c r="G10" s="246"/>
      <c r="H10" s="273" t="str">
        <f>IF($AE$10&lt;&gt;"",IF($AE$11&lt;&gt;"",TEXT('(様式4号)着手届'!$H$10,"ggge年m月d日")&amp;CHAR(10)&amp;TEXT($AE$10,"ggge年m月d日")&amp;CHAR(10)&amp;TEXT($AE$11,"ggge年m月d日"),TEXT('(様式4号)着手届'!$H$10,"ggge年m月d日")&amp;CHAR(10)&amp;TEXT($AE$10,"ggge年m月d日")),TEXT('(様式4号)着手届'!$H$10,"ggge年m月d日"))</f>
        <v>明治33年1月0日</v>
      </c>
      <c r="I10" s="274"/>
      <c r="J10" s="274"/>
      <c r="K10" s="274"/>
      <c r="L10" s="275"/>
      <c r="M10" s="257" t="s">
        <v>21</v>
      </c>
      <c r="N10" s="258"/>
      <c r="O10" s="258"/>
      <c r="P10" s="258"/>
      <c r="Q10" s="259"/>
      <c r="R10" s="257" t="str">
        <f>IF($AF$10&lt;&gt;"",IF($AF$11&lt;&gt;"",CONCATENATE('(様式4号)着手届'!R10,'(様式4号)着手届'!W10,'(様式4号)着手届'!Z10)&amp;CHAR(10)&amp;CONCATENATE("指令も産第",$AF$10,"号の2")&amp;CHAR(10)&amp;CONCATENATE("指令も産第",$AF$11,"号の3"),CONCATENATE('(様式4号)着手届'!R10,'(様式4号)着手届'!W10,'(様式4号)着手届'!Z10)&amp;CHAR(10)&amp;CONCATENATE("指令も産第",$AF$10,"号の2")),CONCATENATE('(様式4号)着手届'!R10,'(様式4号)着手届'!W10,'(様式4号)着手届'!Z10))</f>
        <v>指令も産第号</v>
      </c>
      <c r="S10" s="258"/>
      <c r="T10" s="258"/>
      <c r="U10" s="258"/>
      <c r="V10" s="258"/>
      <c r="W10" s="258"/>
      <c r="X10" s="258"/>
      <c r="Y10" s="258"/>
      <c r="Z10" s="258"/>
      <c r="AA10" s="259"/>
      <c r="AB10" s="49"/>
      <c r="AD10" s="81" t="s">
        <v>248</v>
      </c>
      <c r="AE10" s="59"/>
      <c r="AF10" s="60"/>
    </row>
    <row r="11" spans="1:32" s="3" customFormat="1" ht="20.100000000000001" customHeight="1" x14ac:dyDescent="0.4">
      <c r="A11" s="49"/>
      <c r="B11" s="246" t="s">
        <v>1</v>
      </c>
      <c r="C11" s="246"/>
      <c r="D11" s="246"/>
      <c r="E11" s="246"/>
      <c r="F11" s="246"/>
      <c r="G11" s="246"/>
      <c r="H11" s="103" t="e">
        <f>'(様式1号)交付申請書'!$F$10</f>
        <v>#NUM!</v>
      </c>
      <c r="I11" s="104"/>
      <c r="J11" s="104"/>
      <c r="K11" s="104"/>
      <c r="L11" s="105"/>
      <c r="M11" s="337" t="s">
        <v>22</v>
      </c>
      <c r="N11" s="338"/>
      <c r="O11" s="338"/>
      <c r="P11" s="338"/>
      <c r="Q11" s="338"/>
      <c r="R11" s="247" t="str">
        <f>基本情報設定シート!$C$10</f>
        <v>松江市新製品・新技術開発支援事業補助金</v>
      </c>
      <c r="S11" s="248"/>
      <c r="T11" s="248"/>
      <c r="U11" s="248"/>
      <c r="V11" s="248"/>
      <c r="W11" s="248"/>
      <c r="X11" s="248"/>
      <c r="Y11" s="248"/>
      <c r="Z11" s="248"/>
      <c r="AA11" s="249"/>
      <c r="AB11" s="49"/>
      <c r="AD11" s="81" t="s">
        <v>249</v>
      </c>
      <c r="AE11" s="59"/>
      <c r="AF11" s="60"/>
    </row>
    <row r="12" spans="1:32" s="3" customFormat="1" ht="20.100000000000001" customHeight="1" x14ac:dyDescent="0.4">
      <c r="A12" s="49"/>
      <c r="B12" s="100" t="s">
        <v>61</v>
      </c>
      <c r="C12" s="101"/>
      <c r="D12" s="101"/>
      <c r="E12" s="101"/>
      <c r="F12" s="101"/>
      <c r="G12" s="102"/>
      <c r="H12" s="258" t="str">
        <f>基本情報設定シート!$C$11</f>
        <v>トライアル事業</v>
      </c>
      <c r="I12" s="258"/>
      <c r="J12" s="258"/>
      <c r="K12" s="258"/>
      <c r="L12" s="258"/>
      <c r="M12" s="258"/>
      <c r="N12" s="258"/>
      <c r="O12" s="258"/>
      <c r="P12" s="258"/>
      <c r="Q12" s="258"/>
      <c r="R12" s="258"/>
      <c r="S12" s="258"/>
      <c r="T12" s="258"/>
      <c r="U12" s="258"/>
      <c r="V12" s="258"/>
      <c r="W12" s="258"/>
      <c r="X12" s="258"/>
      <c r="Y12" s="258"/>
      <c r="Z12" s="258"/>
      <c r="AA12" s="259"/>
      <c r="AB12" s="49"/>
    </row>
    <row r="13" spans="1:32" s="3" customFormat="1" ht="150" customHeight="1" x14ac:dyDescent="0.4">
      <c r="A13" s="49"/>
      <c r="B13" s="257" t="str">
        <f>M2&amp;"内容"</f>
        <v>変更内容</v>
      </c>
      <c r="C13" s="258"/>
      <c r="D13" s="258"/>
      <c r="E13" s="258"/>
      <c r="F13" s="258"/>
      <c r="G13" s="259"/>
      <c r="H13" s="333"/>
      <c r="I13" s="333"/>
      <c r="J13" s="333"/>
      <c r="K13" s="333"/>
      <c r="L13" s="333"/>
      <c r="M13" s="333"/>
      <c r="N13" s="333"/>
      <c r="O13" s="333"/>
      <c r="P13" s="333"/>
      <c r="Q13" s="333"/>
      <c r="R13" s="333"/>
      <c r="S13" s="333"/>
      <c r="T13" s="333"/>
      <c r="U13" s="333"/>
      <c r="V13" s="333"/>
      <c r="W13" s="333"/>
      <c r="X13" s="333"/>
      <c r="Y13" s="333"/>
      <c r="Z13" s="333"/>
      <c r="AA13" s="334"/>
      <c r="AB13" s="49"/>
    </row>
    <row r="14" spans="1:32" s="3" customFormat="1" ht="150" customHeight="1" x14ac:dyDescent="0.4">
      <c r="A14" s="49"/>
      <c r="B14" s="257" t="str">
        <f>M2&amp;"理由"</f>
        <v>変更理由</v>
      </c>
      <c r="C14" s="258"/>
      <c r="D14" s="258"/>
      <c r="E14" s="258"/>
      <c r="F14" s="258"/>
      <c r="G14" s="259"/>
      <c r="H14" s="333"/>
      <c r="I14" s="333"/>
      <c r="J14" s="333"/>
      <c r="K14" s="333"/>
      <c r="L14" s="333"/>
      <c r="M14" s="333"/>
      <c r="N14" s="333"/>
      <c r="O14" s="333"/>
      <c r="P14" s="333"/>
      <c r="Q14" s="333"/>
      <c r="R14" s="333"/>
      <c r="S14" s="333"/>
      <c r="T14" s="333"/>
      <c r="U14" s="333"/>
      <c r="V14" s="333"/>
      <c r="W14" s="333"/>
      <c r="X14" s="333"/>
      <c r="Y14" s="333"/>
      <c r="Z14" s="333"/>
      <c r="AA14" s="334"/>
      <c r="AB14" s="49"/>
    </row>
    <row r="15" spans="1:32" s="3" customFormat="1" ht="20.100000000000001" customHeight="1" x14ac:dyDescent="0.4">
      <c r="A15" s="49"/>
      <c r="B15" s="100" t="s">
        <v>18</v>
      </c>
      <c r="C15" s="101"/>
      <c r="D15" s="101"/>
      <c r="E15" s="101"/>
      <c r="F15" s="101"/>
      <c r="G15" s="102"/>
      <c r="H15" s="283" t="s">
        <v>135</v>
      </c>
      <c r="I15" s="283"/>
      <c r="J15" s="283"/>
      <c r="K15" s="283"/>
      <c r="L15" s="283"/>
      <c r="M15" s="283"/>
      <c r="N15" s="283"/>
      <c r="O15" s="283"/>
      <c r="P15" s="283"/>
      <c r="Q15" s="283"/>
      <c r="R15" s="283"/>
      <c r="S15" s="283"/>
      <c r="T15" s="283"/>
      <c r="U15" s="283"/>
      <c r="V15" s="283"/>
      <c r="W15" s="283"/>
      <c r="X15" s="283"/>
      <c r="Y15" s="283"/>
      <c r="Z15" s="283"/>
      <c r="AA15" s="284"/>
      <c r="AB15" s="49"/>
    </row>
    <row r="16" spans="1:32" ht="18.75" customHeight="1" x14ac:dyDescent="0.4">
      <c r="A16" s="51"/>
      <c r="B16" s="51"/>
      <c r="C16" s="51"/>
      <c r="D16" s="58"/>
      <c r="E16" s="58"/>
      <c r="F16" s="58"/>
      <c r="G16" s="58"/>
      <c r="H16" s="58"/>
      <c r="I16" s="58"/>
      <c r="J16" s="58"/>
      <c r="K16" s="58"/>
      <c r="L16" s="58"/>
      <c r="M16" s="58"/>
      <c r="N16" s="58"/>
      <c r="O16" s="58"/>
      <c r="P16" s="58"/>
      <c r="Q16" s="58"/>
      <c r="R16" s="58"/>
      <c r="S16" s="58"/>
      <c r="T16" s="58"/>
      <c r="U16" s="58"/>
      <c r="V16" s="58"/>
      <c r="W16" s="58"/>
      <c r="X16" s="58"/>
      <c r="Y16" s="58"/>
      <c r="Z16" s="58"/>
      <c r="AA16" s="58"/>
      <c r="AB16" s="51"/>
    </row>
  </sheetData>
  <sheetProtection algorithmName="SHA-512" hashValue="BlUlhU//6/9jQo2IjOHj9+jcI0tCIhE5lYf8MUgFfLX2iGdKxogG+P0nFxb/aQNrd4pqkKkUAyUj92X0v5IQSg==" saltValue="K9znesFb0obBhOshmM9wQQ==" spinCount="100000" sheet="1" objects="1" scenarios="1" formatColumns="0" formatRows="0"/>
  <customSheetViews>
    <customSheetView guid="{43050D9F-831B-4AF3-8E5E-9303BB21A858}" showPageBreaks="1" printArea="1" view="pageBreakPreview">
      <selection activeCell="AG22" sqref="AG22"/>
      <pageMargins left="0.70866141732283472" right="0.70866141732283472" top="0.55118110236220474" bottom="0.55118110236220474" header="0.31496062992125984" footer="0.31496062992125984"/>
      <printOptions horizontalCentered="1" verticalCentered="1"/>
    </customSheetView>
  </customSheetViews>
  <mergeCells count="31">
    <mergeCell ref="AE8:AF8"/>
    <mergeCell ref="M11:Q11"/>
    <mergeCell ref="R11:AA11"/>
    <mergeCell ref="B8:AA8"/>
    <mergeCell ref="B13:G13"/>
    <mergeCell ref="H10:L10"/>
    <mergeCell ref="H11:L11"/>
    <mergeCell ref="B10:G10"/>
    <mergeCell ref="A9:AB9"/>
    <mergeCell ref="B11:G11"/>
    <mergeCell ref="M10:Q10"/>
    <mergeCell ref="R10:AA10"/>
    <mergeCell ref="B1:AB1"/>
    <mergeCell ref="U3:AA3"/>
    <mergeCell ref="B4:I4"/>
    <mergeCell ref="A2:L2"/>
    <mergeCell ref="M2:N2"/>
    <mergeCell ref="O2:AB2"/>
    <mergeCell ref="B15:G15"/>
    <mergeCell ref="H15:AA15"/>
    <mergeCell ref="H14:AA14"/>
    <mergeCell ref="B12:G12"/>
    <mergeCell ref="H12:AA12"/>
    <mergeCell ref="H13:AA13"/>
    <mergeCell ref="B14:G14"/>
    <mergeCell ref="G5:K7"/>
    <mergeCell ref="L6:Q7"/>
    <mergeCell ref="R6:AB6"/>
    <mergeCell ref="L5:Q5"/>
    <mergeCell ref="R5:AB5"/>
    <mergeCell ref="R7:AB7"/>
  </mergeCells>
  <phoneticPr fontId="1"/>
  <dataValidations count="5">
    <dataValidation type="list" allowBlank="1" showInputMessage="1" showErrorMessage="1" sqref="M2">
      <formula1>"変更,中止,廃止"</formula1>
    </dataValidation>
    <dataValidation type="date" operator="greaterThanOrEqual" allowBlank="1" showInputMessage="1" showErrorMessage="1" prompt="申請日を入力してください。_x000a_「2025/4/1」のように入力してください。_x000a_自動で和暦表記になります。" sqref="U3:AA3">
      <formula1>1</formula1>
    </dataValidation>
    <dataValidation allowBlank="1" showInputMessage="1" showErrorMessage="1" prompt="「補助金等交付決定通知書」右上に記載のを日付を入力してください。_x000a_「2025/4/1」のように入力してください。_x000a_自動で和暦表記になります。" sqref="H10:L10"/>
    <dataValidation type="whole" operator="greaterThanOrEqual" allowBlank="1" showInputMessage="1" showErrorMessage="1" prompt="「補助金等変更交付決定通知書」左上に記載の「指令も産第〇号」の数字を入力してください。" sqref="AF10:AF11">
      <formula1>1</formula1>
    </dataValidation>
    <dataValidation type="date" operator="greaterThanOrEqual" allowBlank="1" showInputMessage="1" showErrorMessage="1" prompt="「補助金等変更交付決定通知書」右上に記載のを日付を入力してください。_x000a_「2025/4/1」のように入力してください。_x000a_自動で和暦表記になります。" sqref="AE10:AE11">
      <formula1>1</formula1>
    </dataValidation>
  </dataValidations>
  <printOptions horizontalCentered="1" verticalCentered="1"/>
  <pageMargins left="0.70866141732283472" right="0.70866141732283472" top="0.55118110236220474" bottom="0.55118110236220474" header="0.31496062992125984" footer="0.31496062992125984"/>
  <pageSetup paperSize="9" scale="95"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7"/>
  <sheetViews>
    <sheetView view="pageBreakPreview" zoomScale="90" zoomScaleNormal="85" zoomScaleSheetLayoutView="90" workbookViewId="0">
      <selection activeCell="U15" sqref="U15:AA15"/>
    </sheetView>
  </sheetViews>
  <sheetFormatPr defaultColWidth="3" defaultRowHeight="18.75" customHeight="1" x14ac:dyDescent="0.4"/>
  <cols>
    <col min="1" max="1" width="3" style="1"/>
    <col min="2" max="2" width="2" style="1" customWidth="1"/>
    <col min="3" max="3" width="4.625" style="1" customWidth="1"/>
    <col min="4" max="27" width="3" style="1"/>
    <col min="28" max="28" width="3" style="1" customWidth="1"/>
    <col min="29" max="29" width="3" style="1"/>
    <col min="30" max="30" width="9.5" style="1" bestFit="1" customWidth="1"/>
    <col min="31" max="32" width="20.625" style="1" customWidth="1"/>
    <col min="33" max="251" width="3" style="1"/>
    <col min="252" max="252" width="3.5" style="1" bestFit="1" customWidth="1"/>
    <col min="253" max="507" width="3" style="1"/>
    <col min="508" max="508" width="3.5" style="1" bestFit="1" customWidth="1"/>
    <col min="509" max="763" width="3" style="1"/>
    <col min="764" max="764" width="3.5" style="1" bestFit="1" customWidth="1"/>
    <col min="765" max="1019" width="3" style="1"/>
    <col min="1020" max="1020" width="3.5" style="1" bestFit="1" customWidth="1"/>
    <col min="1021" max="1275" width="3" style="1"/>
    <col min="1276" max="1276" width="3.5" style="1" bestFit="1" customWidth="1"/>
    <col min="1277" max="1531" width="3" style="1"/>
    <col min="1532" max="1532" width="3.5" style="1" bestFit="1" customWidth="1"/>
    <col min="1533" max="1787" width="3" style="1"/>
    <col min="1788" max="1788" width="3.5" style="1" bestFit="1" customWidth="1"/>
    <col min="1789" max="2043" width="3" style="1"/>
    <col min="2044" max="2044" width="3.5" style="1" bestFit="1" customWidth="1"/>
    <col min="2045" max="2299" width="3" style="1"/>
    <col min="2300" max="2300" width="3.5" style="1" bestFit="1" customWidth="1"/>
    <col min="2301" max="2555" width="3" style="1"/>
    <col min="2556" max="2556" width="3.5" style="1" bestFit="1" customWidth="1"/>
    <col min="2557" max="2811" width="3" style="1"/>
    <col min="2812" max="2812" width="3.5" style="1" bestFit="1" customWidth="1"/>
    <col min="2813" max="3067" width="3" style="1"/>
    <col min="3068" max="3068" width="3.5" style="1" bestFit="1" customWidth="1"/>
    <col min="3069" max="3323" width="3" style="1"/>
    <col min="3324" max="3324" width="3.5" style="1" bestFit="1" customWidth="1"/>
    <col min="3325" max="3579" width="3" style="1"/>
    <col min="3580" max="3580" width="3.5" style="1" bestFit="1" customWidth="1"/>
    <col min="3581" max="3835" width="3" style="1"/>
    <col min="3836" max="3836" width="3.5" style="1" bestFit="1" customWidth="1"/>
    <col min="3837" max="4091" width="3" style="1"/>
    <col min="4092" max="4092" width="3.5" style="1" bestFit="1" customWidth="1"/>
    <col min="4093" max="4347" width="3" style="1"/>
    <col min="4348" max="4348" width="3.5" style="1" bestFit="1" customWidth="1"/>
    <col min="4349" max="4603" width="3" style="1"/>
    <col min="4604" max="4604" width="3.5" style="1" bestFit="1" customWidth="1"/>
    <col min="4605" max="4859" width="3" style="1"/>
    <col min="4860" max="4860" width="3.5" style="1" bestFit="1" customWidth="1"/>
    <col min="4861" max="5115" width="3" style="1"/>
    <col min="5116" max="5116" width="3.5" style="1" bestFit="1" customWidth="1"/>
    <col min="5117" max="5371" width="3" style="1"/>
    <col min="5372" max="5372" width="3.5" style="1" bestFit="1" customWidth="1"/>
    <col min="5373" max="5627" width="3" style="1"/>
    <col min="5628" max="5628" width="3.5" style="1" bestFit="1" customWidth="1"/>
    <col min="5629" max="5883" width="3" style="1"/>
    <col min="5884" max="5884" width="3.5" style="1" bestFit="1" customWidth="1"/>
    <col min="5885" max="6139" width="3" style="1"/>
    <col min="6140" max="6140" width="3.5" style="1" bestFit="1" customWidth="1"/>
    <col min="6141" max="6395" width="3" style="1"/>
    <col min="6396" max="6396" width="3.5" style="1" bestFit="1" customWidth="1"/>
    <col min="6397" max="6651" width="3" style="1"/>
    <col min="6652" max="6652" width="3.5" style="1" bestFit="1" customWidth="1"/>
    <col min="6653" max="6907" width="3" style="1"/>
    <col min="6908" max="6908" width="3.5" style="1" bestFit="1" customWidth="1"/>
    <col min="6909" max="7163" width="3" style="1"/>
    <col min="7164" max="7164" width="3.5" style="1" bestFit="1" customWidth="1"/>
    <col min="7165" max="7419" width="3" style="1"/>
    <col min="7420" max="7420" width="3.5" style="1" bestFit="1" customWidth="1"/>
    <col min="7421" max="7675" width="3" style="1"/>
    <col min="7676" max="7676" width="3.5" style="1" bestFit="1" customWidth="1"/>
    <col min="7677" max="7931" width="3" style="1"/>
    <col min="7932" max="7932" width="3.5" style="1" bestFit="1" customWidth="1"/>
    <col min="7933" max="8187" width="3" style="1"/>
    <col min="8188" max="8188" width="3.5" style="1" bestFit="1" customWidth="1"/>
    <col min="8189" max="8443" width="3" style="1"/>
    <col min="8444" max="8444" width="3.5" style="1" bestFit="1" customWidth="1"/>
    <col min="8445" max="8699" width="3" style="1"/>
    <col min="8700" max="8700" width="3.5" style="1" bestFit="1" customWidth="1"/>
    <col min="8701" max="8955" width="3" style="1"/>
    <col min="8956" max="8956" width="3.5" style="1" bestFit="1" customWidth="1"/>
    <col min="8957" max="9211" width="3" style="1"/>
    <col min="9212" max="9212" width="3.5" style="1" bestFit="1" customWidth="1"/>
    <col min="9213" max="9467" width="3" style="1"/>
    <col min="9468" max="9468" width="3.5" style="1" bestFit="1" customWidth="1"/>
    <col min="9469" max="9723" width="3" style="1"/>
    <col min="9724" max="9724" width="3.5" style="1" bestFit="1" customWidth="1"/>
    <col min="9725" max="9979" width="3" style="1"/>
    <col min="9980" max="9980" width="3.5" style="1" bestFit="1" customWidth="1"/>
    <col min="9981" max="10235" width="3" style="1"/>
    <col min="10236" max="10236" width="3.5" style="1" bestFit="1" customWidth="1"/>
    <col min="10237" max="10491" width="3" style="1"/>
    <col min="10492" max="10492" width="3.5" style="1" bestFit="1" customWidth="1"/>
    <col min="10493" max="10747" width="3" style="1"/>
    <col min="10748" max="10748" width="3.5" style="1" bestFit="1" customWidth="1"/>
    <col min="10749" max="11003" width="3" style="1"/>
    <col min="11004" max="11004" width="3.5" style="1" bestFit="1" customWidth="1"/>
    <col min="11005" max="11259" width="3" style="1"/>
    <col min="11260" max="11260" width="3.5" style="1" bestFit="1" customWidth="1"/>
    <col min="11261" max="11515" width="3" style="1"/>
    <col min="11516" max="11516" width="3.5" style="1" bestFit="1" customWidth="1"/>
    <col min="11517" max="11771" width="3" style="1"/>
    <col min="11772" max="11772" width="3.5" style="1" bestFit="1" customWidth="1"/>
    <col min="11773" max="12027" width="3" style="1"/>
    <col min="12028" max="12028" width="3.5" style="1" bestFit="1" customWidth="1"/>
    <col min="12029" max="12283" width="3" style="1"/>
    <col min="12284" max="12284" width="3.5" style="1" bestFit="1" customWidth="1"/>
    <col min="12285" max="12539" width="3" style="1"/>
    <col min="12540" max="12540" width="3.5" style="1" bestFit="1" customWidth="1"/>
    <col min="12541" max="12795" width="3" style="1"/>
    <col min="12796" max="12796" width="3.5" style="1" bestFit="1" customWidth="1"/>
    <col min="12797" max="13051" width="3" style="1"/>
    <col min="13052" max="13052" width="3.5" style="1" bestFit="1" customWidth="1"/>
    <col min="13053" max="13307" width="3" style="1"/>
    <col min="13308" max="13308" width="3.5" style="1" bestFit="1" customWidth="1"/>
    <col min="13309" max="13563" width="3" style="1"/>
    <col min="13564" max="13564" width="3.5" style="1" bestFit="1" customWidth="1"/>
    <col min="13565" max="13819" width="3" style="1"/>
    <col min="13820" max="13820" width="3.5" style="1" bestFit="1" customWidth="1"/>
    <col min="13821" max="14075" width="3" style="1"/>
    <col min="14076" max="14076" width="3.5" style="1" bestFit="1" customWidth="1"/>
    <col min="14077" max="14331" width="3" style="1"/>
    <col min="14332" max="14332" width="3.5" style="1" bestFit="1" customWidth="1"/>
    <col min="14333" max="14587" width="3" style="1"/>
    <col min="14588" max="14588" width="3.5" style="1" bestFit="1" customWidth="1"/>
    <col min="14589" max="14843" width="3" style="1"/>
    <col min="14844" max="14844" width="3.5" style="1" bestFit="1" customWidth="1"/>
    <col min="14845" max="15099" width="3" style="1"/>
    <col min="15100" max="15100" width="3.5" style="1" bestFit="1" customWidth="1"/>
    <col min="15101" max="15355" width="3" style="1"/>
    <col min="15356" max="15356" width="3.5" style="1" bestFit="1" customWidth="1"/>
    <col min="15357" max="15611" width="3" style="1"/>
    <col min="15612" max="15612" width="3.5" style="1" bestFit="1" customWidth="1"/>
    <col min="15613" max="15867" width="3" style="1"/>
    <col min="15868" max="15868" width="3.5" style="1" bestFit="1" customWidth="1"/>
    <col min="15869" max="16123" width="3" style="1"/>
    <col min="16124" max="16124" width="3.5" style="1" bestFit="1" customWidth="1"/>
    <col min="16125" max="16384" width="3" style="1"/>
  </cols>
  <sheetData>
    <row r="1" spans="1:32" ht="20.100000000000001" customHeight="1" x14ac:dyDescent="0.4">
      <c r="A1" s="49"/>
      <c r="B1" s="92" t="s">
        <v>75</v>
      </c>
      <c r="C1" s="92"/>
      <c r="D1" s="92"/>
      <c r="E1" s="92"/>
      <c r="F1" s="92"/>
      <c r="G1" s="92"/>
      <c r="H1" s="92"/>
      <c r="I1" s="92"/>
      <c r="J1" s="92"/>
      <c r="K1" s="92"/>
      <c r="L1" s="92"/>
      <c r="M1" s="92"/>
      <c r="N1" s="92"/>
      <c r="O1" s="92"/>
      <c r="P1" s="92"/>
      <c r="Q1" s="92"/>
      <c r="R1" s="92"/>
      <c r="S1" s="92"/>
      <c r="T1" s="92"/>
      <c r="U1" s="92"/>
      <c r="V1" s="92"/>
      <c r="W1" s="92"/>
      <c r="X1" s="92"/>
      <c r="Y1" s="92"/>
      <c r="Z1" s="92"/>
      <c r="AA1" s="92"/>
      <c r="AB1" s="92"/>
    </row>
    <row r="2" spans="1:32" ht="39.950000000000003" customHeight="1" x14ac:dyDescent="0.4">
      <c r="A2" s="99" t="s">
        <v>142</v>
      </c>
      <c r="B2" s="99"/>
      <c r="C2" s="99"/>
      <c r="D2" s="99"/>
      <c r="E2" s="99"/>
      <c r="F2" s="99"/>
      <c r="G2" s="99"/>
      <c r="H2" s="99"/>
      <c r="I2" s="99"/>
      <c r="J2" s="99"/>
      <c r="K2" s="99"/>
      <c r="L2" s="99"/>
      <c r="M2" s="99"/>
      <c r="N2" s="99"/>
      <c r="O2" s="99"/>
      <c r="P2" s="99"/>
      <c r="Q2" s="99"/>
      <c r="R2" s="99"/>
      <c r="S2" s="99"/>
      <c r="T2" s="99"/>
      <c r="U2" s="99"/>
      <c r="V2" s="99"/>
      <c r="W2" s="99"/>
      <c r="X2" s="99"/>
      <c r="Y2" s="99"/>
      <c r="Z2" s="99"/>
      <c r="AA2" s="99"/>
      <c r="AB2" s="99"/>
    </row>
    <row r="3" spans="1:32" ht="20.100000000000001" customHeight="1" x14ac:dyDescent="0.4">
      <c r="A3" s="50"/>
      <c r="B3" s="51"/>
      <c r="C3" s="51"/>
      <c r="D3" s="51"/>
      <c r="E3" s="51"/>
      <c r="F3" s="51"/>
      <c r="G3" s="51"/>
      <c r="H3" s="51"/>
      <c r="I3" s="51"/>
      <c r="J3" s="51"/>
      <c r="K3" s="51"/>
      <c r="L3" s="51"/>
      <c r="M3" s="51"/>
      <c r="N3" s="51"/>
      <c r="O3" s="51"/>
      <c r="P3" s="51"/>
      <c r="Q3" s="51"/>
      <c r="R3" s="51"/>
      <c r="S3" s="51"/>
      <c r="T3" s="51"/>
      <c r="U3" s="269">
        <f>$U$15</f>
        <v>0</v>
      </c>
      <c r="V3" s="269"/>
      <c r="W3" s="269"/>
      <c r="X3" s="269"/>
      <c r="Y3" s="269"/>
      <c r="Z3" s="269"/>
      <c r="AA3" s="269"/>
      <c r="AB3" s="51"/>
    </row>
    <row r="4" spans="1:32" ht="20.100000000000001" customHeight="1" x14ac:dyDescent="0.4">
      <c r="A4" s="52"/>
      <c r="B4" s="134" t="s">
        <v>8</v>
      </c>
      <c r="C4" s="134"/>
      <c r="D4" s="134"/>
      <c r="E4" s="134"/>
      <c r="F4" s="134"/>
      <c r="G4" s="134"/>
      <c r="H4" s="134"/>
      <c r="I4" s="52"/>
      <c r="J4" s="52"/>
      <c r="K4" s="52"/>
      <c r="L4" s="52"/>
      <c r="M4" s="51"/>
      <c r="N4" s="51"/>
      <c r="O4" s="51"/>
      <c r="P4" s="51"/>
      <c r="Q4" s="51"/>
      <c r="R4" s="51"/>
      <c r="S4" s="51"/>
      <c r="T4" s="51"/>
      <c r="U4" s="51"/>
      <c r="V4" s="51"/>
      <c r="W4" s="51"/>
      <c r="X4" s="51"/>
      <c r="Y4" s="51"/>
      <c r="Z4" s="51"/>
      <c r="AA4" s="51"/>
      <c r="AB4" s="51"/>
    </row>
    <row r="5" spans="1:32" ht="20.100000000000001" customHeight="1" x14ac:dyDescent="0.4">
      <c r="A5" s="50"/>
      <c r="B5" s="51"/>
      <c r="C5" s="51"/>
      <c r="D5" s="51"/>
      <c r="E5" s="51"/>
      <c r="F5" s="51"/>
      <c r="G5" s="51"/>
      <c r="H5" s="99" t="s">
        <v>19</v>
      </c>
      <c r="I5" s="99"/>
      <c r="J5" s="99"/>
      <c r="K5" s="99"/>
      <c r="L5" s="99"/>
      <c r="M5" s="113" t="s">
        <v>9</v>
      </c>
      <c r="N5" s="113"/>
      <c r="O5" s="113"/>
      <c r="P5" s="113"/>
      <c r="Q5" s="113"/>
      <c r="R5" s="134">
        <f>基本情報設定シート!$C$9</f>
        <v>0</v>
      </c>
      <c r="S5" s="134"/>
      <c r="T5" s="134"/>
      <c r="U5" s="134"/>
      <c r="V5" s="134"/>
      <c r="W5" s="134"/>
      <c r="X5" s="134"/>
      <c r="Y5" s="134"/>
      <c r="Z5" s="134"/>
      <c r="AA5" s="134"/>
      <c r="AB5" s="134"/>
    </row>
    <row r="6" spans="1:32" ht="20.100000000000001" customHeight="1" x14ac:dyDescent="0.4">
      <c r="A6" s="50"/>
      <c r="B6" s="51"/>
      <c r="C6" s="51"/>
      <c r="D6" s="51"/>
      <c r="E6" s="51"/>
      <c r="F6" s="51"/>
      <c r="G6" s="51"/>
      <c r="H6" s="99"/>
      <c r="I6" s="99"/>
      <c r="J6" s="99"/>
      <c r="K6" s="99"/>
      <c r="L6" s="99"/>
      <c r="M6" s="132" t="s">
        <v>10</v>
      </c>
      <c r="N6" s="113"/>
      <c r="O6" s="113"/>
      <c r="P6" s="113"/>
      <c r="Q6" s="113"/>
      <c r="R6" s="133">
        <f>基本情報設定シート!$C$3</f>
        <v>0</v>
      </c>
      <c r="S6" s="133"/>
      <c r="T6" s="133"/>
      <c r="U6" s="133"/>
      <c r="V6" s="133"/>
      <c r="W6" s="133"/>
      <c r="X6" s="133"/>
      <c r="Y6" s="133"/>
      <c r="Z6" s="133"/>
      <c r="AA6" s="133"/>
      <c r="AB6" s="133"/>
    </row>
    <row r="7" spans="1:32" ht="20.100000000000001" customHeight="1" thickBot="1" x14ac:dyDescent="0.45">
      <c r="A7" s="50"/>
      <c r="B7" s="51"/>
      <c r="C7" s="51"/>
      <c r="D7" s="51"/>
      <c r="E7" s="51"/>
      <c r="F7" s="51"/>
      <c r="G7" s="51"/>
      <c r="H7" s="99"/>
      <c r="I7" s="99"/>
      <c r="J7" s="99"/>
      <c r="K7" s="99"/>
      <c r="L7" s="99"/>
      <c r="M7" s="113"/>
      <c r="N7" s="113"/>
      <c r="O7" s="113"/>
      <c r="P7" s="113"/>
      <c r="Q7" s="113"/>
      <c r="R7" s="133" t="str">
        <f>基本情報設定シート!$C$4&amp;"　"&amp;基本情報設定シート!$C$5</f>
        <v>　</v>
      </c>
      <c r="S7" s="133"/>
      <c r="T7" s="133"/>
      <c r="U7" s="133"/>
      <c r="V7" s="133"/>
      <c r="W7" s="133"/>
      <c r="X7" s="133"/>
      <c r="Y7" s="133"/>
      <c r="Z7" s="133"/>
      <c r="AA7" s="133"/>
      <c r="AB7" s="133"/>
    </row>
    <row r="8" spans="1:32" s="20" customFormat="1" ht="60" customHeight="1" thickTop="1" thickBot="1" x14ac:dyDescent="0.45">
      <c r="A8" s="57"/>
      <c r="B8" s="91" t="s">
        <v>143</v>
      </c>
      <c r="C8" s="91"/>
      <c r="D8" s="91"/>
      <c r="E8" s="91"/>
      <c r="F8" s="91"/>
      <c r="G8" s="91"/>
      <c r="H8" s="91"/>
      <c r="I8" s="91"/>
      <c r="J8" s="91"/>
      <c r="K8" s="91"/>
      <c r="L8" s="91"/>
      <c r="M8" s="91"/>
      <c r="N8" s="91"/>
      <c r="O8" s="91"/>
      <c r="P8" s="91"/>
      <c r="Q8" s="91"/>
      <c r="R8" s="91"/>
      <c r="S8" s="91"/>
      <c r="T8" s="91"/>
      <c r="U8" s="91"/>
      <c r="V8" s="91"/>
      <c r="W8" s="91"/>
      <c r="X8" s="91"/>
      <c r="Y8" s="91"/>
      <c r="Z8" s="91"/>
      <c r="AA8" s="91"/>
      <c r="AB8" s="57"/>
      <c r="AE8" s="285" t="s">
        <v>146</v>
      </c>
      <c r="AF8" s="286"/>
    </row>
    <row r="9" spans="1:32" s="3" customFormat="1" ht="30" customHeight="1" thickTop="1" x14ac:dyDescent="0.4">
      <c r="A9" s="99" t="s">
        <v>0</v>
      </c>
      <c r="B9" s="99"/>
      <c r="C9" s="99"/>
      <c r="D9" s="99"/>
      <c r="E9" s="99"/>
      <c r="F9" s="99"/>
      <c r="G9" s="99"/>
      <c r="H9" s="99"/>
      <c r="I9" s="99"/>
      <c r="J9" s="99"/>
      <c r="K9" s="99"/>
      <c r="L9" s="99"/>
      <c r="M9" s="99"/>
      <c r="N9" s="99"/>
      <c r="O9" s="99"/>
      <c r="P9" s="99"/>
      <c r="Q9" s="99"/>
      <c r="R9" s="99"/>
      <c r="S9" s="99"/>
      <c r="T9" s="99"/>
      <c r="U9" s="99"/>
      <c r="V9" s="99"/>
      <c r="W9" s="99"/>
      <c r="X9" s="99"/>
      <c r="Y9" s="99"/>
      <c r="Z9" s="99"/>
      <c r="AA9" s="99"/>
      <c r="AB9" s="99"/>
      <c r="AD9" s="81" t="s">
        <v>247</v>
      </c>
      <c r="AE9" s="82" t="s">
        <v>144</v>
      </c>
      <c r="AF9" s="82" t="s">
        <v>145</v>
      </c>
    </row>
    <row r="10" spans="1:32" s="3" customFormat="1" ht="39.950000000000003" customHeight="1" x14ac:dyDescent="0.4">
      <c r="A10" s="71"/>
      <c r="B10" s="246" t="s">
        <v>20</v>
      </c>
      <c r="C10" s="246"/>
      <c r="D10" s="246"/>
      <c r="E10" s="246"/>
      <c r="F10" s="246"/>
      <c r="G10" s="246"/>
      <c r="H10" s="273" t="str">
        <f>IF($AE$10&lt;&gt;"",IF($AE$11&lt;&gt;"",TEXT('(様式4号)着手届'!$H$10,"ggge年m月d日")&amp;CHAR(10)&amp;TEXT($AE$10,"ggge年m月d日")&amp;CHAR(10)&amp;TEXT($AE$11,"ggge年m月d日"),TEXT('(様式4号)着手届'!$H$10,"ggge年m月d日")&amp;CHAR(10)&amp;TEXT($AE$10,"ggge年m月d日")),TEXT('(様式4号)着手届'!$H$10,"ggge年m月d日"))</f>
        <v>明治33年1月0日</v>
      </c>
      <c r="I10" s="274"/>
      <c r="J10" s="274"/>
      <c r="K10" s="274"/>
      <c r="L10" s="275"/>
      <c r="M10" s="257" t="s">
        <v>21</v>
      </c>
      <c r="N10" s="258"/>
      <c r="O10" s="258"/>
      <c r="P10" s="258"/>
      <c r="Q10" s="259"/>
      <c r="R10" s="257" t="str">
        <f>IF($AF$10&lt;&gt;"",IF($AF$11&lt;&gt;"",CONCATENATE('(様式4号)着手届'!R10,'(様式4号)着手届'!W10,'(様式4号)着手届'!Z10)&amp;CHAR(10)&amp;CONCATENATE("指令も産第",$AF$10,"号の2")&amp;CHAR(10)&amp;CONCATENATE("指令も産第",$AF$11,"号の3"),CONCATENATE('(様式4号)着手届'!R10,'(様式4号)着手届'!W10,'(様式4号)着手届'!Z10)&amp;CHAR(10)&amp;CONCATENATE("指令も産第",$AF$10,"号の2")),CONCATENATE('(様式4号)着手届'!R10,'(様式4号)着手届'!W10,'(様式4号)着手届'!Z10))</f>
        <v>指令も産第号</v>
      </c>
      <c r="S10" s="258"/>
      <c r="T10" s="258"/>
      <c r="U10" s="258"/>
      <c r="V10" s="258"/>
      <c r="W10" s="258"/>
      <c r="X10" s="258"/>
      <c r="Y10" s="258"/>
      <c r="Z10" s="258"/>
      <c r="AA10" s="259"/>
      <c r="AB10" s="71"/>
      <c r="AD10" s="81" t="s">
        <v>248</v>
      </c>
      <c r="AE10" s="59"/>
      <c r="AF10" s="60"/>
    </row>
    <row r="11" spans="1:32" s="3" customFormat="1" ht="20.100000000000001" customHeight="1" x14ac:dyDescent="0.4">
      <c r="A11" s="49"/>
      <c r="B11" s="246" t="s">
        <v>1</v>
      </c>
      <c r="C11" s="246"/>
      <c r="D11" s="246"/>
      <c r="E11" s="246"/>
      <c r="F11" s="246"/>
      <c r="G11" s="246"/>
      <c r="H11" s="103" t="e">
        <f>'(様式1号)交付申請書'!$F$10</f>
        <v>#NUM!</v>
      </c>
      <c r="I11" s="104"/>
      <c r="J11" s="104"/>
      <c r="K11" s="104"/>
      <c r="L11" s="105"/>
      <c r="M11" s="257" t="s">
        <v>22</v>
      </c>
      <c r="N11" s="258"/>
      <c r="O11" s="258"/>
      <c r="P11" s="258"/>
      <c r="Q11" s="259"/>
      <c r="R11" s="247" t="str">
        <f>基本情報設定シート!$C$10</f>
        <v>松江市新製品・新技術開発支援事業補助金</v>
      </c>
      <c r="S11" s="248"/>
      <c r="T11" s="248"/>
      <c r="U11" s="248"/>
      <c r="V11" s="248"/>
      <c r="W11" s="248"/>
      <c r="X11" s="248"/>
      <c r="Y11" s="248"/>
      <c r="Z11" s="248"/>
      <c r="AA11" s="249"/>
      <c r="AB11" s="49"/>
      <c r="AD11" s="81" t="s">
        <v>249</v>
      </c>
      <c r="AE11" s="59"/>
      <c r="AF11" s="60"/>
    </row>
    <row r="12" spans="1:32" s="3" customFormat="1" ht="20.100000000000001" customHeight="1" x14ac:dyDescent="0.4">
      <c r="A12" s="49"/>
      <c r="B12" s="243" t="s">
        <v>3</v>
      </c>
      <c r="C12" s="244"/>
      <c r="D12" s="244"/>
      <c r="E12" s="244"/>
      <c r="F12" s="244"/>
      <c r="G12" s="245"/>
      <c r="H12" s="109" t="str">
        <f>基本情報設定シート!$C$11</f>
        <v>トライアル事業</v>
      </c>
      <c r="I12" s="110"/>
      <c r="J12" s="110"/>
      <c r="K12" s="110"/>
      <c r="L12" s="110"/>
      <c r="M12" s="110"/>
      <c r="N12" s="110"/>
      <c r="O12" s="110"/>
      <c r="P12" s="110"/>
      <c r="Q12" s="110"/>
      <c r="R12" s="110"/>
      <c r="S12" s="110"/>
      <c r="T12" s="110"/>
      <c r="U12" s="110"/>
      <c r="V12" s="110"/>
      <c r="W12" s="110"/>
      <c r="X12" s="110"/>
      <c r="Y12" s="110"/>
      <c r="Z12" s="110"/>
      <c r="AA12" s="111"/>
      <c r="AB12" s="49"/>
    </row>
    <row r="13" spans="1:32" s="3" customFormat="1" ht="99.95" customHeight="1" x14ac:dyDescent="0.4">
      <c r="A13" s="49"/>
      <c r="B13" s="243" t="s">
        <v>23</v>
      </c>
      <c r="C13" s="244"/>
      <c r="D13" s="244"/>
      <c r="E13" s="244"/>
      <c r="F13" s="244"/>
      <c r="G13" s="245"/>
      <c r="H13" s="260">
        <f>'(様式1号)交付申請書'!$K$12</f>
        <v>0</v>
      </c>
      <c r="I13" s="261"/>
      <c r="J13" s="261"/>
      <c r="K13" s="261"/>
      <c r="L13" s="261"/>
      <c r="M13" s="261"/>
      <c r="N13" s="261"/>
      <c r="O13" s="261"/>
      <c r="P13" s="261"/>
      <c r="Q13" s="261"/>
      <c r="R13" s="261"/>
      <c r="S13" s="261"/>
      <c r="T13" s="261"/>
      <c r="U13" s="261"/>
      <c r="V13" s="261"/>
      <c r="W13" s="261"/>
      <c r="X13" s="261"/>
      <c r="Y13" s="261"/>
      <c r="Z13" s="261"/>
      <c r="AA13" s="262"/>
      <c r="AB13" s="49"/>
    </row>
    <row r="14" spans="1:32" s="3" customFormat="1" ht="39.950000000000003" customHeight="1" thickBot="1" x14ac:dyDescent="0.45">
      <c r="A14" s="49"/>
      <c r="B14" s="243" t="s">
        <v>24</v>
      </c>
      <c r="C14" s="244"/>
      <c r="D14" s="244"/>
      <c r="E14" s="244"/>
      <c r="F14" s="244"/>
      <c r="G14" s="244"/>
      <c r="H14" s="260">
        <f>'(様式4号)着手届'!$H$14</f>
        <v>0</v>
      </c>
      <c r="I14" s="263"/>
      <c r="J14" s="263"/>
      <c r="K14" s="263"/>
      <c r="L14" s="263"/>
      <c r="M14" s="263"/>
      <c r="N14" s="263"/>
      <c r="O14" s="263"/>
      <c r="P14" s="263"/>
      <c r="Q14" s="263"/>
      <c r="R14" s="263"/>
      <c r="S14" s="263"/>
      <c r="T14" s="263"/>
      <c r="U14" s="263"/>
      <c r="V14" s="263"/>
      <c r="W14" s="263"/>
      <c r="X14" s="263"/>
      <c r="Y14" s="263"/>
      <c r="Z14" s="263"/>
      <c r="AA14" s="264"/>
      <c r="AB14" s="49"/>
    </row>
    <row r="15" spans="1:32" s="3" customFormat="1" ht="20.100000000000001" customHeight="1" x14ac:dyDescent="0.4">
      <c r="A15" s="49"/>
      <c r="B15" s="100" t="s">
        <v>25</v>
      </c>
      <c r="C15" s="101"/>
      <c r="D15" s="101"/>
      <c r="E15" s="101"/>
      <c r="F15" s="101"/>
      <c r="G15" s="102"/>
      <c r="H15" s="265">
        <f>'(様式1号)交付申請書'!$N$17</f>
        <v>0</v>
      </c>
      <c r="I15" s="266"/>
      <c r="J15" s="266"/>
      <c r="K15" s="266"/>
      <c r="L15" s="266"/>
      <c r="M15" s="266"/>
      <c r="N15" s="267"/>
      <c r="O15" s="102" t="s">
        <v>26</v>
      </c>
      <c r="P15" s="268"/>
      <c r="Q15" s="268"/>
      <c r="R15" s="268"/>
      <c r="S15" s="268"/>
      <c r="T15" s="268"/>
      <c r="U15" s="346">
        <f>'(様式1号)交付申請書'!$N$18</f>
        <v>0</v>
      </c>
      <c r="V15" s="347"/>
      <c r="W15" s="347"/>
      <c r="X15" s="347"/>
      <c r="Y15" s="347"/>
      <c r="Z15" s="347"/>
      <c r="AA15" s="348"/>
      <c r="AB15" s="49"/>
      <c r="AC15" s="3" t="s">
        <v>147</v>
      </c>
      <c r="AD15" s="340" t="s">
        <v>148</v>
      </c>
      <c r="AE15" s="341"/>
    </row>
    <row r="16" spans="1:32" ht="20.100000000000001" customHeight="1" x14ac:dyDescent="0.4">
      <c r="A16" s="51"/>
      <c r="B16" s="51"/>
      <c r="C16" s="51"/>
      <c r="D16" s="58"/>
      <c r="E16" s="58"/>
      <c r="F16" s="58"/>
      <c r="G16" s="58"/>
      <c r="H16" s="58"/>
      <c r="I16" s="58"/>
      <c r="J16" s="58"/>
      <c r="K16" s="58"/>
      <c r="L16" s="58"/>
      <c r="M16" s="58"/>
      <c r="N16" s="58"/>
      <c r="O16" s="58"/>
      <c r="P16" s="58"/>
      <c r="Q16" s="58"/>
      <c r="R16" s="58"/>
      <c r="S16" s="58"/>
      <c r="T16" s="58"/>
      <c r="U16" s="58"/>
      <c r="V16" s="58"/>
      <c r="W16" s="58"/>
      <c r="X16" s="58"/>
      <c r="Y16" s="58"/>
      <c r="Z16" s="58"/>
      <c r="AA16" s="58"/>
      <c r="AB16" s="51"/>
      <c r="AD16" s="342"/>
      <c r="AE16" s="343"/>
    </row>
    <row r="17" spans="30:31" ht="18.75" customHeight="1" thickBot="1" x14ac:dyDescent="0.45">
      <c r="AD17" s="344"/>
      <c r="AE17" s="345"/>
    </row>
  </sheetData>
  <sheetProtection algorithmName="SHA-512" hashValue="8pggCxvPQgFW3cBvCGu3jjkZVLqMsMVtV60Q9DzktxwothonMeHp6S3s4daF5TOm4PGv8w8kccXCDVA0mJUZhw==" saltValue="5FFCp3H3d59+SMRBGm2Seg==" spinCount="100000" sheet="1" objects="1" scenarios="1" formatColumns="0" formatRows="0"/>
  <mergeCells count="32">
    <mergeCell ref="AE8:AF8"/>
    <mergeCell ref="B15:G15"/>
    <mergeCell ref="H15:N15"/>
    <mergeCell ref="O15:T15"/>
    <mergeCell ref="U15:AA15"/>
    <mergeCell ref="B12:G12"/>
    <mergeCell ref="H12:AA12"/>
    <mergeCell ref="B13:G13"/>
    <mergeCell ref="H13:AA13"/>
    <mergeCell ref="B14:G14"/>
    <mergeCell ref="H14:AA14"/>
    <mergeCell ref="M10:Q10"/>
    <mergeCell ref="R10:AA10"/>
    <mergeCell ref="B11:G11"/>
    <mergeCell ref="H11:L11"/>
    <mergeCell ref="M11:Q11"/>
    <mergeCell ref="R11:AA11"/>
    <mergeCell ref="AD15:AE17"/>
    <mergeCell ref="B1:AB1"/>
    <mergeCell ref="A2:AB2"/>
    <mergeCell ref="U3:AA3"/>
    <mergeCell ref="B4:H4"/>
    <mergeCell ref="H5:L7"/>
    <mergeCell ref="M5:Q5"/>
    <mergeCell ref="R5:AB5"/>
    <mergeCell ref="M6:Q7"/>
    <mergeCell ref="R6:AB6"/>
    <mergeCell ref="R7:AB7"/>
    <mergeCell ref="B8:AA8"/>
    <mergeCell ref="A9:AB9"/>
    <mergeCell ref="B10:G10"/>
    <mergeCell ref="H10:L10"/>
  </mergeCells>
  <phoneticPr fontId="1"/>
  <dataValidations count="4">
    <dataValidation allowBlank="1" showInputMessage="1" showErrorMessage="1" prompt="「補助金等交付決定通知書」右上に記載のを日付を入力してください。_x000a_「2025/4/1」のように入力してください。_x000a_自動で和暦表記になります。" sqref="H10:L10"/>
    <dataValidation type="whole" operator="greaterThanOrEqual" allowBlank="1" showInputMessage="1" showErrorMessage="1" prompt="「補助金等変更交付決定通知書」左上に記載の「指令も産第〇号」の数字を入力してください。" sqref="AF10:AF11">
      <formula1>1</formula1>
    </dataValidation>
    <dataValidation allowBlank="1" showInputMessage="1" showErrorMessage="1" prompt="完了日を入力してください。_x000a_「2025/4/1」のように入力してください。_x000a_自動で和暦表記になります。" sqref="U15:AA15"/>
    <dataValidation type="date" operator="greaterThanOrEqual" allowBlank="1" showInputMessage="1" showErrorMessage="1" prompt="「補助金等変更交付決定通知書」右上に記載のを日付を入力してください。_x000a_「2025/4/1」のように入力してください。_x000a_自動で和暦表記になります。" sqref="AE10:AE11">
      <formula1>1</formula1>
    </dataValidation>
  </dataValidations>
  <printOptions horizontalCentered="1" verticalCentered="1"/>
  <pageMargins left="0.70866141732283472" right="0.70866141732283472" top="0.55118110236220474" bottom="0.55118110236220474" header="0.31496062992125984" footer="0.31496062992125984"/>
  <pageSetup paperSize="9" scale="95"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AB21"/>
  <sheetViews>
    <sheetView view="pageBreakPreview" zoomScale="90" zoomScaleNormal="85" zoomScaleSheetLayoutView="90" workbookViewId="0">
      <selection activeCell="U3" sqref="U3:AA3"/>
    </sheetView>
  </sheetViews>
  <sheetFormatPr defaultColWidth="3" defaultRowHeight="18.75" customHeight="1" x14ac:dyDescent="0.4"/>
  <cols>
    <col min="1" max="1" width="3" style="1"/>
    <col min="2" max="2" width="2" style="1" customWidth="1"/>
    <col min="3" max="3" width="4.625" style="1" customWidth="1"/>
    <col min="4" max="27" width="3" style="1"/>
    <col min="28" max="28" width="3" style="1" customWidth="1"/>
    <col min="29" max="255" width="3" style="1"/>
    <col min="256" max="256" width="3.5" style="1" bestFit="1" customWidth="1"/>
    <col min="257" max="511" width="3" style="1"/>
    <col min="512" max="512" width="3.5" style="1" bestFit="1" customWidth="1"/>
    <col min="513" max="767" width="3" style="1"/>
    <col min="768" max="768" width="3.5" style="1" bestFit="1" customWidth="1"/>
    <col min="769" max="1023" width="3" style="1"/>
    <col min="1024" max="1024" width="3.5" style="1" bestFit="1" customWidth="1"/>
    <col min="1025" max="1279" width="3" style="1"/>
    <col min="1280" max="1280" width="3.5" style="1" bestFit="1" customWidth="1"/>
    <col min="1281" max="1535" width="3" style="1"/>
    <col min="1536" max="1536" width="3.5" style="1" bestFit="1" customWidth="1"/>
    <col min="1537" max="1791" width="3" style="1"/>
    <col min="1792" max="1792" width="3.5" style="1" bestFit="1" customWidth="1"/>
    <col min="1793" max="2047" width="3" style="1"/>
    <col min="2048" max="2048" width="3.5" style="1" bestFit="1" customWidth="1"/>
    <col min="2049" max="2303" width="3" style="1"/>
    <col min="2304" max="2304" width="3.5" style="1" bestFit="1" customWidth="1"/>
    <col min="2305" max="2559" width="3" style="1"/>
    <col min="2560" max="2560" width="3.5" style="1" bestFit="1" customWidth="1"/>
    <col min="2561" max="2815" width="3" style="1"/>
    <col min="2816" max="2816" width="3.5" style="1" bestFit="1" customWidth="1"/>
    <col min="2817" max="3071" width="3" style="1"/>
    <col min="3072" max="3072" width="3.5" style="1" bestFit="1" customWidth="1"/>
    <col min="3073" max="3327" width="3" style="1"/>
    <col min="3328" max="3328" width="3.5" style="1" bestFit="1" customWidth="1"/>
    <col min="3329" max="3583" width="3" style="1"/>
    <col min="3584" max="3584" width="3.5" style="1" bestFit="1" customWidth="1"/>
    <col min="3585" max="3839" width="3" style="1"/>
    <col min="3840" max="3840" width="3.5" style="1" bestFit="1" customWidth="1"/>
    <col min="3841" max="4095" width="3" style="1"/>
    <col min="4096" max="4096" width="3.5" style="1" bestFit="1" customWidth="1"/>
    <col min="4097" max="4351" width="3" style="1"/>
    <col min="4352" max="4352" width="3.5" style="1" bestFit="1" customWidth="1"/>
    <col min="4353" max="4607" width="3" style="1"/>
    <col min="4608" max="4608" width="3.5" style="1" bestFit="1" customWidth="1"/>
    <col min="4609" max="4863" width="3" style="1"/>
    <col min="4864" max="4864" width="3.5" style="1" bestFit="1" customWidth="1"/>
    <col min="4865" max="5119" width="3" style="1"/>
    <col min="5120" max="5120" width="3.5" style="1" bestFit="1" customWidth="1"/>
    <col min="5121" max="5375" width="3" style="1"/>
    <col min="5376" max="5376" width="3.5" style="1" bestFit="1" customWidth="1"/>
    <col min="5377" max="5631" width="3" style="1"/>
    <col min="5632" max="5632" width="3.5" style="1" bestFit="1" customWidth="1"/>
    <col min="5633" max="5887" width="3" style="1"/>
    <col min="5888" max="5888" width="3.5" style="1" bestFit="1" customWidth="1"/>
    <col min="5889" max="6143" width="3" style="1"/>
    <col min="6144" max="6144" width="3.5" style="1" bestFit="1" customWidth="1"/>
    <col min="6145" max="6399" width="3" style="1"/>
    <col min="6400" max="6400" width="3.5" style="1" bestFit="1" customWidth="1"/>
    <col min="6401" max="6655" width="3" style="1"/>
    <col min="6656" max="6656" width="3.5" style="1" bestFit="1" customWidth="1"/>
    <col min="6657" max="6911" width="3" style="1"/>
    <col min="6912" max="6912" width="3.5" style="1" bestFit="1" customWidth="1"/>
    <col min="6913" max="7167" width="3" style="1"/>
    <col min="7168" max="7168" width="3.5" style="1" bestFit="1" customWidth="1"/>
    <col min="7169" max="7423" width="3" style="1"/>
    <col min="7424" max="7424" width="3.5" style="1" bestFit="1" customWidth="1"/>
    <col min="7425" max="7679" width="3" style="1"/>
    <col min="7680" max="7680" width="3.5" style="1" bestFit="1" customWidth="1"/>
    <col min="7681" max="7935" width="3" style="1"/>
    <col min="7936" max="7936" width="3.5" style="1" bestFit="1" customWidth="1"/>
    <col min="7937" max="8191" width="3" style="1"/>
    <col min="8192" max="8192" width="3.5" style="1" bestFit="1" customWidth="1"/>
    <col min="8193" max="8447" width="3" style="1"/>
    <col min="8448" max="8448" width="3.5" style="1" bestFit="1" customWidth="1"/>
    <col min="8449" max="8703" width="3" style="1"/>
    <col min="8704" max="8704" width="3.5" style="1" bestFit="1" customWidth="1"/>
    <col min="8705" max="8959" width="3" style="1"/>
    <col min="8960" max="8960" width="3.5" style="1" bestFit="1" customWidth="1"/>
    <col min="8961" max="9215" width="3" style="1"/>
    <col min="9216" max="9216" width="3.5" style="1" bestFit="1" customWidth="1"/>
    <col min="9217" max="9471" width="3" style="1"/>
    <col min="9472" max="9472" width="3.5" style="1" bestFit="1" customWidth="1"/>
    <col min="9473" max="9727" width="3" style="1"/>
    <col min="9728" max="9728" width="3.5" style="1" bestFit="1" customWidth="1"/>
    <col min="9729" max="9983" width="3" style="1"/>
    <col min="9984" max="9984" width="3.5" style="1" bestFit="1" customWidth="1"/>
    <col min="9985" max="10239" width="3" style="1"/>
    <col min="10240" max="10240" width="3.5" style="1" bestFit="1" customWidth="1"/>
    <col min="10241" max="10495" width="3" style="1"/>
    <col min="10496" max="10496" width="3.5" style="1" bestFit="1" customWidth="1"/>
    <col min="10497" max="10751" width="3" style="1"/>
    <col min="10752" max="10752" width="3.5" style="1" bestFit="1" customWidth="1"/>
    <col min="10753" max="11007" width="3" style="1"/>
    <col min="11008" max="11008" width="3.5" style="1" bestFit="1" customWidth="1"/>
    <col min="11009" max="11263" width="3" style="1"/>
    <col min="11264" max="11264" width="3.5" style="1" bestFit="1" customWidth="1"/>
    <col min="11265" max="11519" width="3" style="1"/>
    <col min="11520" max="11520" width="3.5" style="1" bestFit="1" customWidth="1"/>
    <col min="11521" max="11775" width="3" style="1"/>
    <col min="11776" max="11776" width="3.5" style="1" bestFit="1" customWidth="1"/>
    <col min="11777" max="12031" width="3" style="1"/>
    <col min="12032" max="12032" width="3.5" style="1" bestFit="1" customWidth="1"/>
    <col min="12033" max="12287" width="3" style="1"/>
    <col min="12288" max="12288" width="3.5" style="1" bestFit="1" customWidth="1"/>
    <col min="12289" max="12543" width="3" style="1"/>
    <col min="12544" max="12544" width="3.5" style="1" bestFit="1" customWidth="1"/>
    <col min="12545" max="12799" width="3" style="1"/>
    <col min="12800" max="12800" width="3.5" style="1" bestFit="1" customWidth="1"/>
    <col min="12801" max="13055" width="3" style="1"/>
    <col min="13056" max="13056" width="3.5" style="1" bestFit="1" customWidth="1"/>
    <col min="13057" max="13311" width="3" style="1"/>
    <col min="13312" max="13312" width="3.5" style="1" bestFit="1" customWidth="1"/>
    <col min="13313" max="13567" width="3" style="1"/>
    <col min="13568" max="13568" width="3.5" style="1" bestFit="1" customWidth="1"/>
    <col min="13569" max="13823" width="3" style="1"/>
    <col min="13824" max="13824" width="3.5" style="1" bestFit="1" customWidth="1"/>
    <col min="13825" max="14079" width="3" style="1"/>
    <col min="14080" max="14080" width="3.5" style="1" bestFit="1" customWidth="1"/>
    <col min="14081" max="14335" width="3" style="1"/>
    <col min="14336" max="14336" width="3.5" style="1" bestFit="1" customWidth="1"/>
    <col min="14337" max="14591" width="3" style="1"/>
    <col min="14592" max="14592" width="3.5" style="1" bestFit="1" customWidth="1"/>
    <col min="14593" max="14847" width="3" style="1"/>
    <col min="14848" max="14848" width="3.5" style="1" bestFit="1" customWidth="1"/>
    <col min="14849" max="15103" width="3" style="1"/>
    <col min="15104" max="15104" width="3.5" style="1" bestFit="1" customWidth="1"/>
    <col min="15105" max="15359" width="3" style="1"/>
    <col min="15360" max="15360" width="3.5" style="1" bestFit="1" customWidth="1"/>
    <col min="15361" max="15615" width="3" style="1"/>
    <col min="15616" max="15616" width="3.5" style="1" bestFit="1" customWidth="1"/>
    <col min="15617" max="15871" width="3" style="1"/>
    <col min="15872" max="15872" width="3.5" style="1" bestFit="1" customWidth="1"/>
    <col min="15873" max="16127" width="3" style="1"/>
    <col min="16128" max="16128" width="3.5" style="1" bestFit="1" customWidth="1"/>
    <col min="16129" max="16384" width="3" style="1"/>
  </cols>
  <sheetData>
    <row r="1" spans="1:28" ht="20.100000000000001" customHeight="1" x14ac:dyDescent="0.4">
      <c r="A1" s="49"/>
      <c r="B1" s="92" t="s">
        <v>28</v>
      </c>
      <c r="C1" s="92"/>
      <c r="D1" s="92"/>
      <c r="E1" s="92"/>
      <c r="F1" s="92"/>
      <c r="G1" s="92"/>
      <c r="H1" s="92"/>
      <c r="I1" s="92"/>
      <c r="J1" s="92"/>
      <c r="K1" s="92"/>
      <c r="L1" s="92"/>
      <c r="M1" s="92"/>
      <c r="N1" s="92"/>
      <c r="O1" s="92"/>
      <c r="P1" s="92"/>
      <c r="Q1" s="92"/>
      <c r="R1" s="92"/>
      <c r="S1" s="92"/>
      <c r="T1" s="92"/>
      <c r="U1" s="92"/>
      <c r="V1" s="92"/>
      <c r="W1" s="92"/>
      <c r="X1" s="92"/>
      <c r="Y1" s="92"/>
      <c r="Z1" s="92"/>
      <c r="AA1" s="92"/>
      <c r="AB1" s="92"/>
    </row>
    <row r="2" spans="1:28" ht="39.950000000000003" customHeight="1" x14ac:dyDescent="0.4">
      <c r="A2" s="99" t="s">
        <v>29</v>
      </c>
      <c r="B2" s="99"/>
      <c r="C2" s="99"/>
      <c r="D2" s="99"/>
      <c r="E2" s="99"/>
      <c r="F2" s="99"/>
      <c r="G2" s="99"/>
      <c r="H2" s="99"/>
      <c r="I2" s="99"/>
      <c r="J2" s="99"/>
      <c r="K2" s="99"/>
      <c r="L2" s="99"/>
      <c r="M2" s="99"/>
      <c r="N2" s="99"/>
      <c r="O2" s="99"/>
      <c r="P2" s="99"/>
      <c r="Q2" s="99"/>
      <c r="R2" s="99"/>
      <c r="S2" s="99"/>
      <c r="T2" s="99"/>
      <c r="U2" s="99"/>
      <c r="V2" s="99"/>
      <c r="W2" s="99"/>
      <c r="X2" s="99"/>
      <c r="Y2" s="99"/>
      <c r="Z2" s="99"/>
      <c r="AA2" s="99"/>
      <c r="AB2" s="99"/>
    </row>
    <row r="3" spans="1:28" ht="20.100000000000001" customHeight="1" x14ac:dyDescent="0.4">
      <c r="A3" s="50"/>
      <c r="B3" s="51"/>
      <c r="C3" s="51"/>
      <c r="D3" s="51"/>
      <c r="E3" s="51"/>
      <c r="F3" s="51"/>
      <c r="G3" s="51"/>
      <c r="H3" s="51"/>
      <c r="I3" s="51"/>
      <c r="J3" s="51"/>
      <c r="K3" s="51"/>
      <c r="L3" s="51"/>
      <c r="M3" s="51"/>
      <c r="N3" s="51"/>
      <c r="O3" s="51"/>
      <c r="P3" s="51"/>
      <c r="Q3" s="51"/>
      <c r="R3" s="51"/>
      <c r="S3" s="51"/>
      <c r="T3" s="51"/>
      <c r="U3" s="112"/>
      <c r="V3" s="112"/>
      <c r="W3" s="112"/>
      <c r="X3" s="112"/>
      <c r="Y3" s="112"/>
      <c r="Z3" s="112"/>
      <c r="AA3" s="112"/>
      <c r="AB3" s="51"/>
    </row>
    <row r="4" spans="1:28" ht="20.100000000000001" customHeight="1" x14ac:dyDescent="0.4">
      <c r="A4" s="52"/>
      <c r="B4" s="134" t="s">
        <v>8</v>
      </c>
      <c r="C4" s="134"/>
      <c r="D4" s="134"/>
      <c r="E4" s="134"/>
      <c r="F4" s="134"/>
      <c r="G4" s="134"/>
      <c r="H4" s="134"/>
      <c r="I4" s="52"/>
      <c r="J4" s="52"/>
      <c r="K4" s="52"/>
      <c r="L4" s="52"/>
      <c r="M4" s="51"/>
      <c r="N4" s="51"/>
      <c r="O4" s="51"/>
      <c r="P4" s="51"/>
      <c r="Q4" s="51"/>
      <c r="R4" s="51"/>
      <c r="S4" s="51"/>
      <c r="T4" s="51"/>
      <c r="U4" s="51"/>
      <c r="V4" s="51"/>
      <c r="W4" s="51"/>
      <c r="X4" s="51"/>
      <c r="Y4" s="51"/>
      <c r="Z4" s="51"/>
      <c r="AA4" s="51"/>
      <c r="AB4" s="51"/>
    </row>
    <row r="5" spans="1:28" ht="20.100000000000001" customHeight="1" x14ac:dyDescent="0.4">
      <c r="A5" s="50"/>
      <c r="B5" s="51"/>
      <c r="C5" s="51"/>
      <c r="D5" s="51"/>
      <c r="E5" s="51"/>
      <c r="F5" s="51"/>
      <c r="G5" s="51"/>
      <c r="H5" s="99" t="s">
        <v>19</v>
      </c>
      <c r="I5" s="99"/>
      <c r="J5" s="99"/>
      <c r="K5" s="99"/>
      <c r="L5" s="99"/>
      <c r="M5" s="113" t="s">
        <v>9</v>
      </c>
      <c r="N5" s="113"/>
      <c r="O5" s="113"/>
      <c r="P5" s="113"/>
      <c r="Q5" s="113"/>
      <c r="R5" s="134">
        <f>基本情報設定シート!$C$9</f>
        <v>0</v>
      </c>
      <c r="S5" s="134"/>
      <c r="T5" s="134"/>
      <c r="U5" s="134"/>
      <c r="V5" s="134"/>
      <c r="W5" s="134"/>
      <c r="X5" s="134"/>
      <c r="Y5" s="134"/>
      <c r="Z5" s="134"/>
      <c r="AA5" s="134"/>
      <c r="AB5" s="134"/>
    </row>
    <row r="6" spans="1:28" ht="20.100000000000001" customHeight="1" x14ac:dyDescent="0.4">
      <c r="A6" s="50"/>
      <c r="B6" s="51"/>
      <c r="C6" s="51"/>
      <c r="D6" s="51"/>
      <c r="E6" s="51"/>
      <c r="F6" s="51"/>
      <c r="G6" s="51"/>
      <c r="H6" s="99"/>
      <c r="I6" s="99"/>
      <c r="J6" s="99"/>
      <c r="K6" s="99"/>
      <c r="L6" s="99"/>
      <c r="M6" s="132" t="s">
        <v>10</v>
      </c>
      <c r="N6" s="113"/>
      <c r="O6" s="113"/>
      <c r="P6" s="113"/>
      <c r="Q6" s="113"/>
      <c r="R6" s="133">
        <f>基本情報設定シート!$C$3</f>
        <v>0</v>
      </c>
      <c r="S6" s="133"/>
      <c r="T6" s="133"/>
      <c r="U6" s="133"/>
      <c r="V6" s="133"/>
      <c r="W6" s="133"/>
      <c r="X6" s="133"/>
      <c r="Y6" s="133"/>
      <c r="Z6" s="133"/>
      <c r="AA6" s="133"/>
      <c r="AB6" s="133"/>
    </row>
    <row r="7" spans="1:28" ht="20.100000000000001" customHeight="1" x14ac:dyDescent="0.4">
      <c r="A7" s="50"/>
      <c r="B7" s="51"/>
      <c r="C7" s="51"/>
      <c r="D7" s="51"/>
      <c r="E7" s="51"/>
      <c r="F7" s="51"/>
      <c r="G7" s="51"/>
      <c r="H7" s="99"/>
      <c r="I7" s="99"/>
      <c r="J7" s="99"/>
      <c r="K7" s="99"/>
      <c r="L7" s="99"/>
      <c r="M7" s="113"/>
      <c r="N7" s="113"/>
      <c r="O7" s="113"/>
      <c r="P7" s="113"/>
      <c r="Q7" s="113"/>
      <c r="R7" s="133" t="str">
        <f>基本情報設定シート!$C$4&amp;"　"&amp;基本情報設定シート!$C$5</f>
        <v>　</v>
      </c>
      <c r="S7" s="133"/>
      <c r="T7" s="133"/>
      <c r="U7" s="133"/>
      <c r="V7" s="133"/>
      <c r="W7" s="133"/>
      <c r="X7" s="133"/>
      <c r="Y7" s="133"/>
      <c r="Z7" s="133"/>
      <c r="AA7" s="133"/>
      <c r="AB7" s="133"/>
    </row>
    <row r="8" spans="1:28" s="3" customFormat="1" ht="39.950000000000003" customHeight="1" x14ac:dyDescent="0.4">
      <c r="A8" s="49"/>
      <c r="B8" s="49"/>
      <c r="C8" s="92" t="s">
        <v>27</v>
      </c>
      <c r="D8" s="92"/>
      <c r="E8" s="92"/>
      <c r="F8" s="92"/>
      <c r="G8" s="92"/>
      <c r="H8" s="92"/>
      <c r="I8" s="92"/>
      <c r="J8" s="92"/>
      <c r="K8" s="92"/>
      <c r="L8" s="92"/>
      <c r="M8" s="92"/>
      <c r="N8" s="92"/>
      <c r="O8" s="92"/>
      <c r="P8" s="92"/>
      <c r="Q8" s="92"/>
      <c r="R8" s="92"/>
      <c r="S8" s="92"/>
      <c r="T8" s="92"/>
      <c r="U8" s="92"/>
      <c r="V8" s="92"/>
      <c r="W8" s="92"/>
      <c r="X8" s="92"/>
      <c r="Y8" s="92"/>
      <c r="Z8" s="92"/>
      <c r="AA8" s="92"/>
      <c r="AB8" s="92"/>
    </row>
    <row r="9" spans="1:28" s="3" customFormat="1" ht="30" customHeight="1" x14ac:dyDescent="0.4">
      <c r="A9" s="99" t="s">
        <v>0</v>
      </c>
      <c r="B9" s="99"/>
      <c r="C9" s="99"/>
      <c r="D9" s="99"/>
      <c r="E9" s="99"/>
      <c r="F9" s="99"/>
      <c r="G9" s="99"/>
      <c r="H9" s="99"/>
      <c r="I9" s="99"/>
      <c r="J9" s="99"/>
      <c r="K9" s="99"/>
      <c r="L9" s="99"/>
      <c r="M9" s="99"/>
      <c r="N9" s="99"/>
      <c r="O9" s="99"/>
      <c r="P9" s="99"/>
      <c r="Q9" s="99"/>
      <c r="R9" s="99"/>
      <c r="S9" s="99"/>
      <c r="T9" s="99"/>
      <c r="U9" s="99"/>
      <c r="V9" s="99"/>
      <c r="W9" s="99"/>
      <c r="X9" s="99"/>
      <c r="Y9" s="99"/>
      <c r="Z9" s="99"/>
      <c r="AA9" s="99"/>
      <c r="AB9" s="99"/>
    </row>
    <row r="10" spans="1:28" s="3" customFormat="1" ht="39.950000000000003" customHeight="1" x14ac:dyDescent="0.4">
      <c r="A10" s="71"/>
      <c r="B10" s="246" t="s">
        <v>20</v>
      </c>
      <c r="C10" s="246"/>
      <c r="D10" s="246"/>
      <c r="E10" s="246"/>
      <c r="F10" s="246"/>
      <c r="G10" s="246"/>
      <c r="H10" s="352" t="str">
        <f>'(様式4号)完了届'!$H$10</f>
        <v>明治33年1月0日</v>
      </c>
      <c r="I10" s="352"/>
      <c r="J10" s="352"/>
      <c r="K10" s="352"/>
      <c r="L10" s="352"/>
      <c r="M10" s="352"/>
      <c r="N10" s="246" t="s">
        <v>21</v>
      </c>
      <c r="O10" s="246"/>
      <c r="P10" s="246"/>
      <c r="Q10" s="246"/>
      <c r="R10" s="246"/>
      <c r="S10" s="246"/>
      <c r="T10" s="353" t="str">
        <f>'(様式4号)完了届'!$R$10</f>
        <v>指令も産第号</v>
      </c>
      <c r="U10" s="353"/>
      <c r="V10" s="353"/>
      <c r="W10" s="353"/>
      <c r="X10" s="353"/>
      <c r="Y10" s="353"/>
      <c r="Z10" s="353"/>
      <c r="AA10" s="353"/>
      <c r="AB10" s="71"/>
    </row>
    <row r="11" spans="1:28" s="3" customFormat="1" ht="20.100000000000001" customHeight="1" x14ac:dyDescent="0.4">
      <c r="A11" s="49"/>
      <c r="B11" s="246" t="s">
        <v>1</v>
      </c>
      <c r="C11" s="246"/>
      <c r="D11" s="246"/>
      <c r="E11" s="246"/>
      <c r="F11" s="246"/>
      <c r="G11" s="246"/>
      <c r="H11" s="354" t="e">
        <f>'(様式1号)交付申請書'!$F$10</f>
        <v>#NUM!</v>
      </c>
      <c r="I11" s="354"/>
      <c r="J11" s="354"/>
      <c r="K11" s="354"/>
      <c r="L11" s="354"/>
      <c r="M11" s="354"/>
      <c r="N11" s="246" t="s">
        <v>22</v>
      </c>
      <c r="O11" s="246"/>
      <c r="P11" s="246"/>
      <c r="Q11" s="246"/>
      <c r="R11" s="246"/>
      <c r="S11" s="246"/>
      <c r="T11" s="355" t="str">
        <f>基本情報設定シート!$C$10</f>
        <v>松江市新製品・新技術開発支援事業補助金</v>
      </c>
      <c r="U11" s="355"/>
      <c r="V11" s="355"/>
      <c r="W11" s="355"/>
      <c r="X11" s="355"/>
      <c r="Y11" s="355"/>
      <c r="Z11" s="355"/>
      <c r="AA11" s="355"/>
      <c r="AB11" s="49"/>
    </row>
    <row r="12" spans="1:28" s="3" customFormat="1" ht="20.100000000000001" customHeight="1" x14ac:dyDescent="0.4">
      <c r="A12" s="49"/>
      <c r="B12" s="243" t="s">
        <v>3</v>
      </c>
      <c r="C12" s="244"/>
      <c r="D12" s="244"/>
      <c r="E12" s="244"/>
      <c r="F12" s="244"/>
      <c r="G12" s="245"/>
      <c r="H12" s="362" t="str">
        <f>基本情報設定シート!$C$11</f>
        <v>トライアル事業</v>
      </c>
      <c r="I12" s="363"/>
      <c r="J12" s="363"/>
      <c r="K12" s="363"/>
      <c r="L12" s="363"/>
      <c r="M12" s="363"/>
      <c r="N12" s="363"/>
      <c r="O12" s="363"/>
      <c r="P12" s="363"/>
      <c r="Q12" s="363"/>
      <c r="R12" s="363"/>
      <c r="S12" s="363"/>
      <c r="T12" s="363"/>
      <c r="U12" s="363"/>
      <c r="V12" s="363"/>
      <c r="W12" s="363"/>
      <c r="X12" s="363"/>
      <c r="Y12" s="363"/>
      <c r="Z12" s="363"/>
      <c r="AA12" s="364"/>
      <c r="AB12" s="49"/>
    </row>
    <row r="13" spans="1:28" s="3" customFormat="1" ht="39.950000000000003" customHeight="1" x14ac:dyDescent="0.4">
      <c r="A13" s="49"/>
      <c r="B13" s="243" t="s">
        <v>24</v>
      </c>
      <c r="C13" s="244"/>
      <c r="D13" s="244"/>
      <c r="E13" s="244"/>
      <c r="F13" s="244"/>
      <c r="G13" s="244"/>
      <c r="H13" s="260">
        <f>'(様式4号)完了届'!$H$14</f>
        <v>0</v>
      </c>
      <c r="I13" s="263"/>
      <c r="J13" s="263"/>
      <c r="K13" s="263"/>
      <c r="L13" s="263"/>
      <c r="M13" s="263"/>
      <c r="N13" s="263"/>
      <c r="O13" s="263"/>
      <c r="P13" s="263"/>
      <c r="Q13" s="263"/>
      <c r="R13" s="263"/>
      <c r="S13" s="263"/>
      <c r="T13" s="263"/>
      <c r="U13" s="263"/>
      <c r="V13" s="263"/>
      <c r="W13" s="263"/>
      <c r="X13" s="263"/>
      <c r="Y13" s="263"/>
      <c r="Z13" s="263"/>
      <c r="AA13" s="264"/>
      <c r="AB13" s="49"/>
    </row>
    <row r="14" spans="1:28" s="3" customFormat="1" ht="20.100000000000001" customHeight="1" x14ac:dyDescent="0.4">
      <c r="A14" s="49"/>
      <c r="B14" s="243" t="s">
        <v>25</v>
      </c>
      <c r="C14" s="244"/>
      <c r="D14" s="244"/>
      <c r="E14" s="244"/>
      <c r="F14" s="244"/>
      <c r="G14" s="245"/>
      <c r="H14" s="365">
        <f>'(様式4号)完了届'!$H$15</f>
        <v>0</v>
      </c>
      <c r="I14" s="366"/>
      <c r="J14" s="366"/>
      <c r="K14" s="366"/>
      <c r="L14" s="366"/>
      <c r="M14" s="366"/>
      <c r="N14" s="367"/>
      <c r="O14" s="245" t="s">
        <v>26</v>
      </c>
      <c r="P14" s="246"/>
      <c r="Q14" s="246"/>
      <c r="R14" s="246"/>
      <c r="S14" s="246"/>
      <c r="T14" s="246"/>
      <c r="U14" s="368">
        <f>'(様式4号)完了届'!$U$15</f>
        <v>0</v>
      </c>
      <c r="V14" s="368"/>
      <c r="W14" s="368"/>
      <c r="X14" s="368"/>
      <c r="Y14" s="368"/>
      <c r="Z14" s="368"/>
      <c r="AA14" s="368"/>
      <c r="AB14" s="49"/>
    </row>
    <row r="15" spans="1:28" s="3" customFormat="1" ht="39.950000000000003" customHeight="1" x14ac:dyDescent="0.4">
      <c r="A15" s="49"/>
      <c r="B15" s="93" t="s">
        <v>30</v>
      </c>
      <c r="C15" s="94"/>
      <c r="D15" s="94"/>
      <c r="E15" s="94"/>
      <c r="F15" s="94"/>
      <c r="G15" s="94"/>
      <c r="H15" s="94"/>
      <c r="I15" s="94"/>
      <c r="J15" s="95"/>
      <c r="K15" s="114">
        <f>IF('(別紙6)事業報告書'!$K$39="",'(別紙6)事業報告書'!$K$38,'(別紙6)事業報告書'!$K$39)</f>
        <v>0</v>
      </c>
      <c r="L15" s="115"/>
      <c r="M15" s="115"/>
      <c r="N15" s="115"/>
      <c r="O15" s="115"/>
      <c r="P15" s="115"/>
      <c r="Q15" s="115"/>
      <c r="R15" s="115"/>
      <c r="S15" s="115"/>
      <c r="T15" s="115"/>
      <c r="U15" s="115"/>
      <c r="V15" s="115"/>
      <c r="W15" s="115"/>
      <c r="X15" s="115"/>
      <c r="Y15" s="115"/>
      <c r="Z15" s="263" t="s">
        <v>5</v>
      </c>
      <c r="AA15" s="264"/>
      <c r="AB15" s="49"/>
    </row>
    <row r="16" spans="1:28" s="3" customFormat="1" ht="39.950000000000003" customHeight="1" x14ac:dyDescent="0.4">
      <c r="A16" s="49"/>
      <c r="B16" s="93" t="s">
        <v>31</v>
      </c>
      <c r="C16" s="94"/>
      <c r="D16" s="94"/>
      <c r="E16" s="94"/>
      <c r="F16" s="94"/>
      <c r="G16" s="94"/>
      <c r="H16" s="94"/>
      <c r="I16" s="94"/>
      <c r="J16" s="95"/>
      <c r="K16" s="350"/>
      <c r="L16" s="351"/>
      <c r="M16" s="351"/>
      <c r="N16" s="351"/>
      <c r="O16" s="351"/>
      <c r="P16" s="351"/>
      <c r="Q16" s="351"/>
      <c r="R16" s="351"/>
      <c r="S16" s="351"/>
      <c r="T16" s="351"/>
      <c r="U16" s="351"/>
      <c r="V16" s="351"/>
      <c r="W16" s="351"/>
      <c r="X16" s="351"/>
      <c r="Y16" s="351"/>
      <c r="Z16" s="263" t="s">
        <v>5</v>
      </c>
      <c r="AA16" s="264"/>
      <c r="AB16" s="49"/>
    </row>
    <row r="17" spans="1:28" s="3" customFormat="1" ht="39.950000000000003" customHeight="1" x14ac:dyDescent="0.4">
      <c r="A17" s="49"/>
      <c r="B17" s="93" t="s">
        <v>32</v>
      </c>
      <c r="C17" s="94"/>
      <c r="D17" s="94"/>
      <c r="E17" s="94"/>
      <c r="F17" s="94"/>
      <c r="G17" s="94"/>
      <c r="H17" s="94"/>
      <c r="I17" s="94"/>
      <c r="J17" s="95"/>
      <c r="K17" s="114">
        <v>0</v>
      </c>
      <c r="L17" s="115"/>
      <c r="M17" s="115"/>
      <c r="N17" s="115"/>
      <c r="O17" s="115"/>
      <c r="P17" s="115"/>
      <c r="Q17" s="115"/>
      <c r="R17" s="115"/>
      <c r="S17" s="115"/>
      <c r="T17" s="115"/>
      <c r="U17" s="115"/>
      <c r="V17" s="115"/>
      <c r="W17" s="115"/>
      <c r="X17" s="115"/>
      <c r="Y17" s="115"/>
      <c r="Z17" s="263" t="s">
        <v>5</v>
      </c>
      <c r="AA17" s="264"/>
      <c r="AB17" s="49"/>
    </row>
    <row r="18" spans="1:28" s="3" customFormat="1" ht="99.95" customHeight="1" x14ac:dyDescent="0.4">
      <c r="A18" s="49"/>
      <c r="B18" s="243" t="s">
        <v>34</v>
      </c>
      <c r="C18" s="244"/>
      <c r="D18" s="244"/>
      <c r="E18" s="244"/>
      <c r="F18" s="244"/>
      <c r="G18" s="245"/>
      <c r="H18" s="349" t="s">
        <v>228</v>
      </c>
      <c r="I18" s="263"/>
      <c r="J18" s="263"/>
      <c r="K18" s="263"/>
      <c r="L18" s="263"/>
      <c r="M18" s="263"/>
      <c r="N18" s="263"/>
      <c r="O18" s="263"/>
      <c r="P18" s="263"/>
      <c r="Q18" s="263"/>
      <c r="R18" s="263"/>
      <c r="S18" s="263"/>
      <c r="T18" s="263"/>
      <c r="U18" s="263"/>
      <c r="V18" s="263"/>
      <c r="W18" s="263"/>
      <c r="X18" s="263"/>
      <c r="Y18" s="263"/>
      <c r="Z18" s="263"/>
      <c r="AA18" s="264"/>
      <c r="AB18" s="49"/>
    </row>
    <row r="19" spans="1:28" s="3" customFormat="1" ht="20.100000000000001" customHeight="1" x14ac:dyDescent="0.4">
      <c r="A19" s="49"/>
      <c r="B19" s="356" t="s">
        <v>33</v>
      </c>
      <c r="C19" s="357"/>
      <c r="D19" s="357"/>
      <c r="E19" s="357"/>
      <c r="F19" s="357"/>
      <c r="G19" s="357"/>
      <c r="H19" s="357"/>
      <c r="I19" s="357"/>
      <c r="J19" s="357"/>
      <c r="K19" s="357"/>
      <c r="L19" s="357"/>
      <c r="M19" s="357"/>
      <c r="N19" s="357"/>
      <c r="O19" s="357"/>
      <c r="P19" s="357"/>
      <c r="Q19" s="357"/>
      <c r="R19" s="357"/>
      <c r="S19" s="357"/>
      <c r="T19" s="357"/>
      <c r="U19" s="357"/>
      <c r="V19" s="357"/>
      <c r="W19" s="357"/>
      <c r="X19" s="357"/>
      <c r="Y19" s="357"/>
      <c r="Z19" s="357"/>
      <c r="AA19" s="358"/>
      <c r="AB19" s="49"/>
    </row>
    <row r="20" spans="1:28" s="3" customFormat="1" ht="99.95" customHeight="1" x14ac:dyDescent="0.4">
      <c r="A20" s="49"/>
      <c r="B20" s="359" t="str">
        <f>VLOOKUP($H$12,管理者用!$C$2:$E$18,3,0)</f>
        <v>１．事業報告書
２．補助対象経費に係る請求明細の分かるもの
３．領収書等補助対象経費の支払いが完了したことが分かるもの
４．市税に滞納がないことが分かる証明書</v>
      </c>
      <c r="C20" s="360"/>
      <c r="D20" s="360"/>
      <c r="E20" s="360"/>
      <c r="F20" s="360"/>
      <c r="G20" s="360"/>
      <c r="H20" s="360"/>
      <c r="I20" s="360"/>
      <c r="J20" s="360"/>
      <c r="K20" s="360"/>
      <c r="L20" s="360"/>
      <c r="M20" s="360"/>
      <c r="N20" s="360"/>
      <c r="O20" s="360"/>
      <c r="P20" s="360"/>
      <c r="Q20" s="360"/>
      <c r="R20" s="360"/>
      <c r="S20" s="360"/>
      <c r="T20" s="360"/>
      <c r="U20" s="360"/>
      <c r="V20" s="360"/>
      <c r="W20" s="360"/>
      <c r="X20" s="360"/>
      <c r="Y20" s="360"/>
      <c r="Z20" s="360"/>
      <c r="AA20" s="361"/>
      <c r="AB20" s="49"/>
    </row>
    <row r="21" spans="1:28" s="3" customFormat="1" ht="20.100000000000001" customHeight="1" x14ac:dyDescent="0.4">
      <c r="A21" s="49"/>
      <c r="B21" s="49"/>
      <c r="C21" s="49"/>
      <c r="D21" s="49"/>
      <c r="E21" s="57"/>
      <c r="F21" s="57"/>
      <c r="G21" s="57"/>
      <c r="H21" s="57"/>
      <c r="I21" s="57"/>
      <c r="J21" s="57"/>
      <c r="K21" s="57"/>
      <c r="L21" s="57"/>
      <c r="M21" s="57"/>
      <c r="N21" s="57"/>
      <c r="O21" s="57"/>
      <c r="P21" s="57"/>
      <c r="Q21" s="49"/>
      <c r="R21" s="49"/>
      <c r="S21" s="49"/>
      <c r="T21" s="49"/>
      <c r="U21" s="49"/>
      <c r="V21" s="49"/>
      <c r="W21" s="49"/>
      <c r="X21" s="49"/>
      <c r="Y21" s="49"/>
      <c r="Z21" s="49"/>
      <c r="AA21" s="49"/>
      <c r="AB21" s="49"/>
    </row>
  </sheetData>
  <sheetProtection algorithmName="SHA-512" hashValue="CggAMDtjKSKL7TtOyGl9hRSP3KZEzzt5btjsksQmvT7WazthFjXzEciooRw3njaYe3dCmKa/ryPP47gAZHsuRQ==" saltValue="mf9H3T5fJ60+c7lW6R9QRA==" spinCount="100000" sheet="1" objects="1" scenarios="1"/>
  <customSheetViews>
    <customSheetView guid="{43050D9F-831B-4AF3-8E5E-9303BB21A858}" showPageBreaks="1" printArea="1" view="pageBreakPreview">
      <selection activeCell="AD42" sqref="AD42"/>
      <pageMargins left="0.70866141732283472" right="0.70866141732283472" top="0.55118110236220474" bottom="0.55118110236220474" header="0.31496062992125984" footer="0.31496062992125984"/>
      <printOptions horizontalCentered="1" verticalCentered="1"/>
    </customSheetView>
  </customSheetViews>
  <mergeCells count="41">
    <mergeCell ref="B19:AA19"/>
    <mergeCell ref="B20:AA20"/>
    <mergeCell ref="B12:G12"/>
    <mergeCell ref="H12:AA12"/>
    <mergeCell ref="A9:AB9"/>
    <mergeCell ref="B10:G10"/>
    <mergeCell ref="B15:J15"/>
    <mergeCell ref="B17:J17"/>
    <mergeCell ref="B16:J16"/>
    <mergeCell ref="B13:G13"/>
    <mergeCell ref="H13:AA13"/>
    <mergeCell ref="B14:G14"/>
    <mergeCell ref="H14:N14"/>
    <mergeCell ref="O14:T14"/>
    <mergeCell ref="U14:AA14"/>
    <mergeCell ref="Z15:AA15"/>
    <mergeCell ref="C8:AB8"/>
    <mergeCell ref="A2:AB2"/>
    <mergeCell ref="B11:G11"/>
    <mergeCell ref="M5:Q5"/>
    <mergeCell ref="H10:M10"/>
    <mergeCell ref="N10:S10"/>
    <mergeCell ref="T10:AA10"/>
    <mergeCell ref="H11:M11"/>
    <mergeCell ref="N11:S11"/>
    <mergeCell ref="T11:AA11"/>
    <mergeCell ref="B1:AB1"/>
    <mergeCell ref="U3:AA3"/>
    <mergeCell ref="B4:H4"/>
    <mergeCell ref="H5:L7"/>
    <mergeCell ref="M6:Q7"/>
    <mergeCell ref="R6:AB6"/>
    <mergeCell ref="R5:AB5"/>
    <mergeCell ref="R7:AB7"/>
    <mergeCell ref="B18:G18"/>
    <mergeCell ref="H18:AA18"/>
    <mergeCell ref="K15:Y15"/>
    <mergeCell ref="K16:Y16"/>
    <mergeCell ref="Z16:AA16"/>
    <mergeCell ref="K17:Y17"/>
    <mergeCell ref="Z17:AA17"/>
  </mergeCells>
  <phoneticPr fontId="1"/>
  <dataValidations count="2">
    <dataValidation type="date" operator="greaterThanOrEqual" allowBlank="1" showInputMessage="1" showErrorMessage="1" prompt="報告日を入力してください。_x000a_「2025/4/1」のように入力してください。_x000a_自動で和暦表記になります。" sqref="U3:AA3">
      <formula1>1</formula1>
    </dataValidation>
    <dataValidation allowBlank="1" showInputMessage="1" showErrorMessage="1" prompt="通知された「補助金等交付決定通知書」に記載の交付決定金額を入力してください。" sqref="K16:Y16"/>
  </dataValidations>
  <printOptions horizontalCentered="1" verticalCentered="1"/>
  <pageMargins left="0.70866141732283472" right="0.70866141732283472" top="0.55118110236220474" bottom="0.55118110236220474" header="0.31496062992125984" footer="0.31496062992125984"/>
  <pageSetup paperSize="9" scale="95"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7"/>
  <sheetViews>
    <sheetView view="pageBreakPreview" zoomScale="85" zoomScaleNormal="100" zoomScaleSheetLayoutView="85" workbookViewId="0">
      <selection activeCell="E5" sqref="E5:M5"/>
    </sheetView>
  </sheetViews>
  <sheetFormatPr defaultRowHeight="18.75" x14ac:dyDescent="0.4"/>
  <cols>
    <col min="1" max="1" width="13.625" style="24" customWidth="1"/>
    <col min="2" max="2" width="2.625" style="24" customWidth="1"/>
    <col min="3" max="4" width="8.625" style="41" customWidth="1"/>
    <col min="5" max="12" width="6.625" style="24" customWidth="1"/>
    <col min="13" max="13" width="2.625" style="24" customWidth="1"/>
    <col min="14" max="14" width="9" style="23" hidden="1" customWidth="1"/>
    <col min="15" max="16" width="9.375" style="23" hidden="1" customWidth="1"/>
    <col min="17" max="16384" width="9" style="23"/>
  </cols>
  <sheetData>
    <row r="1" spans="1:21" x14ac:dyDescent="0.4">
      <c r="A1" s="21" t="s">
        <v>300</v>
      </c>
      <c r="B1" s="21"/>
      <c r="C1" s="22"/>
      <c r="D1" s="22"/>
      <c r="E1" s="21"/>
      <c r="F1" s="21"/>
      <c r="G1" s="21"/>
      <c r="H1" s="21"/>
      <c r="I1" s="21"/>
      <c r="J1" s="21"/>
      <c r="K1" s="21"/>
      <c r="L1" s="21"/>
      <c r="M1" s="21"/>
    </row>
    <row r="2" spans="1:21" ht="30" customHeight="1" thickBot="1" x14ac:dyDescent="0.45">
      <c r="A2" s="185" t="str">
        <f>基本情報設定シート!$C$10&amp;"　事業報告書"</f>
        <v>松江市新製品・新技術開発支援事業補助金　事業報告書</v>
      </c>
      <c r="B2" s="185"/>
      <c r="C2" s="185"/>
      <c r="D2" s="185"/>
      <c r="E2" s="185"/>
      <c r="F2" s="185"/>
      <c r="G2" s="185"/>
      <c r="H2" s="185"/>
      <c r="I2" s="185"/>
      <c r="J2" s="185"/>
      <c r="K2" s="185"/>
      <c r="L2" s="185"/>
      <c r="M2" s="185"/>
    </row>
    <row r="3" spans="1:21" s="24" customFormat="1" ht="18.75" customHeight="1" thickBot="1" x14ac:dyDescent="0.45">
      <c r="A3" s="45" t="s">
        <v>155</v>
      </c>
      <c r="B3" s="375" t="s">
        <v>156</v>
      </c>
      <c r="C3" s="375"/>
      <c r="D3" s="375"/>
      <c r="E3" s="376">
        <f>基本情報設定シート!$C$3</f>
        <v>0</v>
      </c>
      <c r="F3" s="376"/>
      <c r="G3" s="376"/>
      <c r="H3" s="376"/>
      <c r="I3" s="376"/>
      <c r="J3" s="376"/>
      <c r="K3" s="376"/>
      <c r="L3" s="376"/>
      <c r="M3" s="377"/>
      <c r="N3" s="23"/>
      <c r="O3" s="23"/>
      <c r="P3" s="23"/>
      <c r="Q3" s="23"/>
      <c r="R3" s="23"/>
      <c r="S3" s="23"/>
      <c r="T3" s="23"/>
      <c r="U3" s="23"/>
    </row>
    <row r="4" spans="1:21" s="24" customFormat="1" ht="18.75" customHeight="1" x14ac:dyDescent="0.4">
      <c r="A4" s="287" t="s">
        <v>295</v>
      </c>
      <c r="B4" s="369" t="s">
        <v>296</v>
      </c>
      <c r="C4" s="370"/>
      <c r="D4" s="371"/>
      <c r="E4" s="232" t="str">
        <f>基本情報設定シート!$C$11</f>
        <v>トライアル事業</v>
      </c>
      <c r="F4" s="233"/>
      <c r="G4" s="233"/>
      <c r="H4" s="233"/>
      <c r="I4" s="233"/>
      <c r="J4" s="233"/>
      <c r="K4" s="233"/>
      <c r="L4" s="233"/>
      <c r="M4" s="236"/>
      <c r="N4" s="23"/>
      <c r="O4" s="23"/>
      <c r="P4" s="23"/>
      <c r="Q4" s="23"/>
      <c r="R4" s="23"/>
      <c r="S4" s="23"/>
      <c r="T4" s="23"/>
      <c r="U4" s="23"/>
    </row>
    <row r="5" spans="1:21" s="24" customFormat="1" ht="300" customHeight="1" thickBot="1" x14ac:dyDescent="0.45">
      <c r="A5" s="289"/>
      <c r="B5" s="372" t="s">
        <v>297</v>
      </c>
      <c r="C5" s="373"/>
      <c r="D5" s="374"/>
      <c r="E5" s="239"/>
      <c r="F5" s="240"/>
      <c r="G5" s="240"/>
      <c r="H5" s="240"/>
      <c r="I5" s="240"/>
      <c r="J5" s="240"/>
      <c r="K5" s="240"/>
      <c r="L5" s="240"/>
      <c r="M5" s="241"/>
      <c r="N5" s="23"/>
      <c r="O5" s="23"/>
      <c r="P5" s="23"/>
      <c r="Q5" s="23"/>
      <c r="R5" s="23"/>
      <c r="S5" s="23"/>
      <c r="T5" s="23"/>
      <c r="U5" s="23"/>
    </row>
    <row r="6" spans="1:21" s="24" customFormat="1" x14ac:dyDescent="0.4">
      <c r="A6" s="316" t="s">
        <v>223</v>
      </c>
      <c r="B6" s="36"/>
      <c r="C6" s="39" t="s">
        <v>172</v>
      </c>
      <c r="D6" s="22"/>
      <c r="E6" s="21"/>
      <c r="F6" s="21"/>
      <c r="G6" s="21"/>
      <c r="H6" s="21"/>
      <c r="I6" s="21"/>
      <c r="J6" s="21"/>
      <c r="K6" s="21"/>
      <c r="L6" s="40" t="s">
        <v>173</v>
      </c>
      <c r="M6" s="37"/>
      <c r="N6" s="23"/>
      <c r="O6" s="23"/>
      <c r="P6" s="23"/>
      <c r="Q6" s="23"/>
      <c r="R6" s="23"/>
      <c r="S6" s="23"/>
      <c r="T6" s="23"/>
      <c r="U6" s="23"/>
    </row>
    <row r="7" spans="1:21" s="24" customFormat="1" x14ac:dyDescent="0.4">
      <c r="A7" s="316"/>
      <c r="B7" s="36"/>
      <c r="C7" s="39"/>
      <c r="D7" s="22"/>
      <c r="E7" s="21"/>
      <c r="F7" s="21"/>
      <c r="G7" s="21"/>
      <c r="H7" s="21"/>
      <c r="I7" s="21"/>
      <c r="J7" s="21"/>
      <c r="K7" s="21"/>
      <c r="L7" s="40" t="s">
        <v>222</v>
      </c>
      <c r="M7" s="37"/>
      <c r="N7" s="23"/>
      <c r="O7" s="23"/>
      <c r="P7" s="23"/>
      <c r="Q7" s="23"/>
      <c r="R7" s="23"/>
      <c r="S7" s="23"/>
      <c r="T7" s="23"/>
      <c r="U7" s="23"/>
    </row>
    <row r="8" spans="1:21" s="24" customFormat="1" x14ac:dyDescent="0.4">
      <c r="A8" s="168"/>
      <c r="B8" s="36"/>
      <c r="C8" s="44" t="s">
        <v>174</v>
      </c>
      <c r="D8" s="159" t="s">
        <v>175</v>
      </c>
      <c r="E8" s="159"/>
      <c r="F8" s="184" t="s">
        <v>176</v>
      </c>
      <c r="G8" s="184"/>
      <c r="H8" s="184"/>
      <c r="I8" s="184"/>
      <c r="J8" s="184"/>
      <c r="K8" s="184"/>
      <c r="L8" s="184"/>
      <c r="M8" s="37"/>
      <c r="N8" s="23"/>
      <c r="O8" s="23"/>
      <c r="P8" s="23"/>
      <c r="Q8" s="23"/>
      <c r="R8" s="23"/>
      <c r="S8" s="23"/>
      <c r="T8" s="23"/>
      <c r="U8" s="23"/>
    </row>
    <row r="9" spans="1:21" s="24" customFormat="1" x14ac:dyDescent="0.4">
      <c r="A9" s="168"/>
      <c r="B9" s="36"/>
      <c r="C9" s="324" t="s">
        <v>177</v>
      </c>
      <c r="D9" s="317">
        <f>D15-SUM(D11,D13)</f>
        <v>0</v>
      </c>
      <c r="E9" s="318"/>
      <c r="F9" s="319"/>
      <c r="G9" s="320"/>
      <c r="H9" s="320"/>
      <c r="I9" s="320"/>
      <c r="J9" s="320"/>
      <c r="K9" s="320"/>
      <c r="L9" s="321"/>
      <c r="M9" s="37"/>
      <c r="N9" s="23">
        <v>1</v>
      </c>
      <c r="O9" s="23"/>
      <c r="P9" s="23"/>
      <c r="Q9" s="23"/>
      <c r="R9" s="23"/>
      <c r="S9" s="23"/>
      <c r="T9" s="23"/>
      <c r="U9" s="23"/>
    </row>
    <row r="10" spans="1:21" s="24" customFormat="1" x14ac:dyDescent="0.4">
      <c r="A10" s="168"/>
      <c r="B10" s="36"/>
      <c r="C10" s="325"/>
      <c r="D10" s="326" t="str">
        <f>IF($D$12="","",SUM($D$16,-D14,-D12))</f>
        <v/>
      </c>
      <c r="E10" s="327"/>
      <c r="F10" s="319"/>
      <c r="G10" s="320"/>
      <c r="H10" s="320"/>
      <c r="I10" s="320"/>
      <c r="J10" s="320"/>
      <c r="K10" s="320"/>
      <c r="L10" s="321"/>
      <c r="M10" s="37"/>
      <c r="N10" s="23"/>
      <c r="O10" s="23"/>
      <c r="P10" s="23"/>
      <c r="Q10" s="23"/>
      <c r="R10" s="23"/>
      <c r="S10" s="23"/>
      <c r="T10" s="23"/>
      <c r="U10" s="23"/>
    </row>
    <row r="11" spans="1:21" s="24" customFormat="1" x14ac:dyDescent="0.4">
      <c r="A11" s="168"/>
      <c r="B11" s="36"/>
      <c r="C11" s="322" t="s">
        <v>178</v>
      </c>
      <c r="D11" s="317">
        <f>$K$40</f>
        <v>0</v>
      </c>
      <c r="E11" s="318"/>
      <c r="F11" s="319" t="str">
        <f>基本情報設定シート!$C$10</f>
        <v>松江市新製品・新技術開発支援事業補助金</v>
      </c>
      <c r="G11" s="320"/>
      <c r="H11" s="320"/>
      <c r="I11" s="320"/>
      <c r="J11" s="320"/>
      <c r="K11" s="320"/>
      <c r="L11" s="321"/>
      <c r="M11" s="37"/>
      <c r="N11" s="23">
        <v>2</v>
      </c>
      <c r="O11" s="23"/>
      <c r="P11" s="23"/>
      <c r="Q11" s="23"/>
      <c r="R11" s="23"/>
      <c r="S11" s="23"/>
      <c r="T11" s="23"/>
      <c r="U11" s="23"/>
    </row>
    <row r="12" spans="1:21" s="24" customFormat="1" x14ac:dyDescent="0.4">
      <c r="A12" s="168"/>
      <c r="B12" s="36"/>
      <c r="C12" s="323"/>
      <c r="D12" s="329" t="str">
        <f>IF($K$41="","",$K$41)</f>
        <v/>
      </c>
      <c r="E12" s="330"/>
      <c r="F12" s="319"/>
      <c r="G12" s="320"/>
      <c r="H12" s="320"/>
      <c r="I12" s="320"/>
      <c r="J12" s="320"/>
      <c r="K12" s="320"/>
      <c r="L12" s="321"/>
      <c r="M12" s="37"/>
      <c r="N12" s="23"/>
      <c r="O12" s="23"/>
      <c r="P12" s="23"/>
      <c r="Q12" s="23"/>
      <c r="R12" s="23"/>
      <c r="S12" s="23"/>
      <c r="T12" s="23"/>
      <c r="U12" s="23"/>
    </row>
    <row r="13" spans="1:21" s="24" customFormat="1" x14ac:dyDescent="0.4">
      <c r="A13" s="168"/>
      <c r="B13" s="36"/>
      <c r="C13" s="322" t="s">
        <v>179</v>
      </c>
      <c r="D13" s="317">
        <f>IF('(別紙5)変更事業計画書'!$D$24="",'(別紙5)変更事業計画書'!$D$23,'(別紙5)変更事業計画書'!$D$24)</f>
        <v>0</v>
      </c>
      <c r="E13" s="318"/>
      <c r="F13" s="319"/>
      <c r="G13" s="320"/>
      <c r="H13" s="320"/>
      <c r="I13" s="320"/>
      <c r="J13" s="320"/>
      <c r="K13" s="320"/>
      <c r="L13" s="321"/>
      <c r="M13" s="37"/>
      <c r="N13" s="23">
        <v>3</v>
      </c>
      <c r="O13" s="23"/>
      <c r="P13" s="23"/>
      <c r="Q13" s="23"/>
      <c r="R13" s="23"/>
      <c r="S13" s="23"/>
      <c r="T13" s="23"/>
      <c r="U13" s="23"/>
    </row>
    <row r="14" spans="1:21" s="24" customFormat="1" x14ac:dyDescent="0.4">
      <c r="A14" s="168"/>
      <c r="B14" s="36"/>
      <c r="C14" s="323"/>
      <c r="D14" s="331"/>
      <c r="E14" s="332"/>
      <c r="F14" s="164"/>
      <c r="G14" s="328"/>
      <c r="H14" s="328"/>
      <c r="I14" s="328"/>
      <c r="J14" s="328"/>
      <c r="K14" s="328"/>
      <c r="L14" s="165"/>
      <c r="M14" s="37"/>
      <c r="N14" s="23"/>
      <c r="O14" s="23"/>
      <c r="P14" s="23"/>
      <c r="Q14" s="23"/>
      <c r="R14" s="23"/>
      <c r="S14" s="23"/>
      <c r="T14" s="23"/>
      <c r="U14" s="23"/>
    </row>
    <row r="15" spans="1:21" s="24" customFormat="1" x14ac:dyDescent="0.4">
      <c r="A15" s="168"/>
      <c r="B15" s="36"/>
      <c r="C15" s="159" t="s">
        <v>180</v>
      </c>
      <c r="D15" s="291">
        <f>E38</f>
        <v>0</v>
      </c>
      <c r="E15" s="291"/>
      <c r="F15" s="183"/>
      <c r="G15" s="183"/>
      <c r="H15" s="183"/>
      <c r="I15" s="183"/>
      <c r="J15" s="183"/>
      <c r="K15" s="183"/>
      <c r="L15" s="183"/>
      <c r="M15" s="37"/>
      <c r="N15" s="23">
        <v>4</v>
      </c>
      <c r="O15" s="23"/>
      <c r="P15" s="23"/>
      <c r="Q15" s="23"/>
      <c r="R15" s="23"/>
      <c r="S15" s="23"/>
      <c r="T15" s="23"/>
      <c r="U15" s="23"/>
    </row>
    <row r="16" spans="1:21" s="24" customFormat="1" x14ac:dyDescent="0.4">
      <c r="A16" s="168"/>
      <c r="B16" s="36"/>
      <c r="C16" s="159"/>
      <c r="D16" s="298" t="str">
        <f>IF($D$12="","",$E$39)</f>
        <v/>
      </c>
      <c r="E16" s="298"/>
      <c r="F16" s="183"/>
      <c r="G16" s="183"/>
      <c r="H16" s="183"/>
      <c r="I16" s="183"/>
      <c r="J16" s="183"/>
      <c r="K16" s="183"/>
      <c r="L16" s="183"/>
      <c r="M16" s="37"/>
      <c r="N16" s="23"/>
      <c r="O16" s="23"/>
      <c r="P16" s="23"/>
      <c r="Q16" s="23"/>
      <c r="R16" s="23"/>
      <c r="S16" s="23"/>
      <c r="T16" s="23"/>
      <c r="U16" s="23"/>
    </row>
    <row r="17" spans="1:21" s="24" customFormat="1" x14ac:dyDescent="0.4">
      <c r="A17" s="168"/>
      <c r="B17" s="36"/>
      <c r="C17" s="43"/>
      <c r="D17" s="22"/>
      <c r="E17" s="22"/>
      <c r="F17" s="21"/>
      <c r="G17" s="21"/>
      <c r="H17" s="21"/>
      <c r="I17" s="21"/>
      <c r="J17" s="21"/>
      <c r="K17" s="21"/>
      <c r="L17" s="21"/>
      <c r="M17" s="37"/>
      <c r="N17" s="23"/>
      <c r="O17" s="23"/>
      <c r="P17" s="23"/>
      <c r="Q17" s="23"/>
      <c r="R17" s="23"/>
      <c r="S17" s="23"/>
      <c r="T17" s="23"/>
      <c r="U17" s="23"/>
    </row>
    <row r="18" spans="1:21" s="24" customFormat="1" x14ac:dyDescent="0.4">
      <c r="A18" s="168"/>
      <c r="B18" s="36"/>
      <c r="C18" s="39" t="s">
        <v>181</v>
      </c>
      <c r="D18" s="22"/>
      <c r="E18" s="21"/>
      <c r="F18" s="21"/>
      <c r="G18" s="21"/>
      <c r="H18" s="21"/>
      <c r="I18" s="21"/>
      <c r="J18" s="21"/>
      <c r="K18" s="21"/>
      <c r="L18" s="40" t="s">
        <v>173</v>
      </c>
      <c r="M18" s="37"/>
      <c r="N18" s="23"/>
      <c r="O18" s="23"/>
      <c r="P18" s="23"/>
      <c r="Q18" s="23"/>
      <c r="R18" s="23"/>
      <c r="S18" s="23"/>
      <c r="T18" s="23"/>
      <c r="U18" s="23"/>
    </row>
    <row r="19" spans="1:21" s="24" customFormat="1" x14ac:dyDescent="0.4">
      <c r="A19" s="168"/>
      <c r="B19" s="36"/>
      <c r="C19" s="39"/>
      <c r="D19" s="22"/>
      <c r="E19" s="21"/>
      <c r="F19" s="21"/>
      <c r="G19" s="21"/>
      <c r="H19" s="21"/>
      <c r="I19" s="21"/>
      <c r="J19" s="21"/>
      <c r="K19" s="21"/>
      <c r="L19" s="40" t="s">
        <v>222</v>
      </c>
      <c r="M19" s="37"/>
      <c r="N19" s="23"/>
      <c r="O19" s="23"/>
      <c r="P19" s="23"/>
      <c r="Q19" s="23"/>
      <c r="R19" s="23"/>
      <c r="S19" s="23"/>
      <c r="T19" s="23"/>
      <c r="U19" s="23"/>
    </row>
    <row r="20" spans="1:21" s="24" customFormat="1" ht="30" customHeight="1" x14ac:dyDescent="0.4">
      <c r="A20" s="168"/>
      <c r="B20" s="36"/>
      <c r="C20" s="194" t="s">
        <v>182</v>
      </c>
      <c r="D20" s="196"/>
      <c r="E20" s="219" t="s">
        <v>183</v>
      </c>
      <c r="F20" s="220"/>
      <c r="G20" s="179" t="s">
        <v>217</v>
      </c>
      <c r="H20" s="179"/>
      <c r="I20" s="179"/>
      <c r="J20" s="179"/>
      <c r="K20" s="219" t="s">
        <v>184</v>
      </c>
      <c r="L20" s="220"/>
      <c r="M20" s="37"/>
      <c r="N20" s="23"/>
      <c r="O20" s="23"/>
      <c r="P20" s="23"/>
      <c r="Q20" s="23"/>
      <c r="R20" s="23"/>
      <c r="S20" s="23"/>
      <c r="T20" s="23"/>
      <c r="U20" s="23"/>
    </row>
    <row r="21" spans="1:21" s="24" customFormat="1" ht="30" customHeight="1" x14ac:dyDescent="0.4">
      <c r="A21" s="168"/>
      <c r="B21" s="36"/>
      <c r="C21" s="197"/>
      <c r="D21" s="199"/>
      <c r="E21" s="221"/>
      <c r="F21" s="222"/>
      <c r="G21" s="179" t="s">
        <v>218</v>
      </c>
      <c r="H21" s="179"/>
      <c r="I21" s="242" t="s">
        <v>220</v>
      </c>
      <c r="J21" s="242"/>
      <c r="K21" s="221"/>
      <c r="L21" s="222"/>
      <c r="M21" s="37"/>
      <c r="N21" s="23"/>
      <c r="O21" s="23"/>
      <c r="P21" s="23"/>
      <c r="Q21" s="23"/>
      <c r="R21" s="23"/>
      <c r="S21" s="23"/>
      <c r="T21" s="23"/>
      <c r="U21" s="23"/>
    </row>
    <row r="22" spans="1:21" s="24" customFormat="1" x14ac:dyDescent="0.4">
      <c r="A22" s="168"/>
      <c r="B22" s="36"/>
      <c r="C22" s="194" t="str">
        <f>VLOOKUP(基本情報設定シート!$C$11,'プルダウン（事業計画書）'!$D$1:$L$17,$N22+1,0)</f>
        <v>原材料・副資材費</v>
      </c>
      <c r="D22" s="196"/>
      <c r="E22" s="299">
        <f>IF('(別紙5)変更事業計画書'!E33="",INDEX('(別紙5)変更事業計画書'!$E$32:$E$49,MATCH('(別紙6)事業報告書'!$N22,'(別紙5)変更事業計画書'!$N$32:$N$49,0)),INDEX('(別紙5)変更事業計画書'!$E$32:$E$49,MATCH('(別紙6)事業報告書'!$N22,'(別紙5)変更事業計画書'!$N$32:$N$49,0)+1))</f>
        <v>0</v>
      </c>
      <c r="F22" s="300"/>
      <c r="G22" s="299">
        <f>IF('(別紙5)変更事業計画書'!G33="",INDEX('(別紙5)変更事業計画書'!$G$32:$G$49,MATCH('(別紙6)事業報告書'!$N22,'(別紙5)変更事業計画書'!$N$32:$N$49,0)),INDEX('(別紙5)変更事業計画書'!$G$32:$G$49,MATCH('(別紙6)事業報告書'!$N22,'(別紙5)変更事業計画書'!$N$32:$N$49,0)+1))</f>
        <v>0</v>
      </c>
      <c r="H22" s="300"/>
      <c r="I22" s="299">
        <f>IF('(別紙5)変更事業計画書'!I33="",INDEX('(別紙5)変更事業計画書'!$I$32:$I$49,MATCH('(別紙6)事業報告書'!$N22,'(別紙5)変更事業計画書'!$N$32:$N$49,0)),INDEX('(別紙5)変更事業計画書'!$I$32:$I$49,MATCH('(別紙6)事業報告書'!$N22,'(別紙5)変更事業計画書'!$N$32:$N$49,0)+1))</f>
        <v>0</v>
      </c>
      <c r="J22" s="300"/>
      <c r="K22" s="299">
        <f>IFERROR(SUM($E22,-$G22,-$I22),"")</f>
        <v>0</v>
      </c>
      <c r="L22" s="300"/>
      <c r="M22" s="37"/>
      <c r="N22" s="23">
        <v>1</v>
      </c>
      <c r="O22" s="23"/>
      <c r="P22" s="23"/>
      <c r="Q22" s="23"/>
      <c r="R22" s="23"/>
      <c r="S22" s="23"/>
      <c r="T22" s="23"/>
      <c r="U22" s="23"/>
    </row>
    <row r="23" spans="1:21" s="24" customFormat="1" x14ac:dyDescent="0.4">
      <c r="A23" s="168"/>
      <c r="B23" s="36"/>
      <c r="C23" s="197"/>
      <c r="D23" s="199"/>
      <c r="E23" s="314"/>
      <c r="F23" s="315"/>
      <c r="G23" s="314"/>
      <c r="H23" s="315"/>
      <c r="I23" s="314"/>
      <c r="J23" s="315"/>
      <c r="K23" s="171" t="str">
        <f>IF($E23-SUM($G23,$I23)=0,"",$E23-SUM($G23,$I23))</f>
        <v/>
      </c>
      <c r="L23" s="172"/>
      <c r="M23" s="37"/>
      <c r="N23" s="23"/>
      <c r="O23" s="23"/>
      <c r="P23" s="23"/>
      <c r="Q23" s="23"/>
      <c r="R23" s="23"/>
      <c r="S23" s="23"/>
      <c r="T23" s="23"/>
      <c r="U23" s="23"/>
    </row>
    <row r="24" spans="1:21" s="24" customFormat="1" x14ac:dyDescent="0.4">
      <c r="A24" s="168"/>
      <c r="B24" s="36"/>
      <c r="C24" s="194" t="str">
        <f>VLOOKUP(基本情報設定シート!$C$11,'プルダウン（事業計画書）'!$D$1:$L$17,$N24+1,0)</f>
        <v>機械装置・工具器具費</v>
      </c>
      <c r="D24" s="196"/>
      <c r="E24" s="299">
        <f>IF('(別紙5)変更事業計画書'!E35="",INDEX('(別紙5)変更事業計画書'!$E$32:$E$49,MATCH('(別紙6)事業報告書'!$N24,'(別紙5)変更事業計画書'!$N$32:$N$49,0)),INDEX('(別紙5)変更事業計画書'!$E$32:$E$49,MATCH('(別紙6)事業報告書'!$N24,'(別紙5)変更事業計画書'!$N$32:$N$49,0)+1))</f>
        <v>0</v>
      </c>
      <c r="F24" s="300"/>
      <c r="G24" s="299">
        <f>IF('(別紙5)変更事業計画書'!G35="",INDEX('(別紙5)変更事業計画書'!$G$32:$G$49,MATCH('(別紙6)事業報告書'!$N24,'(別紙5)変更事業計画書'!$N$32:$N$49,0)),INDEX('(別紙5)変更事業計画書'!$G$32:$G$49,MATCH('(別紙6)事業報告書'!$N24,'(別紙5)変更事業計画書'!$N$32:$N$49,0)+1))</f>
        <v>0</v>
      </c>
      <c r="H24" s="300"/>
      <c r="I24" s="299">
        <f>IF('(別紙5)変更事業計画書'!I35="",INDEX('(別紙5)変更事業計画書'!$I$32:$I$49,MATCH('(別紙6)事業報告書'!$N24,'(別紙5)変更事業計画書'!$N$32:$N$49,0)),INDEX('(別紙5)変更事業計画書'!$I$32:$I$49,MATCH('(別紙6)事業報告書'!$N24,'(別紙5)変更事業計画書'!$N$32:$N$49,0)+1))</f>
        <v>0</v>
      </c>
      <c r="J24" s="300"/>
      <c r="K24" s="299">
        <f t="shared" ref="K24:K36" si="0">IFERROR(SUM($E24,-$G24,-$I24),"")</f>
        <v>0</v>
      </c>
      <c r="L24" s="300"/>
      <c r="M24" s="37"/>
      <c r="N24" s="23">
        <v>2</v>
      </c>
      <c r="O24" s="23"/>
      <c r="P24" s="23"/>
      <c r="Q24" s="23"/>
      <c r="R24" s="23"/>
      <c r="S24" s="23"/>
      <c r="T24" s="23"/>
      <c r="U24" s="23"/>
    </row>
    <row r="25" spans="1:21" s="24" customFormat="1" x14ac:dyDescent="0.4">
      <c r="A25" s="168"/>
      <c r="B25" s="36"/>
      <c r="C25" s="197"/>
      <c r="D25" s="199"/>
      <c r="E25" s="314"/>
      <c r="F25" s="315"/>
      <c r="G25" s="314"/>
      <c r="H25" s="315"/>
      <c r="I25" s="314"/>
      <c r="J25" s="315"/>
      <c r="K25" s="171" t="str">
        <f>IF($E25-SUM($G25,$I25)=0,"",$E25-SUM($G25,$I25))</f>
        <v/>
      </c>
      <c r="L25" s="172"/>
      <c r="M25" s="37"/>
      <c r="N25" s="23"/>
      <c r="O25" s="23"/>
      <c r="P25" s="23"/>
      <c r="Q25" s="23"/>
      <c r="R25" s="23"/>
      <c r="S25" s="23"/>
      <c r="T25" s="23"/>
      <c r="U25" s="23"/>
    </row>
    <row r="26" spans="1:21" s="24" customFormat="1" x14ac:dyDescent="0.4">
      <c r="A26" s="168"/>
      <c r="B26" s="36"/>
      <c r="C26" s="194" t="str">
        <f>VLOOKUP(基本情報設定シート!$C$11,'プルダウン（事業計画書）'!$D$1:$L$17,$N26+1,0)</f>
        <v>外注費</v>
      </c>
      <c r="D26" s="196"/>
      <c r="E26" s="299">
        <f>IF('(別紙5)変更事業計画書'!E37="",INDEX('(別紙5)変更事業計画書'!$E$32:$E$49,MATCH('(別紙6)事業報告書'!$N26,'(別紙5)変更事業計画書'!$N$32:$N$49,0)),INDEX('(別紙5)変更事業計画書'!$E$32:$E$49,MATCH('(別紙6)事業報告書'!$N26,'(別紙5)変更事業計画書'!$N$32:$N$49,0)+1))</f>
        <v>0</v>
      </c>
      <c r="F26" s="300"/>
      <c r="G26" s="299">
        <f>IF('(別紙5)変更事業計画書'!G37="",INDEX('(別紙5)変更事業計画書'!$G$32:$G$49,MATCH('(別紙6)事業報告書'!$N26,'(別紙5)変更事業計画書'!$N$32:$N$49,0)),INDEX('(別紙5)変更事業計画書'!$G$32:$G$49,MATCH('(別紙6)事業報告書'!$N26,'(別紙5)変更事業計画書'!$N$32:$N$49,0)+1))</f>
        <v>0</v>
      </c>
      <c r="H26" s="300"/>
      <c r="I26" s="299">
        <f>IF('(別紙5)変更事業計画書'!I37="",INDEX('(別紙5)変更事業計画書'!$I$32:$I$49,MATCH('(別紙6)事業報告書'!$N26,'(別紙5)変更事業計画書'!$N$32:$N$49,0)),INDEX('(別紙5)変更事業計画書'!$I$32:$I$49,MATCH('(別紙6)事業報告書'!$N26,'(別紙5)変更事業計画書'!$N$32:$N$49,0)+1))</f>
        <v>0</v>
      </c>
      <c r="J26" s="300"/>
      <c r="K26" s="299">
        <f t="shared" si="0"/>
        <v>0</v>
      </c>
      <c r="L26" s="300"/>
      <c r="M26" s="37"/>
      <c r="N26" s="23">
        <v>3</v>
      </c>
      <c r="O26" s="23"/>
      <c r="P26" s="23"/>
      <c r="Q26" s="23"/>
      <c r="R26" s="23"/>
      <c r="S26" s="23"/>
      <c r="T26" s="23"/>
      <c r="U26" s="23"/>
    </row>
    <row r="27" spans="1:21" s="24" customFormat="1" x14ac:dyDescent="0.4">
      <c r="A27" s="168"/>
      <c r="B27" s="36"/>
      <c r="C27" s="197"/>
      <c r="D27" s="199"/>
      <c r="E27" s="314"/>
      <c r="F27" s="315"/>
      <c r="G27" s="314"/>
      <c r="H27" s="315"/>
      <c r="I27" s="314"/>
      <c r="J27" s="315"/>
      <c r="K27" s="171" t="str">
        <f>IF($E27-SUM($G27,$I27)=0,"",$E27-SUM($G27,$I27))</f>
        <v/>
      </c>
      <c r="L27" s="172"/>
      <c r="M27" s="37"/>
      <c r="N27" s="23"/>
      <c r="O27" s="23"/>
      <c r="P27" s="23"/>
      <c r="Q27" s="23"/>
      <c r="R27" s="23"/>
      <c r="S27" s="23"/>
      <c r="T27" s="23"/>
      <c r="U27" s="23"/>
    </row>
    <row r="28" spans="1:21" s="24" customFormat="1" x14ac:dyDescent="0.4">
      <c r="A28" s="168"/>
      <c r="B28" s="36"/>
      <c r="C28" s="194" t="str">
        <f>VLOOKUP(基本情報設定シート!$C$11,'プルダウン（事業計画書）'!$D$1:$L$17,$N28+1,0)</f>
        <v>技術指導受入費</v>
      </c>
      <c r="D28" s="196"/>
      <c r="E28" s="299">
        <f>IF('(別紙5)変更事業計画書'!E39="",INDEX('(別紙5)変更事業計画書'!$E$32:$E$49,MATCH('(別紙6)事業報告書'!$N28,'(別紙5)変更事業計画書'!$N$32:$N$49,0)),INDEX('(別紙5)変更事業計画書'!$E$32:$E$49,MATCH('(別紙6)事業報告書'!$N28,'(別紙5)変更事業計画書'!$N$32:$N$49,0)+1))</f>
        <v>0</v>
      </c>
      <c r="F28" s="300"/>
      <c r="G28" s="299">
        <f>IF('(別紙5)変更事業計画書'!G39="",INDEX('(別紙5)変更事業計画書'!$G$32:$G$49,MATCH('(別紙6)事業報告書'!$N28,'(別紙5)変更事業計画書'!$N$32:$N$49,0)),INDEX('(別紙5)変更事業計画書'!$G$32:$G$49,MATCH('(別紙6)事業報告書'!$N28,'(別紙5)変更事業計画書'!$N$32:$N$49,0)+1))</f>
        <v>0</v>
      </c>
      <c r="H28" s="300"/>
      <c r="I28" s="299">
        <f>IF('(別紙5)変更事業計画書'!I39="",INDEX('(別紙5)変更事業計画書'!$I$32:$I$49,MATCH('(別紙6)事業報告書'!$N28,'(別紙5)変更事業計画書'!$N$32:$N$49,0)),INDEX('(別紙5)変更事業計画書'!$I$32:$I$49,MATCH('(別紙6)事業報告書'!$N28,'(別紙5)変更事業計画書'!$N$32:$N$49,0)+1))</f>
        <v>0</v>
      </c>
      <c r="J28" s="300"/>
      <c r="K28" s="299">
        <f t="shared" si="0"/>
        <v>0</v>
      </c>
      <c r="L28" s="300"/>
      <c r="M28" s="37"/>
      <c r="N28" s="23">
        <v>4</v>
      </c>
      <c r="O28" s="23"/>
      <c r="P28" s="23"/>
      <c r="Q28" s="23"/>
      <c r="R28" s="23"/>
      <c r="S28" s="23"/>
      <c r="T28" s="23"/>
      <c r="U28" s="23"/>
    </row>
    <row r="29" spans="1:21" s="24" customFormat="1" x14ac:dyDescent="0.4">
      <c r="A29" s="168"/>
      <c r="B29" s="36"/>
      <c r="C29" s="197"/>
      <c r="D29" s="199"/>
      <c r="E29" s="314"/>
      <c r="F29" s="315"/>
      <c r="G29" s="314"/>
      <c r="H29" s="315"/>
      <c r="I29" s="314"/>
      <c r="J29" s="315"/>
      <c r="K29" s="171" t="str">
        <f>IF($E29-SUM($G29,$I29)=0,"",$E29-SUM($G29,$I29))</f>
        <v/>
      </c>
      <c r="L29" s="172"/>
      <c r="M29" s="37"/>
      <c r="N29" s="23"/>
      <c r="O29" s="23"/>
      <c r="P29" s="23"/>
      <c r="Q29" s="23"/>
      <c r="R29" s="23"/>
      <c r="S29" s="23"/>
      <c r="T29" s="23"/>
      <c r="U29" s="23"/>
    </row>
    <row r="30" spans="1:21" s="24" customFormat="1" x14ac:dyDescent="0.4">
      <c r="A30" s="168"/>
      <c r="B30" s="36"/>
      <c r="C30" s="194" t="str">
        <f>VLOOKUP(基本情報設定シート!$C$11,'プルダウン（事業計画書）'!$D$1:$L$17,$N30+1,0)</f>
        <v>性能検査費</v>
      </c>
      <c r="D30" s="196"/>
      <c r="E30" s="299">
        <f>IF('(別紙5)変更事業計画書'!E41="",INDEX('(別紙5)変更事業計画書'!$E$32:$E$49,MATCH('(別紙6)事業報告書'!$N30,'(別紙5)変更事業計画書'!$N$32:$N$49,0)),INDEX('(別紙5)変更事業計画書'!$E$32:$E$49,MATCH('(別紙6)事業報告書'!$N30,'(別紙5)変更事業計画書'!$N$32:$N$49,0)+1))</f>
        <v>0</v>
      </c>
      <c r="F30" s="300"/>
      <c r="G30" s="299">
        <f>IF('(別紙5)変更事業計画書'!G41="",INDEX('(別紙5)変更事業計画書'!$G$32:$G$49,MATCH('(別紙6)事業報告書'!$N30,'(別紙5)変更事業計画書'!$N$32:$N$49,0)),INDEX('(別紙5)変更事業計画書'!$G$32:$G$49,MATCH('(別紙6)事業報告書'!$N30,'(別紙5)変更事業計画書'!$N$32:$N$49,0)+1))</f>
        <v>0</v>
      </c>
      <c r="H30" s="300"/>
      <c r="I30" s="299">
        <f>IF('(別紙5)変更事業計画書'!I41="",INDEX('(別紙5)変更事業計画書'!$I$32:$I$49,MATCH('(別紙6)事業報告書'!$N30,'(別紙5)変更事業計画書'!$N$32:$N$49,0)),INDEX('(別紙5)変更事業計画書'!$I$32:$I$49,MATCH('(別紙6)事業報告書'!$N30,'(別紙5)変更事業計画書'!$N$32:$N$49,0)+1))</f>
        <v>0</v>
      </c>
      <c r="J30" s="300"/>
      <c r="K30" s="299">
        <f t="shared" si="0"/>
        <v>0</v>
      </c>
      <c r="L30" s="300"/>
      <c r="M30" s="37"/>
      <c r="N30" s="23">
        <v>5</v>
      </c>
      <c r="O30" s="23"/>
      <c r="P30" s="23"/>
      <c r="Q30" s="23"/>
      <c r="R30" s="23"/>
      <c r="S30" s="23"/>
      <c r="T30" s="23"/>
      <c r="U30" s="23"/>
    </row>
    <row r="31" spans="1:21" s="24" customFormat="1" x14ac:dyDescent="0.4">
      <c r="A31" s="168"/>
      <c r="B31" s="36"/>
      <c r="C31" s="197"/>
      <c r="D31" s="199"/>
      <c r="E31" s="173"/>
      <c r="F31" s="174"/>
      <c r="G31" s="314"/>
      <c r="H31" s="315"/>
      <c r="I31" s="314"/>
      <c r="J31" s="315"/>
      <c r="K31" s="171" t="str">
        <f>IF($E31-SUM($G31,$I31)=0,"",$E31-SUM($G31,$I31))</f>
        <v/>
      </c>
      <c r="L31" s="172"/>
      <c r="M31" s="37"/>
      <c r="N31" s="23"/>
      <c r="O31" s="23"/>
      <c r="P31" s="23"/>
      <c r="Q31" s="23"/>
      <c r="R31" s="23"/>
      <c r="S31" s="23"/>
      <c r="T31" s="23"/>
      <c r="U31" s="23"/>
    </row>
    <row r="32" spans="1:21" s="24" customFormat="1" x14ac:dyDescent="0.4">
      <c r="A32" s="168"/>
      <c r="B32" s="36"/>
      <c r="C32" s="194" t="str">
        <f>VLOOKUP(基本情報設定シート!$C$11,'プルダウン（事業計画書）'!$D$1:$L$17,$N32+1,0)</f>
        <v>その他経費</v>
      </c>
      <c r="D32" s="196"/>
      <c r="E32" s="299">
        <f>IF('(別紙5)変更事業計画書'!E43="",INDEX('(別紙5)変更事業計画書'!$E$32:$E$49,MATCH('(別紙6)事業報告書'!$N32,'(別紙5)変更事業計画書'!$N$32:$N$49,0)),INDEX('(別紙5)変更事業計画書'!$E$32:$E$49,MATCH('(別紙6)事業報告書'!$N32,'(別紙5)変更事業計画書'!$N$32:$N$49,0)+1))</f>
        <v>0</v>
      </c>
      <c r="F32" s="300"/>
      <c r="G32" s="299">
        <f>IF('(別紙5)変更事業計画書'!G43="",INDEX('(別紙5)変更事業計画書'!$G$32:$G$49,MATCH('(別紙6)事業報告書'!$N32,'(別紙5)変更事業計画書'!$N$32:$N$49,0)),INDEX('(別紙5)変更事業計画書'!$G$32:$G$49,MATCH('(別紙6)事業報告書'!$N32,'(別紙5)変更事業計画書'!$N$32:$N$49,0)+1))</f>
        <v>0</v>
      </c>
      <c r="H32" s="300"/>
      <c r="I32" s="299">
        <f>IF('(別紙5)変更事業計画書'!I43="",INDEX('(別紙5)変更事業計画書'!$I$32:$I$49,MATCH('(別紙6)事業報告書'!$N32,'(別紙5)変更事業計画書'!$N$32:$N$49,0)),INDEX('(別紙5)変更事業計画書'!$I$32:$I$49,MATCH('(別紙6)事業報告書'!$N32,'(別紙5)変更事業計画書'!$N$32:$N$49,0)+1))</f>
        <v>0</v>
      </c>
      <c r="J32" s="300"/>
      <c r="K32" s="299">
        <f t="shared" si="0"/>
        <v>0</v>
      </c>
      <c r="L32" s="300"/>
      <c r="M32" s="37"/>
      <c r="N32" s="23">
        <v>6</v>
      </c>
      <c r="O32" s="23"/>
      <c r="P32" s="23"/>
      <c r="Q32" s="23"/>
      <c r="R32" s="23"/>
      <c r="S32" s="23"/>
      <c r="T32" s="23"/>
      <c r="U32" s="23"/>
    </row>
    <row r="33" spans="1:21" s="24" customFormat="1" x14ac:dyDescent="0.4">
      <c r="A33" s="168"/>
      <c r="B33" s="36"/>
      <c r="C33" s="197"/>
      <c r="D33" s="199"/>
      <c r="E33" s="173"/>
      <c r="F33" s="174"/>
      <c r="G33" s="173"/>
      <c r="H33" s="174"/>
      <c r="I33" s="173"/>
      <c r="J33" s="174"/>
      <c r="K33" s="171" t="str">
        <f>IF($E33-SUM($G33,$I33)=0,"",$E33-SUM($G33,$I33))</f>
        <v/>
      </c>
      <c r="L33" s="172"/>
      <c r="M33" s="37"/>
      <c r="N33" s="23"/>
      <c r="O33" s="23"/>
      <c r="P33" s="23"/>
      <c r="Q33" s="23"/>
      <c r="R33" s="23"/>
      <c r="S33" s="23"/>
      <c r="T33" s="23"/>
      <c r="U33" s="23"/>
    </row>
    <row r="34" spans="1:21" s="24" customFormat="1" x14ac:dyDescent="0.4">
      <c r="A34" s="168"/>
      <c r="B34" s="36"/>
      <c r="C34" s="194" t="str">
        <f>VLOOKUP(基本情報設定シート!$C$11,'プルダウン（事業計画書）'!$D$1:$L$17,$N34+1,0)</f>
        <v>-</v>
      </c>
      <c r="D34" s="196"/>
      <c r="E34" s="299">
        <f>IF('(別紙5)変更事業計画書'!E45="",INDEX('(別紙5)変更事業計画書'!$E$32:$E$49,MATCH('(別紙6)事業報告書'!$N34,'(別紙5)変更事業計画書'!$N$32:$N$49,0)),INDEX('(別紙5)変更事業計画書'!$E$32:$E$49,MATCH('(別紙6)事業報告書'!$N34,'(別紙5)変更事業計画書'!$N$32:$N$49,0)+1))</f>
        <v>0</v>
      </c>
      <c r="F34" s="300"/>
      <c r="G34" s="299">
        <f>IF('(別紙5)変更事業計画書'!G45="",INDEX('(別紙5)変更事業計画書'!$G$32:$G$49,MATCH('(別紙6)事業報告書'!$N34,'(別紙5)変更事業計画書'!$N$32:$N$49,0)),INDEX('(別紙5)変更事業計画書'!$G$32:$G$49,MATCH('(別紙6)事業報告書'!$N34,'(別紙5)変更事業計画書'!$N$32:$N$49,0)+1))</f>
        <v>0</v>
      </c>
      <c r="H34" s="300"/>
      <c r="I34" s="299">
        <f>IF('(別紙5)変更事業計画書'!I45="",INDEX('(別紙5)変更事業計画書'!$I$32:$I$49,MATCH('(別紙6)事業報告書'!$N34,'(別紙5)変更事業計画書'!$N$32:$N$49,0)),INDEX('(別紙5)変更事業計画書'!$I$32:$I$49,MATCH('(別紙6)事業報告書'!$N34,'(別紙5)変更事業計画書'!$N$32:$N$49,0)+1))</f>
        <v>0</v>
      </c>
      <c r="J34" s="300"/>
      <c r="K34" s="299">
        <f t="shared" si="0"/>
        <v>0</v>
      </c>
      <c r="L34" s="300"/>
      <c r="M34" s="37"/>
      <c r="N34" s="23">
        <v>7</v>
      </c>
      <c r="O34" s="23"/>
      <c r="P34" s="23"/>
      <c r="Q34" s="23"/>
      <c r="R34" s="23"/>
      <c r="S34" s="23"/>
      <c r="T34" s="23"/>
      <c r="U34" s="23"/>
    </row>
    <row r="35" spans="1:21" s="24" customFormat="1" x14ac:dyDescent="0.4">
      <c r="A35" s="168"/>
      <c r="B35" s="36"/>
      <c r="C35" s="197"/>
      <c r="D35" s="199"/>
      <c r="E35" s="173"/>
      <c r="F35" s="174"/>
      <c r="G35" s="173"/>
      <c r="H35" s="174"/>
      <c r="I35" s="173"/>
      <c r="J35" s="174"/>
      <c r="K35" s="171" t="str">
        <f>IF($E35-SUM($G35,$I35)=0,"",$E35-SUM($G35,$I35))</f>
        <v/>
      </c>
      <c r="L35" s="172"/>
      <c r="M35" s="37"/>
      <c r="N35" s="23"/>
      <c r="O35" s="23"/>
      <c r="P35" s="23"/>
      <c r="Q35" s="23"/>
      <c r="R35" s="23"/>
      <c r="S35" s="23"/>
      <c r="T35" s="23"/>
      <c r="U35" s="23"/>
    </row>
    <row r="36" spans="1:21" s="24" customFormat="1" x14ac:dyDescent="0.4">
      <c r="A36" s="168"/>
      <c r="B36" s="36"/>
      <c r="C36" s="194" t="str">
        <f>VLOOKUP(基本情報設定シート!$C$11,'プルダウン（事業計画書）'!$D$1:$L$17,$N36+1,0)</f>
        <v>-</v>
      </c>
      <c r="D36" s="196"/>
      <c r="E36" s="299">
        <f>IF('(別紙5)変更事業計画書'!E47="",INDEX('(別紙5)変更事業計画書'!$E$32:$E$49,MATCH('(別紙6)事業報告書'!$N36,'(別紙5)変更事業計画書'!$N$32:$N$49,0)),INDEX('(別紙5)変更事業計画書'!$E$32:$E$49,MATCH('(別紙6)事業報告書'!$N36,'(別紙5)変更事業計画書'!$N$32:$N$49,0)+1))</f>
        <v>0</v>
      </c>
      <c r="F36" s="300"/>
      <c r="G36" s="299">
        <f>IF('(別紙5)変更事業計画書'!G47="",INDEX('(別紙5)変更事業計画書'!$G$32:$G$49,MATCH('(別紙6)事業報告書'!$N36,'(別紙5)変更事業計画書'!$N$32:$N$49,0)),INDEX('(別紙5)変更事業計画書'!$G$32:$G$49,MATCH('(別紙6)事業報告書'!$N36,'(別紙5)変更事業計画書'!$N$32:$N$49,0)+1))</f>
        <v>0</v>
      </c>
      <c r="H36" s="300"/>
      <c r="I36" s="299">
        <f>IF('(別紙5)変更事業計画書'!I47="",INDEX('(別紙5)変更事業計画書'!$I$32:$I$49,MATCH('(別紙6)事業報告書'!$N36,'(別紙5)変更事業計画書'!$N$32:$N$49,0)),INDEX('(別紙5)変更事業計画書'!$I$32:$I$49,MATCH('(別紙6)事業報告書'!$N36,'(別紙5)変更事業計画書'!$N$32:$N$49,0)+1))</f>
        <v>0</v>
      </c>
      <c r="J36" s="300"/>
      <c r="K36" s="299">
        <f t="shared" si="0"/>
        <v>0</v>
      </c>
      <c r="L36" s="300"/>
      <c r="M36" s="37"/>
      <c r="N36" s="23">
        <v>8</v>
      </c>
      <c r="O36" s="23"/>
      <c r="P36" s="23"/>
      <c r="Q36" s="23"/>
      <c r="R36" s="23"/>
      <c r="S36" s="23"/>
      <c r="T36" s="23"/>
      <c r="U36" s="23"/>
    </row>
    <row r="37" spans="1:21" s="24" customFormat="1" x14ac:dyDescent="0.4">
      <c r="A37" s="168"/>
      <c r="B37" s="36"/>
      <c r="C37" s="197"/>
      <c r="D37" s="199"/>
      <c r="E37" s="173"/>
      <c r="F37" s="174"/>
      <c r="G37" s="173"/>
      <c r="H37" s="174"/>
      <c r="I37" s="173"/>
      <c r="J37" s="174"/>
      <c r="K37" s="171" t="str">
        <f>IF($E37-SUM($G37,$I37)=0,"",$E37-SUM($G37,$I37))</f>
        <v/>
      </c>
      <c r="L37" s="172"/>
      <c r="M37" s="37"/>
      <c r="N37" s="23"/>
      <c r="O37" s="23"/>
      <c r="P37" s="23"/>
      <c r="Q37" s="23"/>
      <c r="R37" s="23"/>
      <c r="S37" s="23"/>
      <c r="T37" s="23"/>
      <c r="U37" s="23"/>
    </row>
    <row r="38" spans="1:21" s="24" customFormat="1" x14ac:dyDescent="0.4">
      <c r="A38" s="168"/>
      <c r="B38" s="36"/>
      <c r="C38" s="194" t="s">
        <v>180</v>
      </c>
      <c r="D38" s="196"/>
      <c r="E38" s="299">
        <f>SUM(E22,E24,E26,E28,E30,E32,E34,E36)</f>
        <v>0</v>
      </c>
      <c r="F38" s="300"/>
      <c r="G38" s="299">
        <f t="shared" ref="G38" si="1">SUM(G22,G24,G26,G28,G30,G32,G34,G36)</f>
        <v>0</v>
      </c>
      <c r="H38" s="300"/>
      <c r="I38" s="299">
        <f t="shared" ref="I38" si="2">SUM(I22,I24,I26,I28,I30,I32,I34,I36)</f>
        <v>0</v>
      </c>
      <c r="J38" s="300"/>
      <c r="K38" s="299">
        <f t="shared" ref="K38" si="3">SUM(K22,K24,K26,K28,K30,K32,K34,K36)</f>
        <v>0</v>
      </c>
      <c r="L38" s="300"/>
      <c r="M38" s="37"/>
      <c r="N38" s="23">
        <v>9</v>
      </c>
      <c r="O38" s="23"/>
      <c r="P38" s="23"/>
      <c r="Q38" s="23"/>
      <c r="R38" s="23"/>
      <c r="S38" s="23"/>
      <c r="T38" s="23"/>
      <c r="U38" s="23"/>
    </row>
    <row r="39" spans="1:21" s="24" customFormat="1" ht="19.5" thickBot="1" x14ac:dyDescent="0.45">
      <c r="A39" s="169"/>
      <c r="B39" s="36"/>
      <c r="C39" s="197"/>
      <c r="D39" s="199"/>
      <c r="E39" s="166" t="str">
        <f>IF(SUM(E$23,E$25,E$27,E$29,E$31,E$33,E$35,E$37)=0,"",SUM(E$23,E$25,E$27,E$29,E$31,E$33,E$35,E$37))</f>
        <v/>
      </c>
      <c r="F39" s="166"/>
      <c r="G39" s="166" t="str">
        <f t="shared" ref="G39" si="4">IF(SUM(G$23,G$25,G$27,G$29,G$31,G$33,G$35,G$37)=0,"",SUM(G$23,G$25,G$27,G$29,G$31,G$33,G$35,G$37))</f>
        <v/>
      </c>
      <c r="H39" s="166"/>
      <c r="I39" s="166" t="str">
        <f t="shared" ref="I39:K39" si="5">IF(SUM(I$23,I$25,I$27,I$29,I$31,I$33,I$35,I$37)=0,"",SUM(I$23,I$25,I$27,I$29,I$31,I$33,I$35,I$37))</f>
        <v/>
      </c>
      <c r="J39" s="166"/>
      <c r="K39" s="166" t="str">
        <f t="shared" si="5"/>
        <v/>
      </c>
      <c r="L39" s="166"/>
      <c r="M39" s="37"/>
      <c r="N39" s="23"/>
      <c r="O39" s="23"/>
      <c r="P39" s="23"/>
      <c r="Q39" s="23"/>
      <c r="R39" s="23"/>
      <c r="S39" s="23"/>
      <c r="T39" s="23"/>
      <c r="U39" s="23"/>
    </row>
    <row r="40" spans="1:21" s="24" customFormat="1" ht="19.5" thickTop="1" x14ac:dyDescent="0.4">
      <c r="A40" s="169"/>
      <c r="B40" s="36"/>
      <c r="C40" s="294" t="s">
        <v>221</v>
      </c>
      <c r="D40" s="294"/>
      <c r="E40" s="294"/>
      <c r="F40" s="294"/>
      <c r="G40" s="294"/>
      <c r="H40" s="294"/>
      <c r="I40" s="294"/>
      <c r="J40" s="295"/>
      <c r="K40" s="292">
        <f>IFERROR(IF($E$4="トライアル事業",$N$41,IF($E$4="開発スタートアップ事業",$O$41,$P$41)),"")</f>
        <v>0</v>
      </c>
      <c r="L40" s="293"/>
      <c r="M40" s="37"/>
      <c r="N40" s="23"/>
      <c r="O40" s="23"/>
      <c r="P40" s="23"/>
      <c r="Q40" s="23"/>
      <c r="R40" s="23"/>
      <c r="S40" s="23"/>
      <c r="T40" s="23"/>
      <c r="U40" s="23"/>
    </row>
    <row r="41" spans="1:21" s="24" customFormat="1" ht="19.5" thickBot="1" x14ac:dyDescent="0.45">
      <c r="A41" s="169"/>
      <c r="B41" s="36"/>
      <c r="C41" s="294"/>
      <c r="D41" s="294"/>
      <c r="E41" s="294"/>
      <c r="F41" s="294"/>
      <c r="G41" s="294"/>
      <c r="H41" s="294"/>
      <c r="I41" s="294"/>
      <c r="J41" s="295"/>
      <c r="K41" s="296" t="str">
        <f>IFERROR(IF($E$4="トライアル事業",$N$42,IF($E$4="開発スタートアップ事業",$O$42,$P$42)),"")</f>
        <v/>
      </c>
      <c r="L41" s="297"/>
      <c r="M41" s="37"/>
      <c r="N41" s="23">
        <f>IF(ROUNDDOWN($K$38*1/2,-3)&gt;=200000-$J$43,200000-$J$43,ROUNDDOWN($K$38*1/2,-3))</f>
        <v>0</v>
      </c>
      <c r="O41" s="23">
        <f>IF(ROUNDDOWN($K$38*1/2,-3)&gt;=1000000-$J$43,1000000-$J$43,ROUNDDOWN($K$38*1/2,-3))</f>
        <v>0</v>
      </c>
      <c r="P41" s="23">
        <f>IF(ROUNDDOWN($K$38*1/2,-3)&gt;=2000000-$J$43,2000000-$J$43,ROUNDDOWN($K$38*1/2,-3))</f>
        <v>0</v>
      </c>
      <c r="Q41" s="23"/>
      <c r="R41" s="23"/>
      <c r="S41" s="23"/>
      <c r="T41" s="23"/>
      <c r="U41" s="23"/>
    </row>
    <row r="42" spans="1:21" s="24" customFormat="1" ht="103.5" customHeight="1" thickTop="1" thickBot="1" x14ac:dyDescent="0.45">
      <c r="A42" s="169"/>
      <c r="B42" s="177" t="s">
        <v>294</v>
      </c>
      <c r="C42" s="178"/>
      <c r="D42" s="178"/>
      <c r="E42" s="178"/>
      <c r="F42" s="178"/>
      <c r="G42" s="178"/>
      <c r="H42" s="178"/>
      <c r="I42" s="178"/>
      <c r="J42" s="178"/>
      <c r="K42" s="178"/>
      <c r="L42" s="178"/>
      <c r="M42" s="30"/>
      <c r="N42" s="23" t="e">
        <f>IF(ROUNDDOWN($K$39*1/2,-3)&gt;=200000-$J$43,200000-$J$43,ROUNDDOWN($K$39*1/2,-3))</f>
        <v>#VALUE!</v>
      </c>
      <c r="O42" s="23" t="e">
        <f>IF(ROUNDDOWN($K$39*1/2,-3)&gt;=1000000-$J$43,1000000-$J$43,ROUNDDOWN($K$39*1/2,-3))</f>
        <v>#VALUE!</v>
      </c>
      <c r="P42" s="23" t="e">
        <f>IF(ROUNDDOWN($K$39*1/2,-3)&gt;=2000000-$J$43,2000000-$J$43,ROUNDDOWN($K$39*1/2,-3))</f>
        <v>#VALUE!</v>
      </c>
      <c r="Q42" s="23"/>
      <c r="R42" s="23"/>
      <c r="S42" s="23"/>
      <c r="T42" s="23"/>
      <c r="U42" s="23"/>
    </row>
    <row r="43" spans="1:21" s="24" customFormat="1" x14ac:dyDescent="0.4">
      <c r="A43" s="226" t="s">
        <v>242</v>
      </c>
      <c r="B43" s="228" t="s">
        <v>243</v>
      </c>
      <c r="C43" s="229"/>
      <c r="D43" s="232" t="s">
        <v>244</v>
      </c>
      <c r="E43" s="233"/>
      <c r="F43" s="233"/>
      <c r="G43" s="233"/>
      <c r="H43" s="233"/>
      <c r="I43" s="233"/>
      <c r="J43" s="234">
        <f>'(別紙5)変更事業計画書'!$J$53</f>
        <v>0</v>
      </c>
      <c r="K43" s="235"/>
      <c r="L43" s="233" t="s">
        <v>4</v>
      </c>
      <c r="M43" s="236"/>
      <c r="N43" s="23"/>
      <c r="O43" s="23"/>
      <c r="P43" s="23"/>
      <c r="Q43" s="23"/>
      <c r="R43" s="23"/>
      <c r="S43" s="23"/>
      <c r="T43" s="23"/>
      <c r="U43" s="23"/>
    </row>
    <row r="44" spans="1:21" s="24" customFormat="1" ht="40.5" customHeight="1" thickBot="1" x14ac:dyDescent="0.45">
      <c r="A44" s="227"/>
      <c r="B44" s="230"/>
      <c r="C44" s="231"/>
      <c r="D44" s="237"/>
      <c r="E44" s="237"/>
      <c r="F44" s="237"/>
      <c r="G44" s="237"/>
      <c r="H44" s="237"/>
      <c r="I44" s="237"/>
      <c r="J44" s="237"/>
      <c r="K44" s="237"/>
      <c r="L44" s="237"/>
      <c r="M44" s="238"/>
      <c r="N44" s="23"/>
      <c r="O44" s="23"/>
      <c r="P44" s="23"/>
      <c r="Q44" s="23"/>
      <c r="R44" s="23"/>
      <c r="S44" s="23"/>
      <c r="T44" s="23"/>
      <c r="U44" s="23"/>
    </row>
    <row r="45" spans="1:21" s="24" customFormat="1" x14ac:dyDescent="0.4">
      <c r="A45" s="21"/>
      <c r="B45" s="21"/>
      <c r="C45" s="22"/>
      <c r="D45" s="22"/>
      <c r="E45" s="21"/>
      <c r="F45" s="21"/>
      <c r="G45" s="21"/>
      <c r="H45" s="21"/>
      <c r="I45" s="21"/>
      <c r="J45" s="21"/>
      <c r="K45" s="21"/>
      <c r="L45" s="21"/>
      <c r="M45" s="21"/>
      <c r="N45" s="23"/>
      <c r="O45" s="23"/>
      <c r="P45" s="23"/>
      <c r="Q45" s="23"/>
      <c r="R45" s="23"/>
      <c r="S45" s="23"/>
      <c r="T45" s="23"/>
      <c r="U45" s="23"/>
    </row>
    <row r="46" spans="1:21" s="24" customFormat="1" x14ac:dyDescent="0.4">
      <c r="A46" s="21"/>
      <c r="B46" s="21"/>
      <c r="C46" s="22"/>
      <c r="D46" s="22"/>
      <c r="E46" s="21"/>
      <c r="F46" s="21"/>
      <c r="G46" s="21"/>
      <c r="H46" s="21"/>
      <c r="I46" s="21"/>
      <c r="J46" s="21"/>
      <c r="K46" s="21"/>
      <c r="L46" s="21"/>
      <c r="M46" s="21"/>
      <c r="N46" s="23"/>
      <c r="O46" s="23"/>
      <c r="P46" s="23"/>
      <c r="Q46" s="23"/>
      <c r="R46" s="23"/>
      <c r="S46" s="23"/>
      <c r="T46" s="23"/>
      <c r="U46" s="23"/>
    </row>
    <row r="47" spans="1:21" s="24" customFormat="1" x14ac:dyDescent="0.4">
      <c r="A47" s="21"/>
      <c r="B47" s="21"/>
      <c r="C47" s="22"/>
      <c r="D47" s="22"/>
      <c r="E47" s="21"/>
      <c r="F47" s="21"/>
      <c r="G47" s="21"/>
      <c r="H47" s="21"/>
      <c r="I47" s="21"/>
      <c r="J47" s="21"/>
      <c r="K47" s="21"/>
      <c r="L47" s="21"/>
      <c r="M47" s="21"/>
      <c r="N47" s="23"/>
      <c r="O47" s="23"/>
      <c r="P47" s="23"/>
      <c r="Q47" s="23"/>
      <c r="R47" s="23"/>
      <c r="S47" s="23"/>
      <c r="T47" s="23"/>
      <c r="U47" s="23"/>
    </row>
  </sheetData>
  <sheetProtection algorithmName="SHA-512" hashValue="NUiL8mhg9HC5igwtsqkEyROhPt9nue+1GBzgaZhi1OnhXGocL3dG25degrZGmve7kp1d7BmiM+f5ndwDK1KFvA==" saltValue="4PA8SKFCdEXUa870wDKnlg==" spinCount="100000" sheet="1" formatColumns="0" formatRows="0"/>
  <mergeCells count="128">
    <mergeCell ref="E5:M5"/>
    <mergeCell ref="C36:D37"/>
    <mergeCell ref="A43:A44"/>
    <mergeCell ref="B43:C44"/>
    <mergeCell ref="D43:I43"/>
    <mergeCell ref="J43:K43"/>
    <mergeCell ref="L43:M43"/>
    <mergeCell ref="D44:M44"/>
    <mergeCell ref="C38:D39"/>
    <mergeCell ref="E38:F38"/>
    <mergeCell ref="G38:H38"/>
    <mergeCell ref="I38:J38"/>
    <mergeCell ref="K38:L38"/>
    <mergeCell ref="E39:F39"/>
    <mergeCell ref="G39:H39"/>
    <mergeCell ref="I39:J39"/>
    <mergeCell ref="K39:L39"/>
    <mergeCell ref="C40:J41"/>
    <mergeCell ref="K40:L40"/>
    <mergeCell ref="K41:L41"/>
    <mergeCell ref="E37:F37"/>
    <mergeCell ref="G37:H37"/>
    <mergeCell ref="I37:J37"/>
    <mergeCell ref="K37:L37"/>
    <mergeCell ref="C34:D35"/>
    <mergeCell ref="E34:F34"/>
    <mergeCell ref="G34:H34"/>
    <mergeCell ref="I34:J34"/>
    <mergeCell ref="K34:L34"/>
    <mergeCell ref="E35:F35"/>
    <mergeCell ref="G35:H35"/>
    <mergeCell ref="I35:J35"/>
    <mergeCell ref="K35:L35"/>
    <mergeCell ref="F8:L8"/>
    <mergeCell ref="C9:C10"/>
    <mergeCell ref="E33:F33"/>
    <mergeCell ref="G33:H33"/>
    <mergeCell ref="I33:J33"/>
    <mergeCell ref="G36:H36"/>
    <mergeCell ref="I36:J36"/>
    <mergeCell ref="K36:L36"/>
    <mergeCell ref="E36:F36"/>
    <mergeCell ref="C32:D33"/>
    <mergeCell ref="E32:F32"/>
    <mergeCell ref="C28:D29"/>
    <mergeCell ref="E28:F28"/>
    <mergeCell ref="G28:H28"/>
    <mergeCell ref="I28:J28"/>
    <mergeCell ref="K28:L28"/>
    <mergeCell ref="E29:F29"/>
    <mergeCell ref="G29:H29"/>
    <mergeCell ref="I29:J29"/>
    <mergeCell ref="K29:L29"/>
    <mergeCell ref="C30:D31"/>
    <mergeCell ref="E30:F30"/>
    <mergeCell ref="G30:H30"/>
    <mergeCell ref="I30:J30"/>
    <mergeCell ref="K30:L30"/>
    <mergeCell ref="E31:F31"/>
    <mergeCell ref="G31:H31"/>
    <mergeCell ref="I31:J31"/>
    <mergeCell ref="K31:L31"/>
    <mergeCell ref="G32:H32"/>
    <mergeCell ref="I32:J32"/>
    <mergeCell ref="K32:L32"/>
    <mergeCell ref="K33:L33"/>
    <mergeCell ref="K24:L24"/>
    <mergeCell ref="E25:F25"/>
    <mergeCell ref="G25:H25"/>
    <mergeCell ref="I25:J25"/>
    <mergeCell ref="K25:L25"/>
    <mergeCell ref="C26:D27"/>
    <mergeCell ref="E26:F26"/>
    <mergeCell ref="G26:H26"/>
    <mergeCell ref="I26:J26"/>
    <mergeCell ref="K26:L26"/>
    <mergeCell ref="E27:F27"/>
    <mergeCell ref="G27:H27"/>
    <mergeCell ref="I27:J27"/>
    <mergeCell ref="K27:L27"/>
    <mergeCell ref="D15:E15"/>
    <mergeCell ref="F15:L15"/>
    <mergeCell ref="D16:E16"/>
    <mergeCell ref="A6:A42"/>
    <mergeCell ref="D8:E8"/>
    <mergeCell ref="I21:J21"/>
    <mergeCell ref="C22:D23"/>
    <mergeCell ref="E22:F22"/>
    <mergeCell ref="G22:H22"/>
    <mergeCell ref="I22:J22"/>
    <mergeCell ref="C20:D21"/>
    <mergeCell ref="E20:F21"/>
    <mergeCell ref="G20:J20"/>
    <mergeCell ref="K22:L22"/>
    <mergeCell ref="E23:F23"/>
    <mergeCell ref="G23:H23"/>
    <mergeCell ref="I23:J23"/>
    <mergeCell ref="K23:L23"/>
    <mergeCell ref="G21:H21"/>
    <mergeCell ref="K20:L21"/>
    <mergeCell ref="C24:D25"/>
    <mergeCell ref="E24:F24"/>
    <mergeCell ref="G24:H24"/>
    <mergeCell ref="I24:J24"/>
    <mergeCell ref="B42:L42"/>
    <mergeCell ref="A4:A5"/>
    <mergeCell ref="B4:D4"/>
    <mergeCell ref="E4:M4"/>
    <mergeCell ref="B5:D5"/>
    <mergeCell ref="F16:L16"/>
    <mergeCell ref="A2:M2"/>
    <mergeCell ref="B3:D3"/>
    <mergeCell ref="E3:M3"/>
    <mergeCell ref="D9:E9"/>
    <mergeCell ref="F9:L9"/>
    <mergeCell ref="D10:E10"/>
    <mergeCell ref="F10:L10"/>
    <mergeCell ref="C11:C12"/>
    <mergeCell ref="D11:E11"/>
    <mergeCell ref="C13:C14"/>
    <mergeCell ref="D13:E13"/>
    <mergeCell ref="F13:L13"/>
    <mergeCell ref="D14:E14"/>
    <mergeCell ref="F14:L14"/>
    <mergeCell ref="F11:L11"/>
    <mergeCell ref="D12:E12"/>
    <mergeCell ref="F12:L12"/>
    <mergeCell ref="C15:C16"/>
  </mergeCells>
  <phoneticPr fontId="1"/>
  <dataValidations count="1">
    <dataValidation operator="greaterThanOrEqual" allowBlank="1" showInputMessage="1" showErrorMessage="1" sqref="C11 L42 B1:D3 C7:C9 F1:M3 C38 D13:D19 C15 C13 D7:D10 C22 E38:E39 I32 E22:E32 I22 B45:M1048576 H18:L18 I38:I39 C18:C20 E18:E20 L19 K19:K20 H19:J19 F6:F19 B6:D6 G6:L8 I24 I26 I28 I30 C34 C36 B7:B43 E36 C42:J42 D44 C40 I36 I34 E34 C24 C26 C28 C30 C32 E4 G18:G39 K22:K42 M6:M42 E1:E3 E5:E8"/>
  </dataValidations>
  <printOptions horizontalCentered="1"/>
  <pageMargins left="0.31496062992125984" right="0.31496062992125984" top="0.74803149606299213" bottom="0.74803149606299213" header="0.31496062992125984" footer="0.31496062992125984"/>
  <pageSetup paperSize="9" scale="60"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AB23"/>
  <sheetViews>
    <sheetView view="pageBreakPreview" zoomScale="90" zoomScaleNormal="85" zoomScaleSheetLayoutView="90" workbookViewId="0">
      <selection activeCell="U3" sqref="U3:AA3"/>
    </sheetView>
  </sheetViews>
  <sheetFormatPr defaultColWidth="3" defaultRowHeight="18.75" customHeight="1" x14ac:dyDescent="0.4"/>
  <cols>
    <col min="1" max="1" width="3" style="1"/>
    <col min="2" max="2" width="2" style="1" customWidth="1"/>
    <col min="3" max="3" width="4.625" style="1" customWidth="1"/>
    <col min="4" max="27" width="3" style="1"/>
    <col min="28" max="28" width="3" style="1" customWidth="1"/>
    <col min="29" max="241" width="3" style="1"/>
    <col min="242" max="242" width="3.5" style="1" bestFit="1" customWidth="1"/>
    <col min="243" max="497" width="3" style="1"/>
    <col min="498" max="498" width="3.5" style="1" bestFit="1" customWidth="1"/>
    <col min="499" max="753" width="3" style="1"/>
    <col min="754" max="754" width="3.5" style="1" bestFit="1" customWidth="1"/>
    <col min="755" max="1009" width="3" style="1"/>
    <col min="1010" max="1010" width="3.5" style="1" bestFit="1" customWidth="1"/>
    <col min="1011" max="1265" width="3" style="1"/>
    <col min="1266" max="1266" width="3.5" style="1" bestFit="1" customWidth="1"/>
    <col min="1267" max="1521" width="3" style="1"/>
    <col min="1522" max="1522" width="3.5" style="1" bestFit="1" customWidth="1"/>
    <col min="1523" max="1777" width="3" style="1"/>
    <col min="1778" max="1778" width="3.5" style="1" bestFit="1" customWidth="1"/>
    <col min="1779" max="2033" width="3" style="1"/>
    <col min="2034" max="2034" width="3.5" style="1" bestFit="1" customWidth="1"/>
    <col min="2035" max="2289" width="3" style="1"/>
    <col min="2290" max="2290" width="3.5" style="1" bestFit="1" customWidth="1"/>
    <col min="2291" max="2545" width="3" style="1"/>
    <col min="2546" max="2546" width="3.5" style="1" bestFit="1" customWidth="1"/>
    <col min="2547" max="2801" width="3" style="1"/>
    <col min="2802" max="2802" width="3.5" style="1" bestFit="1" customWidth="1"/>
    <col min="2803" max="3057" width="3" style="1"/>
    <col min="3058" max="3058" width="3.5" style="1" bestFit="1" customWidth="1"/>
    <col min="3059" max="3313" width="3" style="1"/>
    <col min="3314" max="3314" width="3.5" style="1" bestFit="1" customWidth="1"/>
    <col min="3315" max="3569" width="3" style="1"/>
    <col min="3570" max="3570" width="3.5" style="1" bestFit="1" customWidth="1"/>
    <col min="3571" max="3825" width="3" style="1"/>
    <col min="3826" max="3826" width="3.5" style="1" bestFit="1" customWidth="1"/>
    <col min="3827" max="4081" width="3" style="1"/>
    <col min="4082" max="4082" width="3.5" style="1" bestFit="1" customWidth="1"/>
    <col min="4083" max="4337" width="3" style="1"/>
    <col min="4338" max="4338" width="3.5" style="1" bestFit="1" customWidth="1"/>
    <col min="4339" max="4593" width="3" style="1"/>
    <col min="4594" max="4594" width="3.5" style="1" bestFit="1" customWidth="1"/>
    <col min="4595" max="4849" width="3" style="1"/>
    <col min="4850" max="4850" width="3.5" style="1" bestFit="1" customWidth="1"/>
    <col min="4851" max="5105" width="3" style="1"/>
    <col min="5106" max="5106" width="3.5" style="1" bestFit="1" customWidth="1"/>
    <col min="5107" max="5361" width="3" style="1"/>
    <col min="5362" max="5362" width="3.5" style="1" bestFit="1" customWidth="1"/>
    <col min="5363" max="5617" width="3" style="1"/>
    <col min="5618" max="5618" width="3.5" style="1" bestFit="1" customWidth="1"/>
    <col min="5619" max="5873" width="3" style="1"/>
    <col min="5874" max="5874" width="3.5" style="1" bestFit="1" customWidth="1"/>
    <col min="5875" max="6129" width="3" style="1"/>
    <col min="6130" max="6130" width="3.5" style="1" bestFit="1" customWidth="1"/>
    <col min="6131" max="6385" width="3" style="1"/>
    <col min="6386" max="6386" width="3.5" style="1" bestFit="1" customWidth="1"/>
    <col min="6387" max="6641" width="3" style="1"/>
    <col min="6642" max="6642" width="3.5" style="1" bestFit="1" customWidth="1"/>
    <col min="6643" max="6897" width="3" style="1"/>
    <col min="6898" max="6898" width="3.5" style="1" bestFit="1" customWidth="1"/>
    <col min="6899" max="7153" width="3" style="1"/>
    <col min="7154" max="7154" width="3.5" style="1" bestFit="1" customWidth="1"/>
    <col min="7155" max="7409" width="3" style="1"/>
    <col min="7410" max="7410" width="3.5" style="1" bestFit="1" customWidth="1"/>
    <col min="7411" max="7665" width="3" style="1"/>
    <col min="7666" max="7666" width="3.5" style="1" bestFit="1" customWidth="1"/>
    <col min="7667" max="7921" width="3" style="1"/>
    <col min="7922" max="7922" width="3.5" style="1" bestFit="1" customWidth="1"/>
    <col min="7923" max="8177" width="3" style="1"/>
    <col min="8178" max="8178" width="3.5" style="1" bestFit="1" customWidth="1"/>
    <col min="8179" max="8433" width="3" style="1"/>
    <col min="8434" max="8434" width="3.5" style="1" bestFit="1" customWidth="1"/>
    <col min="8435" max="8689" width="3" style="1"/>
    <col min="8690" max="8690" width="3.5" style="1" bestFit="1" customWidth="1"/>
    <col min="8691" max="8945" width="3" style="1"/>
    <col min="8946" max="8946" width="3.5" style="1" bestFit="1" customWidth="1"/>
    <col min="8947" max="9201" width="3" style="1"/>
    <col min="9202" max="9202" width="3.5" style="1" bestFit="1" customWidth="1"/>
    <col min="9203" max="9457" width="3" style="1"/>
    <col min="9458" max="9458" width="3.5" style="1" bestFit="1" customWidth="1"/>
    <col min="9459" max="9713" width="3" style="1"/>
    <col min="9714" max="9714" width="3.5" style="1" bestFit="1" customWidth="1"/>
    <col min="9715" max="9969" width="3" style="1"/>
    <col min="9970" max="9970" width="3.5" style="1" bestFit="1" customWidth="1"/>
    <col min="9971" max="10225" width="3" style="1"/>
    <col min="10226" max="10226" width="3.5" style="1" bestFit="1" customWidth="1"/>
    <col min="10227" max="10481" width="3" style="1"/>
    <col min="10482" max="10482" width="3.5" style="1" bestFit="1" customWidth="1"/>
    <col min="10483" max="10737" width="3" style="1"/>
    <col min="10738" max="10738" width="3.5" style="1" bestFit="1" customWidth="1"/>
    <col min="10739" max="10993" width="3" style="1"/>
    <col min="10994" max="10994" width="3.5" style="1" bestFit="1" customWidth="1"/>
    <col min="10995" max="11249" width="3" style="1"/>
    <col min="11250" max="11250" width="3.5" style="1" bestFit="1" customWidth="1"/>
    <col min="11251" max="11505" width="3" style="1"/>
    <col min="11506" max="11506" width="3.5" style="1" bestFit="1" customWidth="1"/>
    <col min="11507" max="11761" width="3" style="1"/>
    <col min="11762" max="11762" width="3.5" style="1" bestFit="1" customWidth="1"/>
    <col min="11763" max="12017" width="3" style="1"/>
    <col min="12018" max="12018" width="3.5" style="1" bestFit="1" customWidth="1"/>
    <col min="12019" max="12273" width="3" style="1"/>
    <col min="12274" max="12274" width="3.5" style="1" bestFit="1" customWidth="1"/>
    <col min="12275" max="12529" width="3" style="1"/>
    <col min="12530" max="12530" width="3.5" style="1" bestFit="1" customWidth="1"/>
    <col min="12531" max="12785" width="3" style="1"/>
    <col min="12786" max="12786" width="3.5" style="1" bestFit="1" customWidth="1"/>
    <col min="12787" max="13041" width="3" style="1"/>
    <col min="13042" max="13042" width="3.5" style="1" bestFit="1" customWidth="1"/>
    <col min="13043" max="13297" width="3" style="1"/>
    <col min="13298" max="13298" width="3.5" style="1" bestFit="1" customWidth="1"/>
    <col min="13299" max="13553" width="3" style="1"/>
    <col min="13554" max="13554" width="3.5" style="1" bestFit="1" customWidth="1"/>
    <col min="13555" max="13809" width="3" style="1"/>
    <col min="13810" max="13810" width="3.5" style="1" bestFit="1" customWidth="1"/>
    <col min="13811" max="14065" width="3" style="1"/>
    <col min="14066" max="14066" width="3.5" style="1" bestFit="1" customWidth="1"/>
    <col min="14067" max="14321" width="3" style="1"/>
    <col min="14322" max="14322" width="3.5" style="1" bestFit="1" customWidth="1"/>
    <col min="14323" max="14577" width="3" style="1"/>
    <col min="14578" max="14578" width="3.5" style="1" bestFit="1" customWidth="1"/>
    <col min="14579" max="14833" width="3" style="1"/>
    <col min="14834" max="14834" width="3.5" style="1" bestFit="1" customWidth="1"/>
    <col min="14835" max="15089" width="3" style="1"/>
    <col min="15090" max="15090" width="3.5" style="1" bestFit="1" customWidth="1"/>
    <col min="15091" max="15345" width="3" style="1"/>
    <col min="15346" max="15346" width="3.5" style="1" bestFit="1" customWidth="1"/>
    <col min="15347" max="15601" width="3" style="1"/>
    <col min="15602" max="15602" width="3.5" style="1" bestFit="1" customWidth="1"/>
    <col min="15603" max="15857" width="3" style="1"/>
    <col min="15858" max="15858" width="3.5" style="1" bestFit="1" customWidth="1"/>
    <col min="15859" max="16113" width="3" style="1"/>
    <col min="16114" max="16114" width="3.5" style="1" bestFit="1" customWidth="1"/>
    <col min="16115" max="16384" width="3" style="1"/>
  </cols>
  <sheetData>
    <row r="1" spans="1:28" ht="20.100000000000001" customHeight="1" x14ac:dyDescent="0.4">
      <c r="A1" s="49"/>
      <c r="B1" s="92" t="s">
        <v>35</v>
      </c>
      <c r="C1" s="92"/>
      <c r="D1" s="92"/>
      <c r="E1" s="92"/>
      <c r="F1" s="92"/>
      <c r="G1" s="92"/>
      <c r="H1" s="92"/>
      <c r="I1" s="92"/>
      <c r="J1" s="92"/>
      <c r="K1" s="92"/>
      <c r="L1" s="92"/>
      <c r="M1" s="92"/>
      <c r="N1" s="92"/>
      <c r="O1" s="92"/>
      <c r="P1" s="92"/>
      <c r="Q1" s="92"/>
      <c r="R1" s="92"/>
      <c r="S1" s="92"/>
      <c r="T1" s="92"/>
      <c r="U1" s="92"/>
      <c r="V1" s="92"/>
      <c r="W1" s="92"/>
      <c r="X1" s="92"/>
      <c r="Y1" s="92"/>
      <c r="Z1" s="92"/>
      <c r="AA1" s="92"/>
      <c r="AB1" s="92"/>
    </row>
    <row r="2" spans="1:28" ht="39.950000000000003" customHeight="1" x14ac:dyDescent="0.4">
      <c r="A2" s="99" t="s">
        <v>36</v>
      </c>
      <c r="B2" s="99"/>
      <c r="C2" s="99"/>
      <c r="D2" s="99"/>
      <c r="E2" s="99"/>
      <c r="F2" s="99"/>
      <c r="G2" s="99"/>
      <c r="H2" s="99"/>
      <c r="I2" s="99"/>
      <c r="J2" s="99"/>
      <c r="K2" s="99"/>
      <c r="L2" s="99"/>
      <c r="M2" s="99"/>
      <c r="N2" s="99"/>
      <c r="O2" s="99"/>
      <c r="P2" s="99"/>
      <c r="Q2" s="99"/>
      <c r="R2" s="99"/>
      <c r="S2" s="99"/>
      <c r="T2" s="99"/>
      <c r="U2" s="99"/>
      <c r="V2" s="99"/>
      <c r="W2" s="99"/>
      <c r="X2" s="99"/>
      <c r="Y2" s="99"/>
      <c r="Z2" s="99"/>
      <c r="AA2" s="99"/>
      <c r="AB2" s="99"/>
    </row>
    <row r="3" spans="1:28" ht="20.100000000000001" customHeight="1" x14ac:dyDescent="0.4">
      <c r="A3" s="50"/>
      <c r="B3" s="51"/>
      <c r="C3" s="51"/>
      <c r="D3" s="51"/>
      <c r="E3" s="51"/>
      <c r="F3" s="51"/>
      <c r="G3" s="51"/>
      <c r="H3" s="51"/>
      <c r="I3" s="51"/>
      <c r="J3" s="51"/>
      <c r="K3" s="51"/>
      <c r="L3" s="51"/>
      <c r="M3" s="51"/>
      <c r="N3" s="51"/>
      <c r="O3" s="51"/>
      <c r="P3" s="51"/>
      <c r="Q3" s="51"/>
      <c r="R3" s="51"/>
      <c r="S3" s="51"/>
      <c r="T3" s="51"/>
      <c r="U3" s="112"/>
      <c r="V3" s="112"/>
      <c r="W3" s="112"/>
      <c r="X3" s="112"/>
      <c r="Y3" s="112"/>
      <c r="Z3" s="112"/>
      <c r="AA3" s="112"/>
      <c r="AB3" s="51"/>
    </row>
    <row r="4" spans="1:28" ht="20.100000000000001" customHeight="1" x14ac:dyDescent="0.4">
      <c r="A4" s="52"/>
      <c r="B4" s="134" t="s">
        <v>8</v>
      </c>
      <c r="C4" s="134"/>
      <c r="D4" s="134"/>
      <c r="E4" s="134"/>
      <c r="F4" s="134"/>
      <c r="G4" s="134"/>
      <c r="H4" s="134"/>
      <c r="I4" s="52"/>
      <c r="J4" s="52"/>
      <c r="K4" s="52"/>
      <c r="L4" s="52"/>
      <c r="M4" s="51"/>
      <c r="N4" s="51"/>
      <c r="O4" s="51"/>
      <c r="P4" s="51"/>
      <c r="Q4" s="51"/>
      <c r="R4" s="51"/>
      <c r="S4" s="51"/>
      <c r="T4" s="51"/>
      <c r="U4" s="51"/>
      <c r="V4" s="51"/>
      <c r="W4" s="51"/>
      <c r="X4" s="51"/>
      <c r="Y4" s="51"/>
      <c r="Z4" s="51"/>
      <c r="AA4" s="51"/>
      <c r="AB4" s="51"/>
    </row>
    <row r="5" spans="1:28" ht="20.100000000000001" customHeight="1" x14ac:dyDescent="0.4">
      <c r="A5" s="50"/>
      <c r="B5" s="51"/>
      <c r="C5" s="51"/>
      <c r="D5" s="51"/>
      <c r="E5" s="51"/>
      <c r="F5" s="51"/>
      <c r="G5" s="51"/>
      <c r="H5" s="99" t="s">
        <v>19</v>
      </c>
      <c r="I5" s="99"/>
      <c r="J5" s="99"/>
      <c r="K5" s="99"/>
      <c r="L5" s="99"/>
      <c r="M5" s="113" t="s">
        <v>9</v>
      </c>
      <c r="N5" s="113"/>
      <c r="O5" s="113"/>
      <c r="P5" s="113"/>
      <c r="Q5" s="113"/>
      <c r="R5" s="134">
        <f>基本情報設定シート!$C$9</f>
        <v>0</v>
      </c>
      <c r="S5" s="134"/>
      <c r="T5" s="134"/>
      <c r="U5" s="134"/>
      <c r="V5" s="134"/>
      <c r="W5" s="134"/>
      <c r="X5" s="134"/>
      <c r="Y5" s="134"/>
      <c r="Z5" s="134"/>
      <c r="AA5" s="134"/>
      <c r="AB5" s="134"/>
    </row>
    <row r="6" spans="1:28" ht="20.100000000000001" customHeight="1" x14ac:dyDescent="0.4">
      <c r="A6" s="50"/>
      <c r="B6" s="51"/>
      <c r="C6" s="51"/>
      <c r="D6" s="51"/>
      <c r="E6" s="51"/>
      <c r="F6" s="51"/>
      <c r="G6" s="51"/>
      <c r="H6" s="99"/>
      <c r="I6" s="99"/>
      <c r="J6" s="99"/>
      <c r="K6" s="99"/>
      <c r="L6" s="99"/>
      <c r="M6" s="132" t="s">
        <v>10</v>
      </c>
      <c r="N6" s="113"/>
      <c r="O6" s="113"/>
      <c r="P6" s="113"/>
      <c r="Q6" s="113"/>
      <c r="R6" s="133">
        <f>基本情報設定シート!$C$3</f>
        <v>0</v>
      </c>
      <c r="S6" s="133"/>
      <c r="T6" s="133"/>
      <c r="U6" s="133"/>
      <c r="V6" s="133"/>
      <c r="W6" s="133"/>
      <c r="X6" s="133"/>
      <c r="Y6" s="133"/>
      <c r="Z6" s="133"/>
      <c r="AA6" s="133"/>
      <c r="AB6" s="133"/>
    </row>
    <row r="7" spans="1:28" ht="20.100000000000001" customHeight="1" x14ac:dyDescent="0.4">
      <c r="A7" s="50"/>
      <c r="B7" s="51"/>
      <c r="C7" s="51"/>
      <c r="D7" s="51"/>
      <c r="E7" s="51"/>
      <c r="F7" s="51"/>
      <c r="G7" s="51"/>
      <c r="H7" s="99"/>
      <c r="I7" s="99"/>
      <c r="J7" s="99"/>
      <c r="K7" s="99"/>
      <c r="L7" s="99"/>
      <c r="M7" s="113"/>
      <c r="N7" s="113"/>
      <c r="O7" s="113"/>
      <c r="P7" s="113"/>
      <c r="Q7" s="113"/>
      <c r="R7" s="133" t="str">
        <f>基本情報設定シート!$C$4&amp;"　"&amp;基本情報設定シート!$C$5</f>
        <v>　</v>
      </c>
      <c r="S7" s="133"/>
      <c r="T7" s="133"/>
      <c r="U7" s="133"/>
      <c r="V7" s="133"/>
      <c r="W7" s="133"/>
      <c r="X7" s="133"/>
      <c r="Y7" s="133"/>
      <c r="Z7" s="133"/>
      <c r="AA7" s="133"/>
      <c r="AB7" s="133"/>
    </row>
    <row r="8" spans="1:28" s="3" customFormat="1" ht="39.950000000000003" customHeight="1" x14ac:dyDescent="0.4">
      <c r="A8" s="49"/>
      <c r="B8" s="49"/>
      <c r="C8" s="49" t="s">
        <v>37</v>
      </c>
      <c r="D8" s="49"/>
      <c r="E8" s="49"/>
      <c r="F8" s="49"/>
      <c r="G8" s="49"/>
      <c r="H8" s="49"/>
      <c r="I8" s="49"/>
      <c r="J8" s="49"/>
      <c r="K8" s="49"/>
      <c r="L8" s="49"/>
      <c r="M8" s="49"/>
      <c r="N8" s="49"/>
      <c r="O8" s="49"/>
      <c r="P8" s="49"/>
      <c r="Q8" s="49"/>
      <c r="R8" s="49"/>
      <c r="S8" s="49"/>
      <c r="T8" s="49"/>
      <c r="U8" s="49"/>
      <c r="V8" s="49"/>
      <c r="W8" s="49"/>
      <c r="X8" s="49"/>
      <c r="Y8" s="49"/>
      <c r="Z8" s="49"/>
      <c r="AA8" s="49"/>
      <c r="AB8" s="49"/>
    </row>
    <row r="9" spans="1:28" s="3" customFormat="1" ht="30" customHeight="1" x14ac:dyDescent="0.4">
      <c r="A9" s="99" t="s">
        <v>0</v>
      </c>
      <c r="B9" s="99"/>
      <c r="C9" s="99"/>
      <c r="D9" s="99"/>
      <c r="E9" s="99"/>
      <c r="F9" s="99"/>
      <c r="G9" s="99"/>
      <c r="H9" s="99"/>
      <c r="I9" s="99"/>
      <c r="J9" s="99"/>
      <c r="K9" s="99"/>
      <c r="L9" s="99"/>
      <c r="M9" s="99"/>
      <c r="N9" s="99"/>
      <c r="O9" s="99"/>
      <c r="P9" s="99"/>
      <c r="Q9" s="99"/>
      <c r="R9" s="99"/>
      <c r="S9" s="99"/>
      <c r="T9" s="99"/>
      <c r="U9" s="99"/>
      <c r="V9" s="99"/>
      <c r="W9" s="99"/>
      <c r="X9" s="99"/>
      <c r="Y9" s="99"/>
      <c r="Z9" s="99"/>
      <c r="AA9" s="99"/>
      <c r="AB9" s="99"/>
    </row>
    <row r="10" spans="1:28" s="3" customFormat="1" ht="39.950000000000003" customHeight="1" x14ac:dyDescent="0.4">
      <c r="A10" s="71"/>
      <c r="B10" s="246" t="s">
        <v>20</v>
      </c>
      <c r="C10" s="246"/>
      <c r="D10" s="246"/>
      <c r="E10" s="246"/>
      <c r="F10" s="246"/>
      <c r="G10" s="246"/>
      <c r="H10" s="352" t="str">
        <f>'(様式4号)完了届'!$H$10</f>
        <v>明治33年1月0日</v>
      </c>
      <c r="I10" s="352"/>
      <c r="J10" s="352"/>
      <c r="K10" s="352"/>
      <c r="L10" s="352"/>
      <c r="M10" s="352"/>
      <c r="N10" s="246" t="s">
        <v>21</v>
      </c>
      <c r="O10" s="246"/>
      <c r="P10" s="246"/>
      <c r="Q10" s="246"/>
      <c r="R10" s="246"/>
      <c r="S10" s="246"/>
      <c r="T10" s="353" t="str">
        <f>'(様式4号)完了届'!$R$10</f>
        <v>指令も産第号</v>
      </c>
      <c r="U10" s="353"/>
      <c r="V10" s="353"/>
      <c r="W10" s="353"/>
      <c r="X10" s="353"/>
      <c r="Y10" s="353"/>
      <c r="Z10" s="353"/>
      <c r="AA10" s="353"/>
      <c r="AB10" s="71"/>
    </row>
    <row r="11" spans="1:28" s="3" customFormat="1" ht="20.100000000000001" customHeight="1" x14ac:dyDescent="0.4">
      <c r="A11" s="49"/>
      <c r="B11" s="246" t="s">
        <v>1</v>
      </c>
      <c r="C11" s="246"/>
      <c r="D11" s="246"/>
      <c r="E11" s="246"/>
      <c r="F11" s="246"/>
      <c r="G11" s="246"/>
      <c r="H11" s="354" t="e">
        <f>'(様式1号)交付申請書'!$F$10</f>
        <v>#NUM!</v>
      </c>
      <c r="I11" s="354"/>
      <c r="J11" s="354"/>
      <c r="K11" s="354"/>
      <c r="L11" s="354"/>
      <c r="M11" s="354"/>
      <c r="N11" s="246" t="s">
        <v>22</v>
      </c>
      <c r="O11" s="246"/>
      <c r="P11" s="246"/>
      <c r="Q11" s="246"/>
      <c r="R11" s="246"/>
      <c r="S11" s="246"/>
      <c r="T11" s="388" t="str">
        <f>基本情報設定シート!$C$10</f>
        <v>松江市新製品・新技術開発支援事業補助金</v>
      </c>
      <c r="U11" s="388"/>
      <c r="V11" s="388"/>
      <c r="W11" s="388"/>
      <c r="X11" s="388"/>
      <c r="Y11" s="388"/>
      <c r="Z11" s="388"/>
      <c r="AA11" s="388"/>
      <c r="AB11" s="49"/>
    </row>
    <row r="12" spans="1:28" s="3" customFormat="1" ht="20.100000000000001" customHeight="1" x14ac:dyDescent="0.4">
      <c r="A12" s="49"/>
      <c r="B12" s="100" t="s">
        <v>3</v>
      </c>
      <c r="C12" s="101"/>
      <c r="D12" s="101"/>
      <c r="E12" s="101"/>
      <c r="F12" s="101"/>
      <c r="G12" s="101"/>
      <c r="H12" s="101"/>
      <c r="I12" s="101"/>
      <c r="J12" s="101"/>
      <c r="K12" s="102"/>
      <c r="L12" s="109" t="str">
        <f>基本情報設定シート!$C$11</f>
        <v>トライアル事業</v>
      </c>
      <c r="M12" s="110"/>
      <c r="N12" s="110"/>
      <c r="O12" s="110"/>
      <c r="P12" s="110"/>
      <c r="Q12" s="110"/>
      <c r="R12" s="110"/>
      <c r="S12" s="110"/>
      <c r="T12" s="110"/>
      <c r="U12" s="110"/>
      <c r="V12" s="110"/>
      <c r="W12" s="110"/>
      <c r="X12" s="110"/>
      <c r="Y12" s="110"/>
      <c r="Z12" s="110"/>
      <c r="AA12" s="111"/>
      <c r="AB12" s="49"/>
    </row>
    <row r="13" spans="1:28" s="3" customFormat="1" ht="39.950000000000003" customHeight="1" x14ac:dyDescent="0.4">
      <c r="A13" s="49"/>
      <c r="B13" s="100" t="s">
        <v>38</v>
      </c>
      <c r="C13" s="101"/>
      <c r="D13" s="101"/>
      <c r="E13" s="101"/>
      <c r="F13" s="244" t="s">
        <v>39</v>
      </c>
      <c r="G13" s="244"/>
      <c r="H13" s="244"/>
      <c r="I13" s="244"/>
      <c r="J13" s="244"/>
      <c r="K13" s="245"/>
      <c r="L13" s="114">
        <f>'(様式5号)実績報告書'!$K$16</f>
        <v>0</v>
      </c>
      <c r="M13" s="115"/>
      <c r="N13" s="115"/>
      <c r="O13" s="115"/>
      <c r="P13" s="115"/>
      <c r="Q13" s="115"/>
      <c r="R13" s="115"/>
      <c r="S13" s="115"/>
      <c r="T13" s="115"/>
      <c r="U13" s="115"/>
      <c r="V13" s="115"/>
      <c r="W13" s="115"/>
      <c r="X13" s="115"/>
      <c r="Y13" s="115"/>
      <c r="Z13" s="263" t="s">
        <v>4</v>
      </c>
      <c r="AA13" s="264"/>
      <c r="AB13" s="49"/>
    </row>
    <row r="14" spans="1:28" s="3" customFormat="1" ht="39.950000000000003" customHeight="1" x14ac:dyDescent="0.4">
      <c r="A14" s="49"/>
      <c r="B14" s="100"/>
      <c r="C14" s="101"/>
      <c r="D14" s="101"/>
      <c r="E14" s="101"/>
      <c r="F14" s="381" t="s">
        <v>40</v>
      </c>
      <c r="G14" s="381"/>
      <c r="H14" s="381"/>
      <c r="I14" s="381"/>
      <c r="J14" s="381"/>
      <c r="K14" s="382"/>
      <c r="L14" s="383"/>
      <c r="M14" s="384"/>
      <c r="N14" s="384"/>
      <c r="O14" s="384"/>
      <c r="P14" s="384"/>
      <c r="Q14" s="384"/>
      <c r="R14" s="384"/>
      <c r="S14" s="384"/>
      <c r="T14" s="384"/>
      <c r="U14" s="384"/>
      <c r="V14" s="384"/>
      <c r="W14" s="384"/>
      <c r="X14" s="384"/>
      <c r="Y14" s="384"/>
      <c r="Z14" s="385" t="s">
        <v>4</v>
      </c>
      <c r="AA14" s="386"/>
      <c r="AB14" s="49"/>
    </row>
    <row r="15" spans="1:28" s="3" customFormat="1" ht="20.100000000000001" customHeight="1" x14ac:dyDescent="0.4">
      <c r="A15" s="49"/>
      <c r="B15" s="243" t="s">
        <v>149</v>
      </c>
      <c r="C15" s="244"/>
      <c r="D15" s="244"/>
      <c r="E15" s="244"/>
      <c r="F15" s="244"/>
      <c r="G15" s="244"/>
      <c r="H15" s="244"/>
      <c r="I15" s="244"/>
      <c r="J15" s="244"/>
      <c r="K15" s="245"/>
      <c r="L15" s="61"/>
      <c r="M15" s="113" t="s">
        <v>42</v>
      </c>
      <c r="N15" s="113"/>
      <c r="O15" s="113"/>
      <c r="P15" s="113"/>
      <c r="Q15" s="113"/>
      <c r="R15" s="113"/>
      <c r="S15" s="113"/>
      <c r="T15" s="49" t="s">
        <v>41</v>
      </c>
      <c r="U15" s="49"/>
      <c r="V15" s="387"/>
      <c r="W15" s="387"/>
      <c r="X15" s="387"/>
      <c r="Y15" s="387"/>
      <c r="Z15" s="62" t="s">
        <v>4</v>
      </c>
      <c r="AA15" s="63"/>
      <c r="AB15" s="49"/>
    </row>
    <row r="16" spans="1:28" s="3" customFormat="1" ht="20.100000000000001" customHeight="1" x14ac:dyDescent="0.4">
      <c r="A16" s="49"/>
      <c r="B16" s="378"/>
      <c r="C16" s="132"/>
      <c r="D16" s="132"/>
      <c r="E16" s="132"/>
      <c r="F16" s="132"/>
      <c r="G16" s="132"/>
      <c r="H16" s="132"/>
      <c r="I16" s="132"/>
      <c r="J16" s="132"/>
      <c r="K16" s="379"/>
      <c r="L16" s="61"/>
      <c r="M16" s="113" t="s">
        <v>42</v>
      </c>
      <c r="N16" s="113"/>
      <c r="O16" s="113"/>
      <c r="P16" s="113"/>
      <c r="Q16" s="113"/>
      <c r="R16" s="113"/>
      <c r="S16" s="113"/>
      <c r="T16" s="49" t="s">
        <v>41</v>
      </c>
      <c r="U16" s="49"/>
      <c r="V16" s="387"/>
      <c r="W16" s="387"/>
      <c r="X16" s="387"/>
      <c r="Y16" s="387"/>
      <c r="Z16" s="62" t="s">
        <v>4</v>
      </c>
      <c r="AA16" s="63"/>
      <c r="AB16" s="49"/>
    </row>
    <row r="17" spans="1:28" s="3" customFormat="1" ht="20.100000000000001" customHeight="1" x14ac:dyDescent="0.4">
      <c r="A17" s="49"/>
      <c r="B17" s="378"/>
      <c r="C17" s="132"/>
      <c r="D17" s="132"/>
      <c r="E17" s="132"/>
      <c r="F17" s="132"/>
      <c r="G17" s="132"/>
      <c r="H17" s="132"/>
      <c r="I17" s="132"/>
      <c r="J17" s="132"/>
      <c r="K17" s="379"/>
      <c r="L17" s="61"/>
      <c r="M17" s="113" t="s">
        <v>42</v>
      </c>
      <c r="N17" s="113"/>
      <c r="O17" s="113"/>
      <c r="P17" s="113"/>
      <c r="Q17" s="113"/>
      <c r="R17" s="113"/>
      <c r="S17" s="113"/>
      <c r="T17" s="49" t="s">
        <v>41</v>
      </c>
      <c r="U17" s="49"/>
      <c r="V17" s="387"/>
      <c r="W17" s="387"/>
      <c r="X17" s="387"/>
      <c r="Y17" s="387"/>
      <c r="Z17" s="62" t="s">
        <v>4</v>
      </c>
      <c r="AA17" s="63"/>
      <c r="AB17" s="49"/>
    </row>
    <row r="18" spans="1:28" s="3" customFormat="1" ht="19.5" customHeight="1" x14ac:dyDescent="0.4">
      <c r="A18" s="49"/>
      <c r="B18" s="378"/>
      <c r="C18" s="132"/>
      <c r="D18" s="132"/>
      <c r="E18" s="132"/>
      <c r="F18" s="132"/>
      <c r="G18" s="132"/>
      <c r="H18" s="132"/>
      <c r="I18" s="132"/>
      <c r="J18" s="132"/>
      <c r="K18" s="379"/>
      <c r="L18" s="61"/>
      <c r="M18" s="49"/>
      <c r="N18" s="49"/>
      <c r="O18" s="49"/>
      <c r="P18" s="49"/>
      <c r="Q18" s="49"/>
      <c r="R18" s="49"/>
      <c r="S18" s="99" t="s">
        <v>43</v>
      </c>
      <c r="T18" s="99"/>
      <c r="U18" s="99"/>
      <c r="V18" s="387">
        <v>0</v>
      </c>
      <c r="W18" s="387"/>
      <c r="X18" s="387"/>
      <c r="Y18" s="387"/>
      <c r="Z18" s="62" t="s">
        <v>4</v>
      </c>
      <c r="AA18" s="63"/>
      <c r="AB18" s="49"/>
    </row>
    <row r="19" spans="1:28" s="3" customFormat="1" ht="19.5" customHeight="1" x14ac:dyDescent="0.4">
      <c r="A19" s="49"/>
      <c r="B19" s="380"/>
      <c r="C19" s="381"/>
      <c r="D19" s="381"/>
      <c r="E19" s="381"/>
      <c r="F19" s="381"/>
      <c r="G19" s="381"/>
      <c r="H19" s="381"/>
      <c r="I19" s="381"/>
      <c r="J19" s="381"/>
      <c r="K19" s="382"/>
      <c r="L19" s="61"/>
      <c r="M19" s="49"/>
      <c r="N19" s="49"/>
      <c r="O19" s="49"/>
      <c r="P19" s="49"/>
      <c r="Q19" s="49"/>
      <c r="R19" s="49"/>
      <c r="S19" s="71"/>
      <c r="T19" s="71"/>
      <c r="U19" s="71"/>
      <c r="V19" s="64"/>
      <c r="W19" s="64"/>
      <c r="X19" s="64"/>
      <c r="Y19" s="64"/>
      <c r="Z19" s="49"/>
      <c r="AA19" s="63"/>
      <c r="AB19" s="49"/>
    </row>
    <row r="20" spans="1:28" s="3" customFormat="1" ht="39.950000000000003" customHeight="1" x14ac:dyDescent="0.4">
      <c r="A20" s="49"/>
      <c r="B20" s="100" t="s">
        <v>72</v>
      </c>
      <c r="C20" s="101"/>
      <c r="D20" s="101"/>
      <c r="E20" s="101"/>
      <c r="F20" s="101"/>
      <c r="G20" s="101"/>
      <c r="H20" s="101"/>
      <c r="I20" s="101"/>
      <c r="J20" s="101"/>
      <c r="K20" s="102"/>
      <c r="L20" s="114">
        <f>L14</f>
        <v>0</v>
      </c>
      <c r="M20" s="115"/>
      <c r="N20" s="115"/>
      <c r="O20" s="115"/>
      <c r="P20" s="115"/>
      <c r="Q20" s="115"/>
      <c r="R20" s="115"/>
      <c r="S20" s="115"/>
      <c r="T20" s="115"/>
      <c r="U20" s="115"/>
      <c r="V20" s="115"/>
      <c r="W20" s="115"/>
      <c r="X20" s="115"/>
      <c r="Y20" s="115"/>
      <c r="Z20" s="263" t="s">
        <v>4</v>
      </c>
      <c r="AA20" s="264"/>
      <c r="AB20" s="49"/>
    </row>
    <row r="21" spans="1:28" s="3" customFormat="1" ht="39.950000000000003" customHeight="1" x14ac:dyDescent="0.4">
      <c r="A21" s="49"/>
      <c r="B21" s="100" t="s">
        <v>73</v>
      </c>
      <c r="C21" s="101"/>
      <c r="D21" s="101"/>
      <c r="E21" s="101"/>
      <c r="F21" s="101"/>
      <c r="G21" s="101"/>
      <c r="H21" s="101"/>
      <c r="I21" s="101"/>
      <c r="J21" s="101"/>
      <c r="K21" s="102"/>
      <c r="L21" s="114">
        <v>0</v>
      </c>
      <c r="M21" s="115"/>
      <c r="N21" s="115"/>
      <c r="O21" s="115"/>
      <c r="P21" s="115"/>
      <c r="Q21" s="115"/>
      <c r="R21" s="115"/>
      <c r="S21" s="115"/>
      <c r="T21" s="115"/>
      <c r="U21" s="115"/>
      <c r="V21" s="115"/>
      <c r="W21" s="115"/>
      <c r="X21" s="115"/>
      <c r="Y21" s="115"/>
      <c r="Z21" s="263" t="s">
        <v>4</v>
      </c>
      <c r="AA21" s="264"/>
      <c r="AB21" s="49"/>
    </row>
    <row r="22" spans="1:28" s="3" customFormat="1" ht="39.950000000000003" customHeight="1" x14ac:dyDescent="0.4">
      <c r="A22" s="49"/>
      <c r="B22" s="100" t="s">
        <v>150</v>
      </c>
      <c r="C22" s="101"/>
      <c r="D22" s="101"/>
      <c r="E22" s="101"/>
      <c r="F22" s="101"/>
      <c r="G22" s="101"/>
      <c r="H22" s="101"/>
      <c r="I22" s="101"/>
      <c r="J22" s="101"/>
      <c r="K22" s="102"/>
      <c r="L22" s="282" t="s">
        <v>151</v>
      </c>
      <c r="M22" s="283"/>
      <c r="N22" s="283"/>
      <c r="O22" s="283"/>
      <c r="P22" s="283"/>
      <c r="Q22" s="283"/>
      <c r="R22" s="283"/>
      <c r="S22" s="283"/>
      <c r="T22" s="283"/>
      <c r="U22" s="283"/>
      <c r="V22" s="283"/>
      <c r="W22" s="283"/>
      <c r="X22" s="283"/>
      <c r="Y22" s="283"/>
      <c r="Z22" s="283"/>
      <c r="AA22" s="284"/>
      <c r="AB22" s="49"/>
    </row>
    <row r="23" spans="1:28" ht="20.100000000000001" customHeight="1" x14ac:dyDescent="0.4">
      <c r="A23" s="51"/>
      <c r="B23" s="51"/>
      <c r="C23" s="51"/>
      <c r="D23" s="58"/>
      <c r="E23" s="58"/>
      <c r="F23" s="58"/>
      <c r="G23" s="58"/>
      <c r="H23" s="58"/>
      <c r="I23" s="58"/>
      <c r="J23" s="58"/>
      <c r="K23" s="58"/>
      <c r="L23" s="58"/>
      <c r="M23" s="58"/>
      <c r="N23" s="58"/>
      <c r="O23" s="58"/>
      <c r="P23" s="58"/>
      <c r="Q23" s="58"/>
      <c r="R23" s="58"/>
      <c r="S23" s="58"/>
      <c r="T23" s="58"/>
      <c r="U23" s="58"/>
      <c r="V23" s="58"/>
      <c r="W23" s="58"/>
      <c r="X23" s="58"/>
      <c r="Y23" s="58"/>
      <c r="Z23" s="58"/>
      <c r="AA23" s="58"/>
      <c r="AB23" s="51"/>
    </row>
  </sheetData>
  <sheetProtection algorithmName="SHA-512" hashValue="YD3IQ1TZE3wff5aV+zJpLDc414AIvaVxF8itDUY7XOqKa5FKvxkpatAPGccnPxXe8be453tkzuu2Ny9rtSeb1g==" saltValue="S4lKvbuzBw0AuLPWZ0GRiA==" spinCount="100000" sheet="1" objects="1" scenarios="1" formatColumns="0" formatRows="0"/>
  <customSheetViews>
    <customSheetView guid="{43050D9F-831B-4AF3-8E5E-9303BB21A858}" showPageBreaks="1" printArea="1" view="pageBreakPreview">
      <selection activeCell="L36" sqref="L36:Y37"/>
      <pageMargins left="0.70866141732283472" right="0.70866141732283472" top="0.55118110236220474" bottom="0.55118110236220474" header="0.31496062992125984" footer="0.31496062992125984"/>
      <printOptions horizontalCentered="1" verticalCentered="1"/>
    </customSheetView>
  </customSheetViews>
  <mergeCells count="45">
    <mergeCell ref="B1:AB1"/>
    <mergeCell ref="U3:AA3"/>
    <mergeCell ref="A2:AB2"/>
    <mergeCell ref="B4:H4"/>
    <mergeCell ref="R5:AB5"/>
    <mergeCell ref="M5:Q5"/>
    <mergeCell ref="H5:L7"/>
    <mergeCell ref="M6:Q7"/>
    <mergeCell ref="R6:AB6"/>
    <mergeCell ref="R7:AB7"/>
    <mergeCell ref="A9:AB9"/>
    <mergeCell ref="B10:G10"/>
    <mergeCell ref="B11:G11"/>
    <mergeCell ref="B12:K12"/>
    <mergeCell ref="L12:AA12"/>
    <mergeCell ref="H10:M10"/>
    <mergeCell ref="N10:S10"/>
    <mergeCell ref="T10:AA10"/>
    <mergeCell ref="H11:M11"/>
    <mergeCell ref="N11:S11"/>
    <mergeCell ref="T11:AA11"/>
    <mergeCell ref="B21:K21"/>
    <mergeCell ref="B22:K22"/>
    <mergeCell ref="M15:S15"/>
    <mergeCell ref="L21:Y21"/>
    <mergeCell ref="V17:Y17"/>
    <mergeCell ref="V16:Y16"/>
    <mergeCell ref="V15:Y15"/>
    <mergeCell ref="V18:Y18"/>
    <mergeCell ref="M16:S16"/>
    <mergeCell ref="M17:S17"/>
    <mergeCell ref="S18:U18"/>
    <mergeCell ref="B20:K20"/>
    <mergeCell ref="L22:AA22"/>
    <mergeCell ref="Z21:AA21"/>
    <mergeCell ref="L20:Y20"/>
    <mergeCell ref="Z20:AA20"/>
    <mergeCell ref="B15:K19"/>
    <mergeCell ref="B13:E14"/>
    <mergeCell ref="F13:K13"/>
    <mergeCell ref="F14:K14"/>
    <mergeCell ref="Z13:AA13"/>
    <mergeCell ref="L13:Y13"/>
    <mergeCell ref="L14:Y14"/>
    <mergeCell ref="Z14:AA14"/>
  </mergeCells>
  <phoneticPr fontId="1"/>
  <dataValidations count="2">
    <dataValidation allowBlank="1" showInputMessage="1" showErrorMessage="1" prompt="通知された「補助金等確定通知書」に記載の交付確定金額を入力してください。" sqref="L14:Y14"/>
    <dataValidation type="date" operator="greaterThanOrEqual" allowBlank="1" showInputMessage="1" showErrorMessage="1" prompt="請求日を入力してください。_x000a_「2025/4/1」のように入力してください。_x000a_自動で和暦表記になります。" sqref="U3:AA3">
      <formula1>1</formula1>
    </dataValidation>
  </dataValidations>
  <printOptions horizontalCentered="1" verticalCentered="1"/>
  <pageMargins left="0.70866141732283472" right="0.70866141732283472" top="0.55118110236220474" bottom="0.55118110236220474" header="0.31496062992125984" footer="0.31496062992125984"/>
  <pageSetup paperSize="9" scale="95" orientation="portrait" r:id="rId1"/>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dimension ref="A1:X45"/>
  <sheetViews>
    <sheetView view="pageBreakPreview" zoomScale="90" zoomScaleNormal="85" zoomScaleSheetLayoutView="90" workbookViewId="0">
      <selection activeCell="G14" sqref="G14:M14"/>
    </sheetView>
  </sheetViews>
  <sheetFormatPr defaultColWidth="3" defaultRowHeight="18.75" customHeight="1" x14ac:dyDescent="0.4"/>
  <cols>
    <col min="1" max="1" width="3.625" style="1" customWidth="1"/>
    <col min="2" max="2" width="2" style="1" customWidth="1"/>
    <col min="3" max="22" width="4.125" style="1" customWidth="1"/>
    <col min="23" max="23" width="2" style="1" customWidth="1"/>
    <col min="24" max="24" width="3.625" style="1" customWidth="1"/>
    <col min="25" max="253" width="3" style="1"/>
    <col min="254" max="254" width="3.5" style="1" bestFit="1" customWidth="1"/>
    <col min="255" max="509" width="3" style="1"/>
    <col min="510" max="510" width="3.5" style="1" bestFit="1" customWidth="1"/>
    <col min="511" max="765" width="3" style="1"/>
    <col min="766" max="766" width="3.5" style="1" bestFit="1" customWidth="1"/>
    <col min="767" max="1021" width="3" style="1"/>
    <col min="1022" max="1022" width="3.5" style="1" bestFit="1" customWidth="1"/>
    <col min="1023" max="1277" width="3" style="1"/>
    <col min="1278" max="1278" width="3.5" style="1" bestFit="1" customWidth="1"/>
    <col min="1279" max="1533" width="3" style="1"/>
    <col min="1534" max="1534" width="3.5" style="1" bestFit="1" customWidth="1"/>
    <col min="1535" max="1789" width="3" style="1"/>
    <col min="1790" max="1790" width="3.5" style="1" bestFit="1" customWidth="1"/>
    <col min="1791" max="2045" width="3" style="1"/>
    <col min="2046" max="2046" width="3.5" style="1" bestFit="1" customWidth="1"/>
    <col min="2047" max="2301" width="3" style="1"/>
    <col min="2302" max="2302" width="3.5" style="1" bestFit="1" customWidth="1"/>
    <col min="2303" max="2557" width="3" style="1"/>
    <col min="2558" max="2558" width="3.5" style="1" bestFit="1" customWidth="1"/>
    <col min="2559" max="2813" width="3" style="1"/>
    <col min="2814" max="2814" width="3.5" style="1" bestFit="1" customWidth="1"/>
    <col min="2815" max="3069" width="3" style="1"/>
    <col min="3070" max="3070" width="3.5" style="1" bestFit="1" customWidth="1"/>
    <col min="3071" max="3325" width="3" style="1"/>
    <col min="3326" max="3326" width="3.5" style="1" bestFit="1" customWidth="1"/>
    <col min="3327" max="3581" width="3" style="1"/>
    <col min="3582" max="3582" width="3.5" style="1" bestFit="1" customWidth="1"/>
    <col min="3583" max="3837" width="3" style="1"/>
    <col min="3838" max="3838" width="3.5" style="1" bestFit="1" customWidth="1"/>
    <col min="3839" max="4093" width="3" style="1"/>
    <col min="4094" max="4094" width="3.5" style="1" bestFit="1" customWidth="1"/>
    <col min="4095" max="4349" width="3" style="1"/>
    <col min="4350" max="4350" width="3.5" style="1" bestFit="1" customWidth="1"/>
    <col min="4351" max="4605" width="3" style="1"/>
    <col min="4606" max="4606" width="3.5" style="1" bestFit="1" customWidth="1"/>
    <col min="4607" max="4861" width="3" style="1"/>
    <col min="4862" max="4862" width="3.5" style="1" bestFit="1" customWidth="1"/>
    <col min="4863" max="5117" width="3" style="1"/>
    <col min="5118" max="5118" width="3.5" style="1" bestFit="1" customWidth="1"/>
    <col min="5119" max="5373" width="3" style="1"/>
    <col min="5374" max="5374" width="3.5" style="1" bestFit="1" customWidth="1"/>
    <col min="5375" max="5629" width="3" style="1"/>
    <col min="5630" max="5630" width="3.5" style="1" bestFit="1" customWidth="1"/>
    <col min="5631" max="5885" width="3" style="1"/>
    <col min="5886" max="5886" width="3.5" style="1" bestFit="1" customWidth="1"/>
    <col min="5887" max="6141" width="3" style="1"/>
    <col min="6142" max="6142" width="3.5" style="1" bestFit="1" customWidth="1"/>
    <col min="6143" max="6397" width="3" style="1"/>
    <col min="6398" max="6398" width="3.5" style="1" bestFit="1" customWidth="1"/>
    <col min="6399" max="6653" width="3" style="1"/>
    <col min="6654" max="6654" width="3.5" style="1" bestFit="1" customWidth="1"/>
    <col min="6655" max="6909" width="3" style="1"/>
    <col min="6910" max="6910" width="3.5" style="1" bestFit="1" customWidth="1"/>
    <col min="6911" max="7165" width="3" style="1"/>
    <col min="7166" max="7166" width="3.5" style="1" bestFit="1" customWidth="1"/>
    <col min="7167" max="7421" width="3" style="1"/>
    <col min="7422" max="7422" width="3.5" style="1" bestFit="1" customWidth="1"/>
    <col min="7423" max="7677" width="3" style="1"/>
    <col min="7678" max="7678" width="3.5" style="1" bestFit="1" customWidth="1"/>
    <col min="7679" max="7933" width="3" style="1"/>
    <col min="7934" max="7934" width="3.5" style="1" bestFit="1" customWidth="1"/>
    <col min="7935" max="8189" width="3" style="1"/>
    <col min="8190" max="8190" width="3.5" style="1" bestFit="1" customWidth="1"/>
    <col min="8191" max="8445" width="3" style="1"/>
    <col min="8446" max="8446" width="3.5" style="1" bestFit="1" customWidth="1"/>
    <col min="8447" max="8701" width="3" style="1"/>
    <col min="8702" max="8702" width="3.5" style="1" bestFit="1" customWidth="1"/>
    <col min="8703" max="8957" width="3" style="1"/>
    <col min="8958" max="8958" width="3.5" style="1" bestFit="1" customWidth="1"/>
    <col min="8959" max="9213" width="3" style="1"/>
    <col min="9214" max="9214" width="3.5" style="1" bestFit="1" customWidth="1"/>
    <col min="9215" max="9469" width="3" style="1"/>
    <col min="9470" max="9470" width="3.5" style="1" bestFit="1" customWidth="1"/>
    <col min="9471" max="9725" width="3" style="1"/>
    <col min="9726" max="9726" width="3.5" style="1" bestFit="1" customWidth="1"/>
    <col min="9727" max="9981" width="3" style="1"/>
    <col min="9982" max="9982" width="3.5" style="1" bestFit="1" customWidth="1"/>
    <col min="9983" max="10237" width="3" style="1"/>
    <col min="10238" max="10238" width="3.5" style="1" bestFit="1" customWidth="1"/>
    <col min="10239" max="10493" width="3" style="1"/>
    <col min="10494" max="10494" width="3.5" style="1" bestFit="1" customWidth="1"/>
    <col min="10495" max="10749" width="3" style="1"/>
    <col min="10750" max="10750" width="3.5" style="1" bestFit="1" customWidth="1"/>
    <col min="10751" max="11005" width="3" style="1"/>
    <col min="11006" max="11006" width="3.5" style="1" bestFit="1" customWidth="1"/>
    <col min="11007" max="11261" width="3" style="1"/>
    <col min="11262" max="11262" width="3.5" style="1" bestFit="1" customWidth="1"/>
    <col min="11263" max="11517" width="3" style="1"/>
    <col min="11518" max="11518" width="3.5" style="1" bestFit="1" customWidth="1"/>
    <col min="11519" max="11773" width="3" style="1"/>
    <col min="11774" max="11774" width="3.5" style="1" bestFit="1" customWidth="1"/>
    <col min="11775" max="12029" width="3" style="1"/>
    <col min="12030" max="12030" width="3.5" style="1" bestFit="1" customWidth="1"/>
    <col min="12031" max="12285" width="3" style="1"/>
    <col min="12286" max="12286" width="3.5" style="1" bestFit="1" customWidth="1"/>
    <col min="12287" max="12541" width="3" style="1"/>
    <col min="12542" max="12542" width="3.5" style="1" bestFit="1" customWidth="1"/>
    <col min="12543" max="12797" width="3" style="1"/>
    <col min="12798" max="12798" width="3.5" style="1" bestFit="1" customWidth="1"/>
    <col min="12799" max="13053" width="3" style="1"/>
    <col min="13054" max="13054" width="3.5" style="1" bestFit="1" customWidth="1"/>
    <col min="13055" max="13309" width="3" style="1"/>
    <col min="13310" max="13310" width="3.5" style="1" bestFit="1" customWidth="1"/>
    <col min="13311" max="13565" width="3" style="1"/>
    <col min="13566" max="13566" width="3.5" style="1" bestFit="1" customWidth="1"/>
    <col min="13567" max="13821" width="3" style="1"/>
    <col min="13822" max="13822" width="3.5" style="1" bestFit="1" customWidth="1"/>
    <col min="13823" max="14077" width="3" style="1"/>
    <col min="14078" max="14078" width="3.5" style="1" bestFit="1" customWidth="1"/>
    <col min="14079" max="14333" width="3" style="1"/>
    <col min="14334" max="14334" width="3.5" style="1" bestFit="1" customWidth="1"/>
    <col min="14335" max="14589" width="3" style="1"/>
    <col min="14590" max="14590" width="3.5" style="1" bestFit="1" customWidth="1"/>
    <col min="14591" max="14845" width="3" style="1"/>
    <col min="14846" max="14846" width="3.5" style="1" bestFit="1" customWidth="1"/>
    <col min="14847" max="15101" width="3" style="1"/>
    <col min="15102" max="15102" width="3.5" style="1" bestFit="1" customWidth="1"/>
    <col min="15103" max="15357" width="3" style="1"/>
    <col min="15358" max="15358" width="3.5" style="1" bestFit="1" customWidth="1"/>
    <col min="15359" max="15613" width="3" style="1"/>
    <col min="15614" max="15614" width="3.5" style="1" bestFit="1" customWidth="1"/>
    <col min="15615" max="15869" width="3" style="1"/>
    <col min="15870" max="15870" width="3.5" style="1" bestFit="1" customWidth="1"/>
    <col min="15871" max="16125" width="3" style="1"/>
    <col min="16126" max="16126" width="3.5" style="1" bestFit="1" customWidth="1"/>
    <col min="16127" max="16384" width="3" style="1"/>
  </cols>
  <sheetData>
    <row r="1" spans="1:24" ht="9.9499999999999993" customHeight="1" x14ac:dyDescent="0.4">
      <c r="A1" s="51"/>
      <c r="B1" s="51"/>
      <c r="C1" s="51"/>
      <c r="D1" s="51"/>
      <c r="E1" s="51"/>
      <c r="F1" s="51"/>
      <c r="G1" s="51"/>
      <c r="H1" s="51"/>
      <c r="I1" s="51"/>
      <c r="J1" s="51"/>
      <c r="K1" s="51"/>
      <c r="L1" s="51"/>
      <c r="M1" s="51"/>
      <c r="N1" s="51"/>
      <c r="O1" s="51"/>
      <c r="P1" s="51"/>
      <c r="Q1" s="51"/>
      <c r="R1" s="51"/>
      <c r="S1" s="51"/>
      <c r="T1" s="51"/>
      <c r="U1" s="51"/>
      <c r="V1" s="51"/>
      <c r="W1" s="51"/>
      <c r="X1" s="51"/>
    </row>
    <row r="2" spans="1:24" ht="18.75" customHeight="1" x14ac:dyDescent="0.4">
      <c r="A2" s="49"/>
      <c r="B2" s="430" t="s">
        <v>81</v>
      </c>
      <c r="C2" s="430"/>
      <c r="D2" s="430"/>
      <c r="E2" s="430"/>
      <c r="F2" s="430"/>
      <c r="G2" s="430"/>
      <c r="H2" s="430"/>
      <c r="I2" s="430"/>
      <c r="J2" s="430"/>
      <c r="K2" s="430"/>
      <c r="L2" s="430"/>
      <c r="M2" s="430"/>
      <c r="N2" s="430"/>
      <c r="O2" s="430"/>
      <c r="P2" s="430"/>
      <c r="Q2" s="430"/>
      <c r="R2" s="430"/>
      <c r="S2" s="430"/>
      <c r="T2" s="430"/>
      <c r="U2" s="430"/>
      <c r="V2" s="430"/>
      <c r="W2" s="430"/>
      <c r="X2" s="430"/>
    </row>
    <row r="3" spans="1:24" ht="18.75" customHeight="1" x14ac:dyDescent="0.4">
      <c r="A3" s="49"/>
      <c r="B3" s="74"/>
      <c r="C3" s="74"/>
      <c r="D3" s="74"/>
      <c r="E3" s="74"/>
      <c r="F3" s="74"/>
      <c r="G3" s="74"/>
      <c r="H3" s="74"/>
      <c r="I3" s="74"/>
      <c r="J3" s="74"/>
      <c r="K3" s="74"/>
      <c r="L3" s="74"/>
      <c r="M3" s="74"/>
      <c r="N3" s="74"/>
      <c r="O3" s="74"/>
      <c r="P3" s="74"/>
      <c r="Q3" s="74"/>
      <c r="R3" s="74"/>
      <c r="S3" s="74"/>
      <c r="T3" s="74"/>
      <c r="U3" s="74"/>
      <c r="V3" s="74"/>
      <c r="W3" s="74"/>
      <c r="X3" s="74"/>
    </row>
    <row r="4" spans="1:24" ht="18.75" customHeight="1" x14ac:dyDescent="0.4">
      <c r="A4" s="431" t="s">
        <v>76</v>
      </c>
      <c r="B4" s="431"/>
      <c r="C4" s="431"/>
      <c r="D4" s="431"/>
      <c r="E4" s="431"/>
      <c r="F4" s="431"/>
      <c r="G4" s="431"/>
      <c r="H4" s="431"/>
      <c r="I4" s="431"/>
      <c r="J4" s="431"/>
      <c r="K4" s="431"/>
      <c r="L4" s="431"/>
      <c r="M4" s="431"/>
      <c r="N4" s="431"/>
      <c r="O4" s="431"/>
      <c r="P4" s="431"/>
      <c r="Q4" s="431"/>
      <c r="R4" s="431"/>
      <c r="S4" s="431"/>
      <c r="T4" s="431"/>
      <c r="U4" s="431"/>
      <c r="V4" s="431"/>
      <c r="W4" s="431"/>
      <c r="X4" s="431"/>
    </row>
    <row r="5" spans="1:24" ht="18.75" customHeight="1" x14ac:dyDescent="0.4">
      <c r="A5" s="431"/>
      <c r="B5" s="431"/>
      <c r="C5" s="431"/>
      <c r="D5" s="431"/>
      <c r="E5" s="431"/>
      <c r="F5" s="431"/>
      <c r="G5" s="431"/>
      <c r="H5" s="431"/>
      <c r="I5" s="431"/>
      <c r="J5" s="431"/>
      <c r="K5" s="431"/>
      <c r="L5" s="431"/>
      <c r="M5" s="431"/>
      <c r="N5" s="431"/>
      <c r="O5" s="431"/>
      <c r="P5" s="431"/>
      <c r="Q5" s="431"/>
      <c r="R5" s="431"/>
      <c r="S5" s="431"/>
      <c r="T5" s="431"/>
      <c r="U5" s="431"/>
      <c r="V5" s="431"/>
      <c r="W5" s="431"/>
      <c r="X5" s="431"/>
    </row>
    <row r="6" spans="1:24" ht="18.75" customHeight="1" x14ac:dyDescent="0.4">
      <c r="A6" s="80"/>
      <c r="B6" s="80"/>
      <c r="C6" s="80"/>
      <c r="D6" s="80"/>
      <c r="E6" s="80"/>
      <c r="F6" s="80"/>
      <c r="G6" s="80"/>
      <c r="H6" s="80"/>
      <c r="I6" s="80"/>
      <c r="J6" s="80"/>
      <c r="K6" s="80"/>
      <c r="L6" s="80"/>
      <c r="M6" s="80"/>
      <c r="N6" s="80"/>
      <c r="O6" s="80"/>
      <c r="P6" s="80"/>
      <c r="Q6" s="80"/>
      <c r="R6" s="80"/>
      <c r="S6" s="80"/>
      <c r="T6" s="80"/>
      <c r="U6" s="80"/>
      <c r="V6" s="80"/>
      <c r="W6" s="80"/>
      <c r="X6" s="80"/>
    </row>
    <row r="7" spans="1:24" ht="18.75" customHeight="1" x14ac:dyDescent="0.4">
      <c r="A7" s="50"/>
      <c r="B7" s="51"/>
      <c r="C7" s="51"/>
      <c r="D7" s="51"/>
      <c r="E7" s="51"/>
      <c r="F7" s="51"/>
      <c r="G7" s="51"/>
      <c r="H7" s="51"/>
      <c r="I7" s="51"/>
      <c r="J7" s="51"/>
      <c r="K7" s="51"/>
      <c r="L7" s="51"/>
      <c r="M7" s="51"/>
      <c r="N7" s="51"/>
      <c r="O7" s="51"/>
      <c r="P7" s="65"/>
      <c r="Q7" s="432">
        <f>'(様式7号)交付請求書'!$U$3</f>
        <v>0</v>
      </c>
      <c r="R7" s="432"/>
      <c r="S7" s="432"/>
      <c r="T7" s="432"/>
      <c r="U7" s="432"/>
      <c r="V7" s="432"/>
      <c r="W7" s="77"/>
      <c r="X7" s="51"/>
    </row>
    <row r="8" spans="1:24" ht="18.75" customHeight="1" x14ac:dyDescent="0.4">
      <c r="A8" s="52"/>
      <c r="B8" s="134" t="s">
        <v>8</v>
      </c>
      <c r="C8" s="134"/>
      <c r="D8" s="134"/>
      <c r="E8" s="134"/>
      <c r="F8" s="134"/>
      <c r="G8" s="134"/>
      <c r="H8" s="134"/>
      <c r="I8" s="52"/>
      <c r="J8" s="52"/>
      <c r="K8" s="51"/>
      <c r="L8" s="51"/>
      <c r="M8" s="51"/>
      <c r="N8" s="51"/>
      <c r="O8" s="51"/>
      <c r="P8" s="51"/>
      <c r="Q8" s="51"/>
      <c r="R8" s="51"/>
      <c r="S8" s="51"/>
      <c r="T8" s="51"/>
      <c r="U8" s="51"/>
      <c r="V8" s="51"/>
      <c r="W8" s="51"/>
      <c r="X8" s="51"/>
    </row>
    <row r="9" spans="1:24" s="3" customFormat="1" ht="18.75" customHeight="1" x14ac:dyDescent="0.4">
      <c r="A9" s="49"/>
      <c r="B9" s="75"/>
      <c r="C9" s="49"/>
      <c r="D9" s="49"/>
      <c r="E9" s="49"/>
      <c r="F9" s="49"/>
      <c r="G9" s="49"/>
      <c r="H9" s="49"/>
      <c r="I9" s="49"/>
      <c r="J9" s="49"/>
      <c r="K9" s="49"/>
      <c r="L9" s="49"/>
      <c r="M9" s="49"/>
      <c r="N9" s="49"/>
      <c r="O9" s="49"/>
      <c r="P9" s="49"/>
      <c r="Q9" s="49"/>
      <c r="R9" s="49"/>
      <c r="S9" s="49"/>
      <c r="T9" s="49"/>
      <c r="U9" s="49"/>
      <c r="V9" s="49"/>
      <c r="W9" s="49"/>
      <c r="X9" s="49"/>
    </row>
    <row r="10" spans="1:24" s="3" customFormat="1" ht="15" customHeight="1" thickBot="1" x14ac:dyDescent="0.45">
      <c r="A10" s="49"/>
      <c r="B10" s="49" t="s">
        <v>45</v>
      </c>
      <c r="C10" s="49"/>
      <c r="D10" s="49"/>
      <c r="E10" s="49"/>
      <c r="F10" s="49"/>
      <c r="G10" s="49"/>
      <c r="H10" s="49"/>
      <c r="I10" s="49"/>
      <c r="J10" s="49"/>
      <c r="K10" s="49"/>
      <c r="L10" s="49"/>
      <c r="M10" s="49"/>
      <c r="N10" s="49"/>
      <c r="O10" s="49"/>
      <c r="P10" s="49"/>
      <c r="Q10" s="49"/>
      <c r="R10" s="49"/>
      <c r="S10" s="49"/>
      <c r="T10" s="49"/>
      <c r="U10" s="49"/>
      <c r="V10" s="49"/>
      <c r="W10" s="49"/>
      <c r="X10" s="49"/>
    </row>
    <row r="11" spans="1:24" s="3" customFormat="1" ht="14.1" customHeight="1" x14ac:dyDescent="0.4">
      <c r="A11" s="49"/>
      <c r="B11" s="49"/>
      <c r="C11" s="433" t="s">
        <v>9</v>
      </c>
      <c r="D11" s="434"/>
      <c r="E11" s="434"/>
      <c r="F11" s="434"/>
      <c r="G11" s="437">
        <f>基本情報設定シート!$C$9</f>
        <v>0</v>
      </c>
      <c r="H11" s="437"/>
      <c r="I11" s="437"/>
      <c r="J11" s="437"/>
      <c r="K11" s="437"/>
      <c r="L11" s="437"/>
      <c r="M11" s="437"/>
      <c r="N11" s="437"/>
      <c r="O11" s="437"/>
      <c r="P11" s="437"/>
      <c r="Q11" s="437"/>
      <c r="R11" s="437"/>
      <c r="S11" s="437"/>
      <c r="T11" s="437"/>
      <c r="U11" s="437"/>
      <c r="V11" s="438"/>
      <c r="W11" s="66"/>
      <c r="X11" s="49"/>
    </row>
    <row r="12" spans="1:24" s="3" customFormat="1" ht="14.1" customHeight="1" x14ac:dyDescent="0.4">
      <c r="A12" s="49"/>
      <c r="B12" s="49"/>
      <c r="C12" s="435"/>
      <c r="D12" s="436"/>
      <c r="E12" s="436"/>
      <c r="F12" s="436"/>
      <c r="G12" s="439"/>
      <c r="H12" s="439"/>
      <c r="I12" s="439"/>
      <c r="J12" s="439"/>
      <c r="K12" s="439"/>
      <c r="L12" s="439"/>
      <c r="M12" s="439"/>
      <c r="N12" s="439"/>
      <c r="O12" s="439"/>
      <c r="P12" s="439"/>
      <c r="Q12" s="439"/>
      <c r="R12" s="439"/>
      <c r="S12" s="439"/>
      <c r="T12" s="439"/>
      <c r="U12" s="439"/>
      <c r="V12" s="440"/>
      <c r="W12" s="66"/>
      <c r="X12" s="49"/>
    </row>
    <row r="13" spans="1:24" s="3" customFormat="1" ht="14.1" customHeight="1" x14ac:dyDescent="0.4">
      <c r="A13" s="49"/>
      <c r="B13" s="49"/>
      <c r="C13" s="435"/>
      <c r="D13" s="436"/>
      <c r="E13" s="436"/>
      <c r="F13" s="436"/>
      <c r="G13" s="439"/>
      <c r="H13" s="439"/>
      <c r="I13" s="439"/>
      <c r="J13" s="439"/>
      <c r="K13" s="439"/>
      <c r="L13" s="439"/>
      <c r="M13" s="439"/>
      <c r="N13" s="439"/>
      <c r="O13" s="439"/>
      <c r="P13" s="439"/>
      <c r="Q13" s="439"/>
      <c r="R13" s="439"/>
      <c r="S13" s="439"/>
      <c r="T13" s="439"/>
      <c r="U13" s="439"/>
      <c r="V13" s="440"/>
      <c r="W13" s="66"/>
      <c r="X13" s="49"/>
    </row>
    <row r="14" spans="1:24" s="3" customFormat="1" ht="35.25" customHeight="1" x14ac:dyDescent="0.4">
      <c r="A14" s="49"/>
      <c r="B14" s="49"/>
      <c r="C14" s="435" t="s">
        <v>46</v>
      </c>
      <c r="D14" s="436"/>
      <c r="E14" s="436"/>
      <c r="F14" s="436"/>
      <c r="G14" s="449"/>
      <c r="H14" s="449"/>
      <c r="I14" s="449"/>
      <c r="J14" s="449"/>
      <c r="K14" s="449"/>
      <c r="L14" s="449"/>
      <c r="M14" s="449"/>
      <c r="N14" s="436" t="s">
        <v>48</v>
      </c>
      <c r="O14" s="436"/>
      <c r="P14" s="436"/>
      <c r="Q14" s="452"/>
      <c r="R14" s="452"/>
      <c r="S14" s="452"/>
      <c r="T14" s="452"/>
      <c r="U14" s="452"/>
      <c r="V14" s="453"/>
      <c r="W14" s="66"/>
      <c r="X14" s="49"/>
    </row>
    <row r="15" spans="1:24" s="3" customFormat="1" ht="14.1" customHeight="1" x14ac:dyDescent="0.4">
      <c r="A15" s="49"/>
      <c r="B15" s="49"/>
      <c r="C15" s="435" t="s">
        <v>47</v>
      </c>
      <c r="D15" s="436"/>
      <c r="E15" s="436"/>
      <c r="F15" s="436"/>
      <c r="G15" s="450" t="str">
        <f>基本情報設定シート!$C$3&amp;"　"&amp;基本情報設定シート!$C$4&amp;"　"&amp;基本情報設定シート!$C$5</f>
        <v>　　</v>
      </c>
      <c r="H15" s="450"/>
      <c r="I15" s="450"/>
      <c r="J15" s="450"/>
      <c r="K15" s="450"/>
      <c r="L15" s="450"/>
      <c r="M15" s="450"/>
      <c r="N15" s="436"/>
      <c r="O15" s="436"/>
      <c r="P15" s="436"/>
      <c r="Q15" s="452"/>
      <c r="R15" s="452"/>
      <c r="S15" s="452"/>
      <c r="T15" s="452"/>
      <c r="U15" s="452"/>
      <c r="V15" s="453"/>
      <c r="W15" s="66"/>
      <c r="X15" s="49"/>
    </row>
    <row r="16" spans="1:24" s="3" customFormat="1" ht="14.1" customHeight="1" x14ac:dyDescent="0.4">
      <c r="A16" s="49"/>
      <c r="B16" s="49"/>
      <c r="C16" s="435"/>
      <c r="D16" s="436"/>
      <c r="E16" s="436"/>
      <c r="F16" s="436"/>
      <c r="G16" s="450"/>
      <c r="H16" s="450"/>
      <c r="I16" s="450"/>
      <c r="J16" s="450"/>
      <c r="K16" s="450"/>
      <c r="L16" s="450"/>
      <c r="M16" s="450"/>
      <c r="N16" s="436"/>
      <c r="O16" s="436"/>
      <c r="P16" s="436"/>
      <c r="Q16" s="452"/>
      <c r="R16" s="452"/>
      <c r="S16" s="452"/>
      <c r="T16" s="452"/>
      <c r="U16" s="452"/>
      <c r="V16" s="453"/>
      <c r="W16" s="66"/>
      <c r="X16" s="49"/>
    </row>
    <row r="17" spans="1:24" s="3" customFormat="1" ht="14.1" customHeight="1" thickBot="1" x14ac:dyDescent="0.45">
      <c r="A17" s="49"/>
      <c r="B17" s="75"/>
      <c r="C17" s="441"/>
      <c r="D17" s="442"/>
      <c r="E17" s="442"/>
      <c r="F17" s="442"/>
      <c r="G17" s="451"/>
      <c r="H17" s="451"/>
      <c r="I17" s="451"/>
      <c r="J17" s="451"/>
      <c r="K17" s="451"/>
      <c r="L17" s="451"/>
      <c r="M17" s="451"/>
      <c r="N17" s="442"/>
      <c r="O17" s="442"/>
      <c r="P17" s="442"/>
      <c r="Q17" s="454"/>
      <c r="R17" s="454"/>
      <c r="S17" s="454"/>
      <c r="T17" s="454"/>
      <c r="U17" s="454"/>
      <c r="V17" s="455"/>
      <c r="W17" s="66"/>
      <c r="X17" s="49"/>
    </row>
    <row r="18" spans="1:24" s="3" customFormat="1" ht="18.75" customHeight="1" x14ac:dyDescent="0.4">
      <c r="A18" s="49"/>
      <c r="B18" s="49"/>
      <c r="C18" s="49"/>
      <c r="D18" s="49"/>
      <c r="E18" s="49"/>
      <c r="F18" s="49"/>
      <c r="G18" s="49"/>
      <c r="H18" s="49"/>
      <c r="I18" s="49"/>
      <c r="J18" s="49"/>
      <c r="K18" s="49"/>
      <c r="L18" s="49"/>
      <c r="M18" s="49"/>
      <c r="N18" s="49"/>
      <c r="O18" s="49"/>
      <c r="P18" s="49"/>
      <c r="Q18" s="49"/>
      <c r="R18" s="49"/>
      <c r="S18" s="49"/>
      <c r="T18" s="49"/>
      <c r="U18" s="49"/>
      <c r="V18" s="49"/>
      <c r="W18" s="49"/>
      <c r="X18" s="49"/>
    </row>
    <row r="19" spans="1:24" s="3" customFormat="1" ht="18.75" customHeight="1" x14ac:dyDescent="0.4">
      <c r="A19" s="49"/>
      <c r="B19" s="49"/>
      <c r="C19" s="49" t="s">
        <v>44</v>
      </c>
      <c r="D19" s="49"/>
      <c r="E19" s="49"/>
      <c r="F19" s="49"/>
      <c r="G19" s="49"/>
      <c r="H19" s="49"/>
      <c r="I19" s="49"/>
      <c r="J19" s="49"/>
      <c r="K19" s="49"/>
      <c r="L19" s="49"/>
      <c r="M19" s="49"/>
      <c r="N19" s="49"/>
      <c r="O19" s="49"/>
      <c r="P19" s="49"/>
      <c r="Q19" s="49"/>
      <c r="R19" s="49"/>
      <c r="S19" s="49"/>
      <c r="T19" s="49"/>
      <c r="U19" s="49"/>
      <c r="V19" s="49"/>
      <c r="W19" s="49"/>
      <c r="X19" s="49"/>
    </row>
    <row r="20" spans="1:24" s="3" customFormat="1" ht="15" customHeight="1" x14ac:dyDescent="0.4">
      <c r="A20" s="49"/>
      <c r="B20" s="49"/>
      <c r="C20" s="49"/>
      <c r="D20" s="49"/>
      <c r="E20" s="49"/>
      <c r="F20" s="49"/>
      <c r="G20" s="49"/>
      <c r="H20" s="49"/>
      <c r="I20" s="49"/>
      <c r="J20" s="49"/>
      <c r="K20" s="49"/>
      <c r="L20" s="49"/>
      <c r="M20" s="49"/>
      <c r="N20" s="49"/>
      <c r="O20" s="49"/>
      <c r="P20" s="49"/>
      <c r="Q20" s="49"/>
      <c r="R20" s="49"/>
      <c r="S20" s="49"/>
      <c r="T20" s="49"/>
      <c r="U20" s="49"/>
      <c r="V20" s="49"/>
      <c r="W20" s="49"/>
      <c r="X20" s="49"/>
    </row>
    <row r="21" spans="1:24" s="3" customFormat="1" ht="15" customHeight="1" x14ac:dyDescent="0.4">
      <c r="A21" s="99" t="s">
        <v>0</v>
      </c>
      <c r="B21" s="99"/>
      <c r="C21" s="99"/>
      <c r="D21" s="99"/>
      <c r="E21" s="99"/>
      <c r="F21" s="99"/>
      <c r="G21" s="99"/>
      <c r="H21" s="99"/>
      <c r="I21" s="99"/>
      <c r="J21" s="99"/>
      <c r="K21" s="99"/>
      <c r="L21" s="99"/>
      <c r="M21" s="99"/>
      <c r="N21" s="99"/>
      <c r="O21" s="99"/>
      <c r="P21" s="99"/>
      <c r="Q21" s="99"/>
      <c r="R21" s="99"/>
      <c r="S21" s="99"/>
      <c r="T21" s="99"/>
      <c r="U21" s="99"/>
      <c r="V21" s="99"/>
      <c r="W21" s="99"/>
      <c r="X21" s="99"/>
    </row>
    <row r="22" spans="1:24" s="3" customFormat="1" ht="15" customHeight="1" thickBot="1" x14ac:dyDescent="0.45">
      <c r="A22" s="71"/>
      <c r="B22" s="71"/>
      <c r="C22" s="71"/>
      <c r="D22" s="71"/>
      <c r="E22" s="71"/>
      <c r="F22" s="71"/>
      <c r="G22" s="71"/>
      <c r="H22" s="71"/>
      <c r="I22" s="71"/>
      <c r="J22" s="71"/>
      <c r="K22" s="71"/>
      <c r="L22" s="71"/>
      <c r="M22" s="71"/>
      <c r="N22" s="71"/>
      <c r="O22" s="71"/>
      <c r="P22" s="71"/>
      <c r="Q22" s="71"/>
      <c r="R22" s="71"/>
      <c r="S22" s="71"/>
      <c r="T22" s="71"/>
      <c r="U22" s="71"/>
      <c r="V22" s="71"/>
      <c r="W22" s="71"/>
      <c r="X22" s="71"/>
    </row>
    <row r="23" spans="1:24" ht="15" customHeight="1" x14ac:dyDescent="0.4">
      <c r="A23" s="51"/>
      <c r="B23" s="51"/>
      <c r="C23" s="443" t="s">
        <v>49</v>
      </c>
      <c r="D23" s="444"/>
      <c r="E23" s="444"/>
      <c r="F23" s="444"/>
      <c r="G23" s="444"/>
      <c r="H23" s="456" t="str">
        <f>基本情報設定シート!$C$10</f>
        <v>松江市新製品・新技術開発支援事業補助金</v>
      </c>
      <c r="I23" s="456"/>
      <c r="J23" s="456"/>
      <c r="K23" s="456"/>
      <c r="L23" s="456"/>
      <c r="M23" s="456"/>
      <c r="N23" s="456"/>
      <c r="O23" s="456"/>
      <c r="P23" s="456"/>
      <c r="Q23" s="456"/>
      <c r="R23" s="456"/>
      <c r="S23" s="456"/>
      <c r="T23" s="456"/>
      <c r="U23" s="456"/>
      <c r="V23" s="457"/>
      <c r="W23" s="67"/>
      <c r="X23" s="51"/>
    </row>
    <row r="24" spans="1:24" ht="15" customHeight="1" x14ac:dyDescent="0.4">
      <c r="A24" s="51"/>
      <c r="B24" s="51"/>
      <c r="C24" s="445"/>
      <c r="D24" s="446"/>
      <c r="E24" s="446"/>
      <c r="F24" s="446"/>
      <c r="G24" s="446"/>
      <c r="H24" s="458"/>
      <c r="I24" s="458"/>
      <c r="J24" s="458"/>
      <c r="K24" s="458"/>
      <c r="L24" s="458"/>
      <c r="M24" s="458"/>
      <c r="N24" s="458"/>
      <c r="O24" s="458"/>
      <c r="P24" s="458"/>
      <c r="Q24" s="458"/>
      <c r="R24" s="458"/>
      <c r="S24" s="458"/>
      <c r="T24" s="458"/>
      <c r="U24" s="458"/>
      <c r="V24" s="459"/>
      <c r="W24" s="67"/>
      <c r="X24" s="51"/>
    </row>
    <row r="25" spans="1:24" ht="15" customHeight="1" x14ac:dyDescent="0.4">
      <c r="A25" s="51"/>
      <c r="B25" s="51"/>
      <c r="C25" s="447"/>
      <c r="D25" s="448"/>
      <c r="E25" s="448"/>
      <c r="F25" s="448"/>
      <c r="G25" s="448"/>
      <c r="H25" s="460"/>
      <c r="I25" s="460"/>
      <c r="J25" s="460"/>
      <c r="K25" s="460"/>
      <c r="L25" s="460"/>
      <c r="M25" s="460"/>
      <c r="N25" s="460"/>
      <c r="O25" s="461"/>
      <c r="P25" s="461"/>
      <c r="Q25" s="461"/>
      <c r="R25" s="461"/>
      <c r="S25" s="461"/>
      <c r="T25" s="461"/>
      <c r="U25" s="461"/>
      <c r="V25" s="462"/>
      <c r="W25" s="67"/>
      <c r="X25" s="51"/>
    </row>
    <row r="26" spans="1:24" ht="15.95" customHeight="1" x14ac:dyDescent="0.4">
      <c r="A26" s="51"/>
      <c r="B26" s="51"/>
      <c r="C26" s="418" t="s">
        <v>50</v>
      </c>
      <c r="D26" s="419"/>
      <c r="E26" s="419"/>
      <c r="F26" s="419"/>
      <c r="G26" s="412"/>
      <c r="H26" s="397"/>
      <c r="I26" s="398"/>
      <c r="J26" s="398"/>
      <c r="K26" s="398"/>
      <c r="L26" s="398" t="s">
        <v>77</v>
      </c>
      <c r="M26" s="398"/>
      <c r="N26" s="463" t="s">
        <v>53</v>
      </c>
      <c r="O26" s="464"/>
      <c r="P26" s="465"/>
      <c r="Q26" s="398"/>
      <c r="R26" s="398"/>
      <c r="S26" s="398"/>
      <c r="T26" s="398"/>
      <c r="U26" s="398" t="s">
        <v>74</v>
      </c>
      <c r="V26" s="399"/>
      <c r="W26" s="51"/>
      <c r="X26" s="51"/>
    </row>
    <row r="27" spans="1:24" ht="15.95" customHeight="1" x14ac:dyDescent="0.4">
      <c r="A27" s="51"/>
      <c r="B27" s="51"/>
      <c r="C27" s="424"/>
      <c r="D27" s="425"/>
      <c r="E27" s="425"/>
      <c r="F27" s="425"/>
      <c r="G27" s="426"/>
      <c r="H27" s="471"/>
      <c r="I27" s="336"/>
      <c r="J27" s="336"/>
      <c r="K27" s="336"/>
      <c r="L27" s="336"/>
      <c r="M27" s="336"/>
      <c r="N27" s="466"/>
      <c r="O27" s="99"/>
      <c r="P27" s="467"/>
      <c r="Q27" s="336"/>
      <c r="R27" s="336"/>
      <c r="S27" s="336"/>
      <c r="T27" s="336"/>
      <c r="U27" s="336"/>
      <c r="V27" s="472"/>
      <c r="W27" s="51"/>
      <c r="X27" s="51"/>
    </row>
    <row r="28" spans="1:24" ht="24" customHeight="1" x14ac:dyDescent="0.4">
      <c r="A28" s="51"/>
      <c r="B28" s="51"/>
      <c r="C28" s="427"/>
      <c r="D28" s="428"/>
      <c r="E28" s="428"/>
      <c r="F28" s="428"/>
      <c r="G28" s="429"/>
      <c r="H28" s="416" t="s">
        <v>79</v>
      </c>
      <c r="I28" s="417"/>
      <c r="J28" s="417"/>
      <c r="K28" s="406"/>
      <c r="L28" s="406"/>
      <c r="M28" s="7" t="s">
        <v>78</v>
      </c>
      <c r="N28" s="468"/>
      <c r="O28" s="469"/>
      <c r="P28" s="470"/>
      <c r="Q28" s="417" t="s">
        <v>80</v>
      </c>
      <c r="R28" s="417"/>
      <c r="S28" s="417"/>
      <c r="T28" s="406"/>
      <c r="U28" s="406"/>
      <c r="V28" s="6" t="s">
        <v>78</v>
      </c>
      <c r="W28" s="51"/>
      <c r="X28" s="51"/>
    </row>
    <row r="29" spans="1:24" ht="20.100000000000001" customHeight="1" x14ac:dyDescent="0.4">
      <c r="A29" s="51"/>
      <c r="B29" s="51"/>
      <c r="C29" s="418" t="s">
        <v>51</v>
      </c>
      <c r="D29" s="419"/>
      <c r="E29" s="419"/>
      <c r="F29" s="419"/>
      <c r="G29" s="412"/>
      <c r="H29" s="397" t="s">
        <v>154</v>
      </c>
      <c r="I29" s="398"/>
      <c r="J29" s="398"/>
      <c r="K29" s="398"/>
      <c r="L29" s="403"/>
      <c r="M29" s="410" t="s">
        <v>54</v>
      </c>
      <c r="N29" s="411"/>
      <c r="O29" s="412"/>
      <c r="P29" s="395"/>
      <c r="Q29" s="395"/>
      <c r="R29" s="395"/>
      <c r="S29" s="395"/>
      <c r="T29" s="395"/>
      <c r="U29" s="395"/>
      <c r="V29" s="408"/>
      <c r="W29" s="68"/>
      <c r="X29" s="51"/>
    </row>
    <row r="30" spans="1:24" ht="20.100000000000001" customHeight="1" x14ac:dyDescent="0.4">
      <c r="A30" s="51"/>
      <c r="B30" s="51"/>
      <c r="C30" s="420"/>
      <c r="D30" s="414"/>
      <c r="E30" s="414"/>
      <c r="F30" s="414"/>
      <c r="G30" s="415"/>
      <c r="H30" s="78" t="s">
        <v>152</v>
      </c>
      <c r="I30" s="401"/>
      <c r="J30" s="401"/>
      <c r="K30" s="401"/>
      <c r="L30" s="79" t="s">
        <v>153</v>
      </c>
      <c r="M30" s="413"/>
      <c r="N30" s="414"/>
      <c r="O30" s="415"/>
      <c r="P30" s="396"/>
      <c r="Q30" s="396"/>
      <c r="R30" s="396"/>
      <c r="S30" s="396"/>
      <c r="T30" s="396"/>
      <c r="U30" s="396"/>
      <c r="V30" s="409"/>
      <c r="W30" s="68"/>
      <c r="X30" s="51"/>
    </row>
    <row r="31" spans="1:24" ht="20.100000000000001" customHeight="1" x14ac:dyDescent="0.4">
      <c r="A31" s="51"/>
      <c r="B31" s="51"/>
      <c r="C31" s="418" t="s">
        <v>46</v>
      </c>
      <c r="D31" s="419"/>
      <c r="E31" s="419"/>
      <c r="F31" s="419"/>
      <c r="G31" s="412"/>
      <c r="H31" s="397"/>
      <c r="I31" s="398"/>
      <c r="J31" s="398"/>
      <c r="K31" s="398"/>
      <c r="L31" s="398"/>
      <c r="M31" s="398"/>
      <c r="N31" s="398"/>
      <c r="O31" s="398"/>
      <c r="P31" s="398"/>
      <c r="Q31" s="398"/>
      <c r="R31" s="398"/>
      <c r="S31" s="398"/>
      <c r="T31" s="398"/>
      <c r="U31" s="398"/>
      <c r="V31" s="399"/>
      <c r="W31" s="51"/>
      <c r="X31" s="51"/>
    </row>
    <row r="32" spans="1:24" ht="20.100000000000001" customHeight="1" x14ac:dyDescent="0.4">
      <c r="A32" s="51"/>
      <c r="B32" s="51"/>
      <c r="C32" s="420"/>
      <c r="D32" s="414"/>
      <c r="E32" s="414"/>
      <c r="F32" s="414"/>
      <c r="G32" s="415"/>
      <c r="H32" s="400"/>
      <c r="I32" s="401"/>
      <c r="J32" s="401"/>
      <c r="K32" s="401"/>
      <c r="L32" s="401"/>
      <c r="M32" s="401"/>
      <c r="N32" s="401"/>
      <c r="O32" s="401"/>
      <c r="P32" s="401"/>
      <c r="Q32" s="401"/>
      <c r="R32" s="401"/>
      <c r="S32" s="401"/>
      <c r="T32" s="401"/>
      <c r="U32" s="401"/>
      <c r="V32" s="402"/>
      <c r="W32" s="51"/>
      <c r="X32" s="51"/>
    </row>
    <row r="33" spans="1:24" ht="20.100000000000001" customHeight="1" x14ac:dyDescent="0.4">
      <c r="A33" s="51"/>
      <c r="B33" s="51"/>
      <c r="C33" s="418" t="s">
        <v>52</v>
      </c>
      <c r="D33" s="419"/>
      <c r="E33" s="419"/>
      <c r="F33" s="419"/>
      <c r="G33" s="412"/>
      <c r="H33" s="389"/>
      <c r="I33" s="390"/>
      <c r="J33" s="390"/>
      <c r="K33" s="390"/>
      <c r="L33" s="390"/>
      <c r="M33" s="390"/>
      <c r="N33" s="390"/>
      <c r="O33" s="390"/>
      <c r="P33" s="390"/>
      <c r="Q33" s="390"/>
      <c r="R33" s="390"/>
      <c r="S33" s="390"/>
      <c r="T33" s="390"/>
      <c r="U33" s="390"/>
      <c r="V33" s="391"/>
      <c r="W33" s="69"/>
      <c r="X33" s="51"/>
    </row>
    <row r="34" spans="1:24" ht="20.100000000000001" customHeight="1" thickBot="1" x14ac:dyDescent="0.45">
      <c r="A34" s="51"/>
      <c r="B34" s="51"/>
      <c r="C34" s="421"/>
      <c r="D34" s="422"/>
      <c r="E34" s="422"/>
      <c r="F34" s="422"/>
      <c r="G34" s="423"/>
      <c r="H34" s="392"/>
      <c r="I34" s="393"/>
      <c r="J34" s="393"/>
      <c r="K34" s="393"/>
      <c r="L34" s="393"/>
      <c r="M34" s="393"/>
      <c r="N34" s="393"/>
      <c r="O34" s="393"/>
      <c r="P34" s="393"/>
      <c r="Q34" s="393"/>
      <c r="R34" s="393"/>
      <c r="S34" s="393"/>
      <c r="T34" s="393"/>
      <c r="U34" s="393"/>
      <c r="V34" s="394"/>
      <c r="W34" s="69"/>
      <c r="X34" s="51"/>
    </row>
    <row r="35" spans="1:24" ht="18.75" customHeight="1" thickBot="1" x14ac:dyDescent="0.45">
      <c r="A35" s="51"/>
      <c r="B35" s="51"/>
      <c r="C35" s="51"/>
      <c r="D35" s="51"/>
      <c r="E35" s="51"/>
      <c r="F35" s="51"/>
      <c r="G35" s="51"/>
      <c r="H35" s="51"/>
      <c r="I35" s="51"/>
      <c r="J35" s="51"/>
      <c r="K35" s="51"/>
      <c r="L35" s="51"/>
      <c r="M35" s="51"/>
      <c r="N35" s="51"/>
      <c r="O35" s="51"/>
      <c r="P35" s="51"/>
      <c r="Q35" s="51"/>
      <c r="R35" s="51"/>
      <c r="S35" s="51"/>
      <c r="T35" s="51"/>
      <c r="U35" s="51"/>
      <c r="V35" s="51"/>
      <c r="W35" s="51"/>
      <c r="X35" s="51"/>
    </row>
    <row r="36" spans="1:24" ht="9" customHeight="1" x14ac:dyDescent="0.4">
      <c r="A36" s="51"/>
      <c r="B36" s="70"/>
      <c r="C36" s="70"/>
      <c r="D36" s="70"/>
      <c r="E36" s="70"/>
      <c r="F36" s="70"/>
      <c r="G36" s="70"/>
      <c r="H36" s="70"/>
      <c r="I36" s="70"/>
      <c r="J36" s="70"/>
      <c r="K36" s="70"/>
      <c r="L36" s="70"/>
      <c r="M36" s="70"/>
      <c r="N36" s="70"/>
      <c r="O36" s="70"/>
      <c r="P36" s="70"/>
      <c r="Q36" s="70"/>
      <c r="R36" s="70"/>
      <c r="S36" s="70"/>
      <c r="T36" s="70"/>
      <c r="U36" s="70"/>
      <c r="V36" s="70"/>
      <c r="W36" s="70"/>
      <c r="X36" s="51"/>
    </row>
    <row r="37" spans="1:24" ht="18.75" customHeight="1" x14ac:dyDescent="0.4">
      <c r="A37" s="51"/>
      <c r="B37" s="51" t="s">
        <v>55</v>
      </c>
      <c r="C37" s="49"/>
      <c r="D37" s="49"/>
      <c r="E37" s="49"/>
      <c r="F37" s="51"/>
      <c r="G37" s="51"/>
      <c r="H37" s="51"/>
      <c r="I37" s="51"/>
      <c r="J37" s="51"/>
      <c r="K37" s="51"/>
      <c r="L37" s="51"/>
      <c r="M37" s="51"/>
      <c r="N37" s="51"/>
      <c r="O37" s="51"/>
      <c r="P37" s="51"/>
      <c r="Q37" s="51"/>
      <c r="R37" s="51"/>
      <c r="S37" s="51"/>
      <c r="T37" s="51"/>
      <c r="U37" s="51"/>
      <c r="V37" s="51"/>
      <c r="W37" s="51"/>
      <c r="X37" s="51"/>
    </row>
    <row r="38" spans="1:24" ht="17.100000000000001" customHeight="1" x14ac:dyDescent="0.4">
      <c r="A38" s="51"/>
      <c r="B38" s="51"/>
      <c r="C38" s="407"/>
      <c r="D38" s="407"/>
      <c r="E38" s="49" t="s">
        <v>56</v>
      </c>
      <c r="F38" s="51"/>
      <c r="G38" s="51"/>
      <c r="H38" s="51"/>
      <c r="I38" s="51"/>
      <c r="J38" s="51"/>
      <c r="K38" s="51"/>
      <c r="L38" s="51"/>
      <c r="M38" s="51"/>
      <c r="N38" s="51"/>
      <c r="O38" s="51"/>
      <c r="P38" s="51"/>
      <c r="Q38" s="51"/>
      <c r="R38" s="51"/>
      <c r="S38" s="51"/>
      <c r="T38" s="51"/>
      <c r="U38" s="51"/>
      <c r="V38" s="51"/>
      <c r="W38" s="51"/>
      <c r="X38" s="51"/>
    </row>
    <row r="39" spans="1:24" ht="17.100000000000001" customHeight="1" x14ac:dyDescent="0.4">
      <c r="A39" s="51"/>
      <c r="B39" s="51"/>
      <c r="C39" s="407"/>
      <c r="D39" s="407"/>
      <c r="E39" s="49" t="s">
        <v>57</v>
      </c>
      <c r="F39" s="51"/>
      <c r="G39" s="51"/>
      <c r="H39" s="51"/>
      <c r="I39" s="51"/>
      <c r="J39" s="51"/>
      <c r="K39" s="51"/>
      <c r="L39" s="51"/>
      <c r="M39" s="51"/>
      <c r="N39" s="51"/>
      <c r="O39" s="51"/>
      <c r="P39" s="51"/>
      <c r="Q39" s="51"/>
      <c r="R39" s="51"/>
      <c r="S39" s="51"/>
      <c r="T39" s="51"/>
      <c r="U39" s="51"/>
      <c r="V39" s="51"/>
      <c r="W39" s="51"/>
      <c r="X39" s="51"/>
    </row>
    <row r="40" spans="1:24" ht="18.75" customHeight="1" x14ac:dyDescent="0.4">
      <c r="A40" s="51"/>
      <c r="B40" s="51"/>
      <c r="C40" s="51"/>
      <c r="D40" s="51"/>
      <c r="E40" s="51"/>
      <c r="F40" s="51"/>
      <c r="G40" s="51"/>
      <c r="H40" s="51"/>
      <c r="I40" s="51"/>
      <c r="J40" s="51"/>
      <c r="K40" s="51"/>
      <c r="L40" s="51"/>
      <c r="M40" s="51"/>
      <c r="N40" s="51"/>
      <c r="O40" s="51"/>
      <c r="P40" s="51"/>
      <c r="Q40" s="51"/>
      <c r="R40" s="51"/>
      <c r="S40" s="51"/>
      <c r="T40" s="51"/>
      <c r="U40" s="51"/>
      <c r="V40" s="51"/>
      <c r="W40" s="51"/>
      <c r="X40" s="51"/>
    </row>
    <row r="41" spans="1:24" ht="20.100000000000001" customHeight="1" x14ac:dyDescent="0.4">
      <c r="A41" s="51"/>
      <c r="B41" s="51"/>
      <c r="C41" s="51"/>
      <c r="D41" s="51"/>
      <c r="E41" s="51"/>
      <c r="F41" s="51"/>
      <c r="G41" s="51"/>
      <c r="H41" s="51"/>
      <c r="I41" s="51"/>
      <c r="J41" s="51"/>
      <c r="K41" s="404" t="s">
        <v>58</v>
      </c>
      <c r="L41" s="404"/>
      <c r="M41" s="404"/>
      <c r="N41" s="404"/>
      <c r="O41" s="404"/>
      <c r="P41" s="404"/>
      <c r="Q41" s="404"/>
      <c r="R41" s="404"/>
      <c r="S41" s="404"/>
      <c r="T41" s="404"/>
      <c r="U41" s="404"/>
      <c r="V41" s="404"/>
      <c r="W41" s="404"/>
      <c r="X41" s="51"/>
    </row>
    <row r="42" spans="1:24" ht="20.100000000000001" customHeight="1" x14ac:dyDescent="0.4">
      <c r="A42" s="51"/>
      <c r="B42" s="51"/>
      <c r="C42" s="51"/>
      <c r="D42" s="51"/>
      <c r="E42" s="51"/>
      <c r="F42" s="51"/>
      <c r="G42" s="51"/>
      <c r="H42" s="51"/>
      <c r="I42" s="51"/>
      <c r="J42" s="51"/>
      <c r="K42" s="404" t="s">
        <v>59</v>
      </c>
      <c r="L42" s="404"/>
      <c r="M42" s="404"/>
      <c r="N42" s="404"/>
      <c r="O42" s="405"/>
      <c r="P42" s="405"/>
      <c r="Q42" s="405"/>
      <c r="R42" s="405"/>
      <c r="S42" s="405"/>
      <c r="T42" s="405"/>
      <c r="U42" s="405"/>
      <c r="V42" s="405"/>
      <c r="W42" s="405"/>
      <c r="X42" s="51"/>
    </row>
    <row r="43" spans="1:24" ht="20.100000000000001" customHeight="1" x14ac:dyDescent="0.4">
      <c r="A43" s="51"/>
      <c r="B43" s="51"/>
      <c r="C43" s="51"/>
      <c r="D43" s="51"/>
      <c r="E43" s="51"/>
      <c r="F43" s="51"/>
      <c r="G43" s="51"/>
      <c r="H43" s="51"/>
      <c r="I43" s="51"/>
      <c r="J43" s="51"/>
      <c r="K43" s="404"/>
      <c r="L43" s="404"/>
      <c r="M43" s="404"/>
      <c r="N43" s="404"/>
      <c r="O43" s="405"/>
      <c r="P43" s="405"/>
      <c r="Q43" s="405"/>
      <c r="R43" s="405"/>
      <c r="S43" s="405"/>
      <c r="T43" s="405"/>
      <c r="U43" s="405"/>
      <c r="V43" s="405"/>
      <c r="W43" s="405"/>
      <c r="X43" s="51"/>
    </row>
    <row r="44" spans="1:24" ht="18.75" customHeight="1" x14ac:dyDescent="0.4">
      <c r="A44" s="51"/>
      <c r="B44" s="51"/>
      <c r="C44" s="51"/>
      <c r="D44" s="51"/>
      <c r="E44" s="51"/>
      <c r="F44" s="51"/>
      <c r="G44" s="51"/>
      <c r="H44" s="51"/>
      <c r="I44" s="51"/>
      <c r="J44" s="51"/>
      <c r="K44" s="51"/>
      <c r="L44" s="51"/>
      <c r="M44" s="51"/>
      <c r="N44" s="51"/>
      <c r="O44" s="51"/>
      <c r="P44" s="51"/>
      <c r="Q44" s="51"/>
      <c r="R44" s="51"/>
      <c r="S44" s="51"/>
      <c r="T44" s="51"/>
      <c r="U44" s="51"/>
      <c r="V44" s="51"/>
      <c r="W44" s="51"/>
      <c r="X44" s="51"/>
    </row>
    <row r="45" spans="1:24" ht="18.75" customHeight="1" x14ac:dyDescent="0.4">
      <c r="A45" s="51"/>
      <c r="B45" s="51"/>
      <c r="C45" s="51"/>
      <c r="D45" s="51"/>
      <c r="E45" s="51"/>
      <c r="F45" s="51"/>
      <c r="G45" s="51"/>
      <c r="H45" s="51"/>
      <c r="I45" s="51"/>
      <c r="J45" s="51"/>
      <c r="K45" s="51"/>
      <c r="L45" s="51"/>
      <c r="M45" s="51"/>
      <c r="N45" s="51"/>
      <c r="O45" s="51"/>
      <c r="P45" s="51"/>
      <c r="Q45" s="51"/>
      <c r="R45" s="51"/>
      <c r="S45" s="51"/>
      <c r="T45" s="51"/>
      <c r="U45" s="51"/>
      <c r="V45" s="51"/>
      <c r="W45" s="51"/>
      <c r="X45" s="51"/>
    </row>
  </sheetData>
  <sheetProtection algorithmName="SHA-512" hashValue="2wHYLrCDCIJKE/rfIiA5ihHUPEn6z05U1ya+E2C0B9RqaW55Bil8wdI7P+xsVeJf396q+EHDRxtCWv/G7P/lUw==" saltValue="GhHO+Cd6txfIVONvHL+qeg==" spinCount="100000" sheet="1" objects="1" scenarios="1" formatColumns="0" formatRows="0"/>
  <customSheetViews>
    <customSheetView guid="{43050D9F-831B-4AF3-8E5E-9303BB21A858}" showPageBreaks="1" printArea="1" view="pageBreakPreview" topLeftCell="A28">
      <selection activeCell="R38" sqref="R38"/>
      <pageMargins left="0.43307086614173229" right="0.43307086614173229" top="0.74803149606299213" bottom="0.74803149606299213" header="0.31496062992125984" footer="0.31496062992125984"/>
      <printOptions horizontalCentered="1" verticalCentered="1"/>
    </customSheetView>
  </customSheetViews>
  <mergeCells count="45">
    <mergeCell ref="L26:M27"/>
    <mergeCell ref="N26:P28"/>
    <mergeCell ref="Q26:T27"/>
    <mergeCell ref="T28:U28"/>
    <mergeCell ref="H26:K27"/>
    <mergeCell ref="Q28:S28"/>
    <mergeCell ref="U26:V27"/>
    <mergeCell ref="C26:G28"/>
    <mergeCell ref="A21:X21"/>
    <mergeCell ref="B2:X2"/>
    <mergeCell ref="A4:X5"/>
    <mergeCell ref="B8:H8"/>
    <mergeCell ref="Q7:V7"/>
    <mergeCell ref="C11:F13"/>
    <mergeCell ref="G11:V13"/>
    <mergeCell ref="C14:F14"/>
    <mergeCell ref="C15:F17"/>
    <mergeCell ref="C23:G25"/>
    <mergeCell ref="G14:M14"/>
    <mergeCell ref="G15:M17"/>
    <mergeCell ref="N14:P17"/>
    <mergeCell ref="Q14:V17"/>
    <mergeCell ref="H23:V25"/>
    <mergeCell ref="K42:N43"/>
    <mergeCell ref="O42:W43"/>
    <mergeCell ref="K28:L28"/>
    <mergeCell ref="C38:D38"/>
    <mergeCell ref="C39:D39"/>
    <mergeCell ref="U29:U30"/>
    <mergeCell ref="V29:V30"/>
    <mergeCell ref="M29:O30"/>
    <mergeCell ref="K41:W41"/>
    <mergeCell ref="P29:P30"/>
    <mergeCell ref="Q29:Q30"/>
    <mergeCell ref="R29:R30"/>
    <mergeCell ref="H28:J28"/>
    <mergeCell ref="C29:G30"/>
    <mergeCell ref="C31:G32"/>
    <mergeCell ref="C33:G34"/>
    <mergeCell ref="H33:V34"/>
    <mergeCell ref="S29:S30"/>
    <mergeCell ref="T29:T30"/>
    <mergeCell ref="H31:V32"/>
    <mergeCell ref="I30:K30"/>
    <mergeCell ref="H29:L29"/>
  </mergeCells>
  <phoneticPr fontId="1"/>
  <dataValidations count="5">
    <dataValidation imeMode="fullKatakana" allowBlank="1" showInputMessage="1" showErrorMessage="1" sqref="G14:M14"/>
    <dataValidation type="list" allowBlank="1" showInputMessage="1" showErrorMessage="1" sqref="U26">
      <formula1>"本店,支店,出張所"</formula1>
    </dataValidation>
    <dataValidation type="list" allowBlank="1" showInputMessage="1" showErrorMessage="1" sqref="L26">
      <formula1>"銀行,金庫,組合"</formula1>
    </dataValidation>
    <dataValidation type="list" allowBlank="1" showInputMessage="1" showErrorMessage="1" sqref="H29:L29">
      <formula1>"１．普通,２．当座,３．その他"</formula1>
    </dataValidation>
    <dataValidation imeMode="halfKatakana" allowBlank="1" showInputMessage="1" showErrorMessage="1" sqref="H31:V32"/>
  </dataValidations>
  <printOptions horizontalCentered="1" verticalCentered="1"/>
  <pageMargins left="0.43307086614173229" right="0.43307086614173229" top="0.74803149606299213" bottom="0.74803149606299213" header="0.31496062992125984" footer="0.31496062992125984"/>
  <pageSetup paperSize="9" scale="9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2</xdr:col>
                    <xdr:colOff>200025</xdr:colOff>
                    <xdr:row>36</xdr:row>
                    <xdr:rowOff>238125</xdr:rowOff>
                  </from>
                  <to>
                    <xdr:col>3</xdr:col>
                    <xdr:colOff>95250</xdr:colOff>
                    <xdr:row>37</xdr:row>
                    <xdr:rowOff>190500</xdr:rowOff>
                  </to>
                </anchor>
              </controlPr>
            </control>
          </mc:Choice>
        </mc:AlternateContent>
        <mc:AlternateContent xmlns:mc="http://schemas.openxmlformats.org/markup-compatibility/2006">
          <mc:Choice Requires="x14">
            <control shapeId="9218" r:id="rId5" name="Check Box 2">
              <controlPr defaultSize="0" autoFill="0" autoLine="0" autoPict="0">
                <anchor moveWithCells="1">
                  <from>
                    <xdr:col>2</xdr:col>
                    <xdr:colOff>200025</xdr:colOff>
                    <xdr:row>38</xdr:row>
                    <xdr:rowOff>0</xdr:rowOff>
                  </from>
                  <to>
                    <xdr:col>3</xdr:col>
                    <xdr:colOff>95250</xdr:colOff>
                    <xdr:row>38</xdr:row>
                    <xdr:rowOff>190500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
  <sheetViews>
    <sheetView topLeftCell="D1" workbookViewId="0">
      <selection activeCell="G10" sqref="G10"/>
    </sheetView>
  </sheetViews>
  <sheetFormatPr defaultRowHeight="18.75" x14ac:dyDescent="0.4"/>
  <cols>
    <col min="1" max="1" width="29" customWidth="1"/>
    <col min="2" max="2" width="30.875" customWidth="1"/>
    <col min="3" max="3" width="36.5" customWidth="1"/>
    <col min="4" max="5" width="29" customWidth="1"/>
    <col min="6" max="6" width="32.75" customWidth="1"/>
    <col min="7" max="7" width="29" customWidth="1"/>
    <col min="8" max="8" width="38.375" customWidth="1"/>
    <col min="9" max="9" width="32.75" customWidth="1"/>
  </cols>
  <sheetData>
    <row r="1" spans="1:9" x14ac:dyDescent="0.4">
      <c r="A1" t="s">
        <v>112</v>
      </c>
    </row>
    <row r="2" spans="1:9" x14ac:dyDescent="0.4">
      <c r="A2" t="s">
        <v>114</v>
      </c>
    </row>
    <row r="3" spans="1:9" x14ac:dyDescent="0.4">
      <c r="A3" t="s">
        <v>115</v>
      </c>
    </row>
    <row r="4" spans="1:9" x14ac:dyDescent="0.4">
      <c r="A4" t="s">
        <v>117</v>
      </c>
    </row>
    <row r="5" spans="1:9" x14ac:dyDescent="0.4">
      <c r="A5" t="s">
        <v>116</v>
      </c>
    </row>
    <row r="8" spans="1:9" x14ac:dyDescent="0.4">
      <c r="A8" t="s">
        <v>113</v>
      </c>
    </row>
    <row r="9" spans="1:9" x14ac:dyDescent="0.4">
      <c r="A9" s="12" t="s">
        <v>87</v>
      </c>
      <c r="B9" s="12" t="s">
        <v>90</v>
      </c>
      <c r="C9" s="12" t="s">
        <v>91</v>
      </c>
      <c r="D9" s="12" t="s">
        <v>93</v>
      </c>
      <c r="E9" s="12" t="s">
        <v>94</v>
      </c>
      <c r="F9" s="12" t="s">
        <v>92</v>
      </c>
      <c r="G9" s="12" t="s">
        <v>95</v>
      </c>
      <c r="H9" s="12" t="s">
        <v>96</v>
      </c>
      <c r="I9" s="12" t="s">
        <v>97</v>
      </c>
    </row>
    <row r="10" spans="1:9" x14ac:dyDescent="0.4">
      <c r="A10" s="11" t="s">
        <v>88</v>
      </c>
      <c r="B10" s="11" t="s">
        <v>98</v>
      </c>
      <c r="C10" s="11" t="s">
        <v>100</v>
      </c>
      <c r="D10" s="11" t="s">
        <v>101</v>
      </c>
      <c r="E10" s="10" t="s">
        <v>103</v>
      </c>
      <c r="F10" s="10" t="s">
        <v>104</v>
      </c>
      <c r="G10" s="11" t="s">
        <v>105</v>
      </c>
      <c r="H10" s="11" t="s">
        <v>108</v>
      </c>
      <c r="I10" s="10" t="s">
        <v>111</v>
      </c>
    </row>
    <row r="11" spans="1:9" x14ac:dyDescent="0.4">
      <c r="A11" s="10" t="s">
        <v>89</v>
      </c>
      <c r="B11" s="10" t="s">
        <v>99</v>
      </c>
      <c r="C11" s="11" t="s">
        <v>119</v>
      </c>
      <c r="D11" s="11" t="s">
        <v>102</v>
      </c>
      <c r="G11" s="11" t="s">
        <v>106</v>
      </c>
      <c r="H11" s="11" t="s">
        <v>109</v>
      </c>
    </row>
    <row r="12" spans="1:9" x14ac:dyDescent="0.4">
      <c r="D12" s="10"/>
      <c r="G12" s="10" t="s">
        <v>107</v>
      </c>
      <c r="H12" s="10" t="s">
        <v>110</v>
      </c>
    </row>
  </sheetData>
  <phoneticPr fontId="1"/>
  <pageMargins left="0.7" right="0.7" top="0.75" bottom="0.75" header="0.3" footer="0.3"/>
  <tableParts count="9">
    <tablePart r:id="rId1"/>
    <tablePart r:id="rId2"/>
    <tablePart r:id="rId3"/>
    <tablePart r:id="rId4"/>
    <tablePart r:id="rId5"/>
    <tablePart r:id="rId6"/>
    <tablePart r:id="rId7"/>
    <tablePart r:id="rId8"/>
    <tablePart r:id="rId9"/>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5"/>
  <sheetViews>
    <sheetView topLeftCell="B1" workbookViewId="0">
      <selection activeCell="K16" sqref="K16"/>
    </sheetView>
  </sheetViews>
  <sheetFormatPr defaultRowHeight="18.75" x14ac:dyDescent="0.4"/>
  <cols>
    <col min="1" max="1" width="38.125" bestFit="1" customWidth="1"/>
    <col min="2" max="2" width="31.875" bestFit="1" customWidth="1"/>
    <col min="4" max="4" width="21.375" bestFit="1" customWidth="1"/>
    <col min="5" max="10" width="12.625" customWidth="1"/>
  </cols>
  <sheetData>
    <row r="1" spans="1:12" x14ac:dyDescent="0.4">
      <c r="A1" s="23" t="s">
        <v>186</v>
      </c>
      <c r="B1" s="23" t="s">
        <v>187</v>
      </c>
      <c r="D1" s="8" t="s">
        <v>88</v>
      </c>
      <c r="E1" t="s">
        <v>261</v>
      </c>
      <c r="F1" t="s">
        <v>262</v>
      </c>
    </row>
    <row r="2" spans="1:12" x14ac:dyDescent="0.4">
      <c r="A2" t="s">
        <v>188</v>
      </c>
      <c r="B2" t="s">
        <v>212</v>
      </c>
      <c r="D2" t="s">
        <v>89</v>
      </c>
      <c r="E2" t="s">
        <v>261</v>
      </c>
      <c r="F2" t="s">
        <v>262</v>
      </c>
    </row>
    <row r="3" spans="1:12" x14ac:dyDescent="0.4">
      <c r="A3" t="s">
        <v>189</v>
      </c>
      <c r="B3" t="s">
        <v>213</v>
      </c>
      <c r="D3" t="s">
        <v>98</v>
      </c>
      <c r="E3" t="s">
        <v>266</v>
      </c>
      <c r="F3" t="s">
        <v>267</v>
      </c>
    </row>
    <row r="4" spans="1:12" x14ac:dyDescent="0.4">
      <c r="A4" t="s">
        <v>190</v>
      </c>
      <c r="B4" t="s">
        <v>214</v>
      </c>
      <c r="D4" t="s">
        <v>99</v>
      </c>
      <c r="E4" t="s">
        <v>268</v>
      </c>
    </row>
    <row r="5" spans="1:12" x14ac:dyDescent="0.4">
      <c r="A5" t="s">
        <v>191</v>
      </c>
      <c r="B5" t="s">
        <v>215</v>
      </c>
      <c r="D5" t="s">
        <v>100</v>
      </c>
      <c r="E5" t="s">
        <v>253</v>
      </c>
      <c r="F5" t="s">
        <v>219</v>
      </c>
      <c r="G5" t="s">
        <v>254</v>
      </c>
      <c r="H5" t="s">
        <v>255</v>
      </c>
      <c r="I5" t="s">
        <v>256</v>
      </c>
    </row>
    <row r="6" spans="1:12" x14ac:dyDescent="0.4">
      <c r="A6" t="s">
        <v>192</v>
      </c>
      <c r="B6" t="s">
        <v>216</v>
      </c>
      <c r="D6" t="s">
        <v>119</v>
      </c>
      <c r="E6" t="s">
        <v>257</v>
      </c>
      <c r="F6" t="s">
        <v>258</v>
      </c>
      <c r="G6" t="s">
        <v>259</v>
      </c>
      <c r="H6" t="s">
        <v>227</v>
      </c>
      <c r="I6" t="s">
        <v>260</v>
      </c>
    </row>
    <row r="7" spans="1:12" x14ac:dyDescent="0.4">
      <c r="A7" t="s">
        <v>193</v>
      </c>
      <c r="D7" t="s">
        <v>101</v>
      </c>
      <c r="E7" t="s">
        <v>219</v>
      </c>
      <c r="F7" t="s">
        <v>263</v>
      </c>
      <c r="G7" t="s">
        <v>264</v>
      </c>
      <c r="H7" t="s">
        <v>185</v>
      </c>
      <c r="I7" t="s">
        <v>256</v>
      </c>
    </row>
    <row r="8" spans="1:12" x14ac:dyDescent="0.4">
      <c r="A8" t="s">
        <v>194</v>
      </c>
      <c r="D8" t="s">
        <v>102</v>
      </c>
      <c r="E8" t="s">
        <v>185</v>
      </c>
      <c r="F8" t="s">
        <v>265</v>
      </c>
      <c r="G8" t="s">
        <v>265</v>
      </c>
      <c r="H8" t="s">
        <v>265</v>
      </c>
      <c r="I8" t="s">
        <v>265</v>
      </c>
    </row>
    <row r="9" spans="1:12" x14ac:dyDescent="0.4">
      <c r="A9" t="s">
        <v>195</v>
      </c>
      <c r="D9" t="s">
        <v>103</v>
      </c>
      <c r="E9" s="8" t="s">
        <v>224</v>
      </c>
      <c r="F9" s="8" t="s">
        <v>219</v>
      </c>
      <c r="G9" s="8" t="s">
        <v>225</v>
      </c>
      <c r="H9" s="8" t="s">
        <v>226</v>
      </c>
      <c r="I9" s="8" t="s">
        <v>185</v>
      </c>
      <c r="J9" s="8" t="s">
        <v>227</v>
      </c>
    </row>
    <row r="10" spans="1:12" x14ac:dyDescent="0.4">
      <c r="A10" t="s">
        <v>196</v>
      </c>
      <c r="D10" t="s">
        <v>104</v>
      </c>
      <c r="E10" t="s">
        <v>269</v>
      </c>
      <c r="F10" t="s">
        <v>270</v>
      </c>
      <c r="G10" t="s">
        <v>271</v>
      </c>
      <c r="H10" t="s">
        <v>220</v>
      </c>
    </row>
    <row r="11" spans="1:12" x14ac:dyDescent="0.4">
      <c r="A11" t="s">
        <v>197</v>
      </c>
      <c r="D11" t="s">
        <v>105</v>
      </c>
    </row>
    <row r="12" spans="1:12" x14ac:dyDescent="0.4">
      <c r="A12" t="s">
        <v>198</v>
      </c>
      <c r="D12" t="s">
        <v>106</v>
      </c>
    </row>
    <row r="13" spans="1:12" x14ac:dyDescent="0.4">
      <c r="A13" t="s">
        <v>199</v>
      </c>
      <c r="D13" t="s">
        <v>107</v>
      </c>
    </row>
    <row r="14" spans="1:12" x14ac:dyDescent="0.4">
      <c r="A14" t="s">
        <v>200</v>
      </c>
      <c r="D14" t="s">
        <v>108</v>
      </c>
      <c r="E14" t="s">
        <v>274</v>
      </c>
      <c r="F14" t="s">
        <v>275</v>
      </c>
      <c r="G14" t="s">
        <v>276</v>
      </c>
      <c r="H14" t="s">
        <v>277</v>
      </c>
      <c r="I14" t="s">
        <v>278</v>
      </c>
      <c r="J14" t="s">
        <v>279</v>
      </c>
      <c r="K14" t="s">
        <v>291</v>
      </c>
      <c r="L14" t="s">
        <v>291</v>
      </c>
    </row>
    <row r="15" spans="1:12" x14ac:dyDescent="0.4">
      <c r="A15" t="s">
        <v>201</v>
      </c>
      <c r="D15" t="s">
        <v>109</v>
      </c>
      <c r="E15" t="s">
        <v>274</v>
      </c>
      <c r="F15" t="s">
        <v>275</v>
      </c>
      <c r="G15" t="s">
        <v>276</v>
      </c>
      <c r="H15" t="s">
        <v>280</v>
      </c>
      <c r="I15" t="s">
        <v>277</v>
      </c>
      <c r="J15" t="s">
        <v>278</v>
      </c>
      <c r="K15" t="s">
        <v>279</v>
      </c>
      <c r="L15" t="s">
        <v>291</v>
      </c>
    </row>
    <row r="16" spans="1:12" x14ac:dyDescent="0.4">
      <c r="A16" t="s">
        <v>202</v>
      </c>
      <c r="D16" t="s">
        <v>110</v>
      </c>
      <c r="E16" t="s">
        <v>274</v>
      </c>
      <c r="F16" t="s">
        <v>275</v>
      </c>
      <c r="G16" t="s">
        <v>276</v>
      </c>
      <c r="H16" t="s">
        <v>280</v>
      </c>
      <c r="I16" t="s">
        <v>277</v>
      </c>
      <c r="J16" t="s">
        <v>278</v>
      </c>
      <c r="K16" t="s">
        <v>281</v>
      </c>
      <c r="L16" t="s">
        <v>279</v>
      </c>
    </row>
    <row r="17" spans="1:6" x14ac:dyDescent="0.4">
      <c r="A17" t="s">
        <v>203</v>
      </c>
      <c r="D17" t="s">
        <v>111</v>
      </c>
      <c r="E17" t="s">
        <v>272</v>
      </c>
      <c r="F17" t="s">
        <v>273</v>
      </c>
    </row>
    <row r="18" spans="1:6" x14ac:dyDescent="0.4">
      <c r="A18" t="s">
        <v>204</v>
      </c>
    </row>
    <row r="19" spans="1:6" x14ac:dyDescent="0.4">
      <c r="A19" t="s">
        <v>205</v>
      </c>
    </row>
    <row r="20" spans="1:6" x14ac:dyDescent="0.4">
      <c r="A20" t="s">
        <v>206</v>
      </c>
    </row>
    <row r="21" spans="1:6" x14ac:dyDescent="0.4">
      <c r="A21" t="s">
        <v>207</v>
      </c>
    </row>
    <row r="22" spans="1:6" x14ac:dyDescent="0.4">
      <c r="A22" t="s">
        <v>208</v>
      </c>
    </row>
    <row r="23" spans="1:6" x14ac:dyDescent="0.4">
      <c r="A23" t="s">
        <v>209</v>
      </c>
    </row>
    <row r="24" spans="1:6" x14ac:dyDescent="0.4">
      <c r="A24" t="s">
        <v>210</v>
      </c>
    </row>
    <row r="25" spans="1:6" x14ac:dyDescent="0.4">
      <c r="A25" t="s">
        <v>211</v>
      </c>
    </row>
  </sheetData>
  <phoneticPr fontId="1"/>
  <pageMargins left="0.7" right="0.7" top="0.75" bottom="0.75" header="0.3" footer="0.3"/>
  <tableParts count="2">
    <tablePart r:id="rId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2"/>
  <sheetViews>
    <sheetView tabSelected="1" view="pageBreakPreview" zoomScaleNormal="100" zoomScaleSheetLayoutView="100" workbookViewId="0">
      <selection activeCell="C3" sqref="C3"/>
    </sheetView>
  </sheetViews>
  <sheetFormatPr defaultRowHeight="18.75" x14ac:dyDescent="0.4"/>
  <cols>
    <col min="2" max="2" width="21.75" customWidth="1"/>
    <col min="3" max="3" width="60.625" style="13" customWidth="1"/>
    <col min="4" max="4" width="38.25" style="13" customWidth="1"/>
  </cols>
  <sheetData>
    <row r="1" spans="1:4" x14ac:dyDescent="0.4">
      <c r="A1" s="88" t="s">
        <v>245</v>
      </c>
      <c r="B1" s="88"/>
      <c r="C1" s="88"/>
      <c r="D1" s="88"/>
    </row>
    <row r="2" spans="1:4" ht="19.5" thickBot="1" x14ac:dyDescent="0.45">
      <c r="A2" s="17"/>
      <c r="B2" s="17"/>
      <c r="C2" s="18" t="s">
        <v>130</v>
      </c>
      <c r="D2" s="18" t="s">
        <v>126</v>
      </c>
    </row>
    <row r="3" spans="1:4" ht="24.95" customHeight="1" thickTop="1" x14ac:dyDescent="0.4">
      <c r="A3" s="85" t="s">
        <v>120</v>
      </c>
      <c r="B3" s="16" t="s">
        <v>121</v>
      </c>
      <c r="C3" s="46"/>
      <c r="D3" s="16" t="s">
        <v>127</v>
      </c>
    </row>
    <row r="4" spans="1:4" ht="24.95" customHeight="1" x14ac:dyDescent="0.4">
      <c r="A4" s="86"/>
      <c r="B4" s="14" t="s">
        <v>122</v>
      </c>
      <c r="C4" s="47"/>
      <c r="D4" s="14" t="s">
        <v>115</v>
      </c>
    </row>
    <row r="5" spans="1:4" ht="24.95" customHeight="1" x14ac:dyDescent="0.4">
      <c r="A5" s="86"/>
      <c r="B5" s="14" t="s">
        <v>123</v>
      </c>
      <c r="C5" s="47"/>
      <c r="D5" s="14" t="s">
        <v>251</v>
      </c>
    </row>
    <row r="6" spans="1:4" ht="24.95" customHeight="1" x14ac:dyDescent="0.4">
      <c r="A6" s="86"/>
      <c r="B6" s="14" t="s">
        <v>128</v>
      </c>
      <c r="C6" s="47"/>
      <c r="D6" s="14" t="s">
        <v>252</v>
      </c>
    </row>
    <row r="7" spans="1:4" ht="24.95" customHeight="1" x14ac:dyDescent="0.4">
      <c r="A7" s="86"/>
      <c r="B7" s="14" t="s">
        <v>124</v>
      </c>
      <c r="C7" s="48"/>
      <c r="D7" s="15">
        <v>26639</v>
      </c>
    </row>
    <row r="8" spans="1:4" ht="24.95" customHeight="1" x14ac:dyDescent="0.4">
      <c r="A8" s="86"/>
      <c r="B8" s="14" t="s">
        <v>250</v>
      </c>
      <c r="C8" s="84"/>
      <c r="D8" s="83">
        <v>6908540</v>
      </c>
    </row>
    <row r="9" spans="1:4" ht="24.95" customHeight="1" x14ac:dyDescent="0.4">
      <c r="A9" s="86"/>
      <c r="B9" s="14" t="s">
        <v>9</v>
      </c>
      <c r="C9" s="47"/>
      <c r="D9" s="14" t="s">
        <v>129</v>
      </c>
    </row>
    <row r="10" spans="1:4" ht="24.95" customHeight="1" x14ac:dyDescent="0.4">
      <c r="A10" s="87" t="s">
        <v>132</v>
      </c>
      <c r="B10" s="14" t="s">
        <v>83</v>
      </c>
      <c r="C10" s="14" t="s">
        <v>282</v>
      </c>
      <c r="D10" s="14" t="s">
        <v>96</v>
      </c>
    </row>
    <row r="11" spans="1:4" ht="24.95" customHeight="1" x14ac:dyDescent="0.4">
      <c r="A11" s="86"/>
      <c r="B11" s="14" t="s">
        <v>125</v>
      </c>
      <c r="C11" s="47" t="s">
        <v>108</v>
      </c>
      <c r="D11" s="14" t="s">
        <v>108</v>
      </c>
    </row>
    <row r="12" spans="1:4" ht="76.5" customHeight="1" x14ac:dyDescent="0.4">
      <c r="A12" s="89" t="s">
        <v>131</v>
      </c>
      <c r="B12" s="89"/>
      <c r="C12" s="90" t="s">
        <v>246</v>
      </c>
      <c r="D12" s="90"/>
    </row>
  </sheetData>
  <sheetProtection algorithmName="SHA-512" hashValue="Q3rX3V8SUtj73CvXkR5+cmR3ni0iCQK+dy7ongjAlI8f1Z1XTdKXipixZEmBPNejRzD5WecxMUQWzVbe4v4M7Q==" saltValue="gENiNYrH7wkvmhkSbqTRCQ==" spinCount="100000" sheet="1" objects="1" scenarios="1" formatColumns="0" formatRows="0"/>
  <mergeCells count="5">
    <mergeCell ref="A3:A9"/>
    <mergeCell ref="A10:A11"/>
    <mergeCell ref="A1:D1"/>
    <mergeCell ref="A12:B12"/>
    <mergeCell ref="C12:D12"/>
  </mergeCells>
  <phoneticPr fontId="1"/>
  <dataValidations count="5">
    <dataValidation type="list" allowBlank="1" showInputMessage="1" showErrorMessage="1" sqref="C11">
      <formula1>INDIRECT($C$10)</formula1>
    </dataValidation>
    <dataValidation type="date" allowBlank="1" showInputMessage="1" showErrorMessage="1" prompt="「2025/4/1」のように入力してください。_x000a_自動で和暦表記になります。" sqref="C7">
      <formula1>1</formula1>
      <formula2>99999</formula2>
    </dataValidation>
    <dataValidation allowBlank="1" showInputMessage="1" showErrorMessage="1" prompt="ひらがなで入力してください。" sqref="C6"/>
    <dataValidation type="whole" operator="greaterThanOrEqual" allowBlank="1" showInputMessage="1" showErrorMessage="1" prompt="右セルの例のようにハイフンなしの数字のみでご入力ください。" sqref="C8">
      <formula1>0</formula1>
    </dataValidation>
    <dataValidation type="list" allowBlank="1" showInputMessage="1" showErrorMessage="1" sqref="D11">
      <formula1>INDIRECT($D$10)</formula1>
    </dataValidation>
  </dataValidations>
  <pageMargins left="0.7" right="0.7" top="0.75" bottom="0.75" header="0.3" footer="0.3"/>
  <pageSetup paperSize="9" scale="61"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'プルダウン（基本設定）'!$A$2:$A$5</xm:f>
          </x14:formula1>
          <xm:sqref>C4:D4</xm:sqref>
        </x14:dataValidation>
        <x14:dataValidation type="list" allowBlank="1" showInputMessage="1" showErrorMessage="1">
          <x14:formula1>
            <xm:f>'プルダウン（基本設定）'!$A$9:$I$9</xm:f>
          </x14:formula1>
          <xm:sqref>D10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W21"/>
  <sheetViews>
    <sheetView view="pageBreakPreview" zoomScale="90" zoomScaleNormal="85" zoomScaleSheetLayoutView="90" workbookViewId="0">
      <selection activeCell="U3" sqref="U3:AA3"/>
    </sheetView>
  </sheetViews>
  <sheetFormatPr defaultColWidth="3" defaultRowHeight="18.75" customHeight="1" x14ac:dyDescent="0.4"/>
  <cols>
    <col min="1" max="1" width="3" style="1"/>
    <col min="2" max="2" width="2" style="1" customWidth="1"/>
    <col min="3" max="3" width="4.625" style="1" customWidth="1"/>
    <col min="4" max="10" width="3" style="1"/>
    <col min="11" max="11" width="3" style="1" customWidth="1"/>
    <col min="12" max="12" width="3" style="1"/>
    <col min="13" max="13" width="3" style="1" customWidth="1"/>
    <col min="14" max="19" width="3" style="1"/>
    <col min="20" max="21" width="3.625" style="1" bestFit="1" customWidth="1"/>
    <col min="22" max="22" width="3" style="1"/>
    <col min="23" max="23" width="3.625" style="1" bestFit="1" customWidth="1"/>
    <col min="24" max="27" width="3" style="1"/>
    <col min="28" max="28" width="3" style="1" customWidth="1"/>
    <col min="29" max="282" width="3" style="1"/>
    <col min="283" max="283" width="3.5" style="1" bestFit="1" customWidth="1"/>
    <col min="284" max="538" width="3" style="1"/>
    <col min="539" max="539" width="3.5" style="1" bestFit="1" customWidth="1"/>
    <col min="540" max="794" width="3" style="1"/>
    <col min="795" max="795" width="3.5" style="1" bestFit="1" customWidth="1"/>
    <col min="796" max="1050" width="3" style="1"/>
    <col min="1051" max="1051" width="3.5" style="1" bestFit="1" customWidth="1"/>
    <col min="1052" max="1306" width="3" style="1"/>
    <col min="1307" max="1307" width="3.5" style="1" bestFit="1" customWidth="1"/>
    <col min="1308" max="1562" width="3" style="1"/>
    <col min="1563" max="1563" width="3.5" style="1" bestFit="1" customWidth="1"/>
    <col min="1564" max="1818" width="3" style="1"/>
    <col min="1819" max="1819" width="3.5" style="1" bestFit="1" customWidth="1"/>
    <col min="1820" max="2074" width="3" style="1"/>
    <col min="2075" max="2075" width="3.5" style="1" bestFit="1" customWidth="1"/>
    <col min="2076" max="2330" width="3" style="1"/>
    <col min="2331" max="2331" width="3.5" style="1" bestFit="1" customWidth="1"/>
    <col min="2332" max="2586" width="3" style="1"/>
    <col min="2587" max="2587" width="3.5" style="1" bestFit="1" customWidth="1"/>
    <col min="2588" max="2842" width="3" style="1"/>
    <col min="2843" max="2843" width="3.5" style="1" bestFit="1" customWidth="1"/>
    <col min="2844" max="3098" width="3" style="1"/>
    <col min="3099" max="3099" width="3.5" style="1" bestFit="1" customWidth="1"/>
    <col min="3100" max="3354" width="3" style="1"/>
    <col min="3355" max="3355" width="3.5" style="1" bestFit="1" customWidth="1"/>
    <col min="3356" max="3610" width="3" style="1"/>
    <col min="3611" max="3611" width="3.5" style="1" bestFit="1" customWidth="1"/>
    <col min="3612" max="3866" width="3" style="1"/>
    <col min="3867" max="3867" width="3.5" style="1" bestFit="1" customWidth="1"/>
    <col min="3868" max="4122" width="3" style="1"/>
    <col min="4123" max="4123" width="3.5" style="1" bestFit="1" customWidth="1"/>
    <col min="4124" max="4378" width="3" style="1"/>
    <col min="4379" max="4379" width="3.5" style="1" bestFit="1" customWidth="1"/>
    <col min="4380" max="4634" width="3" style="1"/>
    <col min="4635" max="4635" width="3.5" style="1" bestFit="1" customWidth="1"/>
    <col min="4636" max="4890" width="3" style="1"/>
    <col min="4891" max="4891" width="3.5" style="1" bestFit="1" customWidth="1"/>
    <col min="4892" max="5146" width="3" style="1"/>
    <col min="5147" max="5147" width="3.5" style="1" bestFit="1" customWidth="1"/>
    <col min="5148" max="5402" width="3" style="1"/>
    <col min="5403" max="5403" width="3.5" style="1" bestFit="1" customWidth="1"/>
    <col min="5404" max="5658" width="3" style="1"/>
    <col min="5659" max="5659" width="3.5" style="1" bestFit="1" customWidth="1"/>
    <col min="5660" max="5914" width="3" style="1"/>
    <col min="5915" max="5915" width="3.5" style="1" bestFit="1" customWidth="1"/>
    <col min="5916" max="6170" width="3" style="1"/>
    <col min="6171" max="6171" width="3.5" style="1" bestFit="1" customWidth="1"/>
    <col min="6172" max="6426" width="3" style="1"/>
    <col min="6427" max="6427" width="3.5" style="1" bestFit="1" customWidth="1"/>
    <col min="6428" max="6682" width="3" style="1"/>
    <col min="6683" max="6683" width="3.5" style="1" bestFit="1" customWidth="1"/>
    <col min="6684" max="6938" width="3" style="1"/>
    <col min="6939" max="6939" width="3.5" style="1" bestFit="1" customWidth="1"/>
    <col min="6940" max="7194" width="3" style="1"/>
    <col min="7195" max="7195" width="3.5" style="1" bestFit="1" customWidth="1"/>
    <col min="7196" max="7450" width="3" style="1"/>
    <col min="7451" max="7451" width="3.5" style="1" bestFit="1" customWidth="1"/>
    <col min="7452" max="7706" width="3" style="1"/>
    <col min="7707" max="7707" width="3.5" style="1" bestFit="1" customWidth="1"/>
    <col min="7708" max="7962" width="3" style="1"/>
    <col min="7963" max="7963" width="3.5" style="1" bestFit="1" customWidth="1"/>
    <col min="7964" max="8218" width="3" style="1"/>
    <col min="8219" max="8219" width="3.5" style="1" bestFit="1" customWidth="1"/>
    <col min="8220" max="8474" width="3" style="1"/>
    <col min="8475" max="8475" width="3.5" style="1" bestFit="1" customWidth="1"/>
    <col min="8476" max="8730" width="3" style="1"/>
    <col min="8731" max="8731" width="3.5" style="1" bestFit="1" customWidth="1"/>
    <col min="8732" max="8986" width="3" style="1"/>
    <col min="8987" max="8987" width="3.5" style="1" bestFit="1" customWidth="1"/>
    <col min="8988" max="9242" width="3" style="1"/>
    <col min="9243" max="9243" width="3.5" style="1" bestFit="1" customWidth="1"/>
    <col min="9244" max="9498" width="3" style="1"/>
    <col min="9499" max="9499" width="3.5" style="1" bestFit="1" customWidth="1"/>
    <col min="9500" max="9754" width="3" style="1"/>
    <col min="9755" max="9755" width="3.5" style="1" bestFit="1" customWidth="1"/>
    <col min="9756" max="10010" width="3" style="1"/>
    <col min="10011" max="10011" width="3.5" style="1" bestFit="1" customWidth="1"/>
    <col min="10012" max="10266" width="3" style="1"/>
    <col min="10267" max="10267" width="3.5" style="1" bestFit="1" customWidth="1"/>
    <col min="10268" max="10522" width="3" style="1"/>
    <col min="10523" max="10523" width="3.5" style="1" bestFit="1" customWidth="1"/>
    <col min="10524" max="10778" width="3" style="1"/>
    <col min="10779" max="10779" width="3.5" style="1" bestFit="1" customWidth="1"/>
    <col min="10780" max="11034" width="3" style="1"/>
    <col min="11035" max="11035" width="3.5" style="1" bestFit="1" customWidth="1"/>
    <col min="11036" max="11290" width="3" style="1"/>
    <col min="11291" max="11291" width="3.5" style="1" bestFit="1" customWidth="1"/>
    <col min="11292" max="11546" width="3" style="1"/>
    <col min="11547" max="11547" width="3.5" style="1" bestFit="1" customWidth="1"/>
    <col min="11548" max="11802" width="3" style="1"/>
    <col min="11803" max="11803" width="3.5" style="1" bestFit="1" customWidth="1"/>
    <col min="11804" max="12058" width="3" style="1"/>
    <col min="12059" max="12059" width="3.5" style="1" bestFit="1" customWidth="1"/>
    <col min="12060" max="12314" width="3" style="1"/>
    <col min="12315" max="12315" width="3.5" style="1" bestFit="1" customWidth="1"/>
    <col min="12316" max="12570" width="3" style="1"/>
    <col min="12571" max="12571" width="3.5" style="1" bestFit="1" customWidth="1"/>
    <col min="12572" max="12826" width="3" style="1"/>
    <col min="12827" max="12827" width="3.5" style="1" bestFit="1" customWidth="1"/>
    <col min="12828" max="13082" width="3" style="1"/>
    <col min="13083" max="13083" width="3.5" style="1" bestFit="1" customWidth="1"/>
    <col min="13084" max="13338" width="3" style="1"/>
    <col min="13339" max="13339" width="3.5" style="1" bestFit="1" customWidth="1"/>
    <col min="13340" max="13594" width="3" style="1"/>
    <col min="13595" max="13595" width="3.5" style="1" bestFit="1" customWidth="1"/>
    <col min="13596" max="13850" width="3" style="1"/>
    <col min="13851" max="13851" width="3.5" style="1" bestFit="1" customWidth="1"/>
    <col min="13852" max="14106" width="3" style="1"/>
    <col min="14107" max="14107" width="3.5" style="1" bestFit="1" customWidth="1"/>
    <col min="14108" max="14362" width="3" style="1"/>
    <col min="14363" max="14363" width="3.5" style="1" bestFit="1" customWidth="1"/>
    <col min="14364" max="14618" width="3" style="1"/>
    <col min="14619" max="14619" width="3.5" style="1" bestFit="1" customWidth="1"/>
    <col min="14620" max="14874" width="3" style="1"/>
    <col min="14875" max="14875" width="3.5" style="1" bestFit="1" customWidth="1"/>
    <col min="14876" max="15130" width="3" style="1"/>
    <col min="15131" max="15131" width="3.5" style="1" bestFit="1" customWidth="1"/>
    <col min="15132" max="15386" width="3" style="1"/>
    <col min="15387" max="15387" width="3.5" style="1" bestFit="1" customWidth="1"/>
    <col min="15388" max="15642" width="3" style="1"/>
    <col min="15643" max="15643" width="3.5" style="1" bestFit="1" customWidth="1"/>
    <col min="15644" max="15898" width="3" style="1"/>
    <col min="15899" max="15899" width="3.5" style="1" bestFit="1" customWidth="1"/>
    <col min="15900" max="16154" width="3" style="1"/>
    <col min="16155" max="16155" width="3.5" style="1" bestFit="1" customWidth="1"/>
    <col min="16156" max="16384" width="3" style="1"/>
  </cols>
  <sheetData>
    <row r="1" spans="1:49" ht="20.100000000000001" customHeight="1" x14ac:dyDescent="0.4">
      <c r="A1" s="49"/>
      <c r="B1" s="92" t="s">
        <v>6</v>
      </c>
      <c r="C1" s="92"/>
      <c r="D1" s="92"/>
      <c r="E1" s="92"/>
      <c r="F1" s="92"/>
      <c r="G1" s="92"/>
      <c r="H1" s="92"/>
      <c r="I1" s="92"/>
      <c r="J1" s="92"/>
      <c r="K1" s="92"/>
      <c r="L1" s="92"/>
      <c r="M1" s="92"/>
      <c r="N1" s="92"/>
      <c r="O1" s="92"/>
      <c r="P1" s="92"/>
      <c r="Q1" s="92"/>
      <c r="R1" s="92"/>
      <c r="S1" s="92"/>
      <c r="T1" s="92"/>
      <c r="U1" s="92"/>
      <c r="V1" s="92"/>
      <c r="W1" s="92"/>
      <c r="X1" s="92"/>
      <c r="Y1" s="92"/>
      <c r="Z1" s="92"/>
      <c r="AA1" s="92"/>
      <c r="AB1" s="92"/>
    </row>
    <row r="2" spans="1:49" ht="39.950000000000003" customHeight="1" x14ac:dyDescent="0.4">
      <c r="A2" s="99" t="s">
        <v>7</v>
      </c>
      <c r="B2" s="99"/>
      <c r="C2" s="99"/>
      <c r="D2" s="99"/>
      <c r="E2" s="99"/>
      <c r="F2" s="99"/>
      <c r="G2" s="99"/>
      <c r="H2" s="99"/>
      <c r="I2" s="99"/>
      <c r="J2" s="99"/>
      <c r="K2" s="99"/>
      <c r="L2" s="99"/>
      <c r="M2" s="99"/>
      <c r="N2" s="99"/>
      <c r="O2" s="99"/>
      <c r="P2" s="99"/>
      <c r="Q2" s="99"/>
      <c r="R2" s="99"/>
      <c r="S2" s="99"/>
      <c r="T2" s="99"/>
      <c r="U2" s="99"/>
      <c r="V2" s="99"/>
      <c r="W2" s="99"/>
      <c r="X2" s="99"/>
      <c r="Y2" s="99"/>
      <c r="Z2" s="99"/>
      <c r="AA2" s="99"/>
      <c r="AB2" s="99"/>
      <c r="AC2" s="131"/>
      <c r="AD2" s="131"/>
      <c r="AE2" s="131"/>
      <c r="AF2" s="131"/>
      <c r="AG2" s="131"/>
      <c r="AH2" s="131"/>
      <c r="AI2" s="131"/>
      <c r="AJ2" s="131"/>
      <c r="AK2" s="131"/>
      <c r="AL2" s="131"/>
      <c r="AM2" s="131"/>
      <c r="AN2" s="131"/>
      <c r="AO2" s="131"/>
      <c r="AP2" s="131"/>
      <c r="AQ2" s="131"/>
      <c r="AR2" s="131"/>
      <c r="AS2" s="131"/>
      <c r="AT2" s="131"/>
      <c r="AU2" s="131"/>
      <c r="AV2" s="131"/>
      <c r="AW2" s="131"/>
    </row>
    <row r="3" spans="1:49" ht="20.100000000000001" customHeight="1" x14ac:dyDescent="0.4">
      <c r="A3" s="50"/>
      <c r="B3" s="51"/>
      <c r="C3" s="51"/>
      <c r="D3" s="51"/>
      <c r="E3" s="51"/>
      <c r="F3" s="51"/>
      <c r="G3" s="51"/>
      <c r="H3" s="51"/>
      <c r="I3" s="51"/>
      <c r="J3" s="51"/>
      <c r="K3" s="51"/>
      <c r="L3" s="51"/>
      <c r="M3" s="51"/>
      <c r="N3" s="51"/>
      <c r="O3" s="51"/>
      <c r="P3" s="51"/>
      <c r="Q3" s="51"/>
      <c r="R3" s="51"/>
      <c r="S3" s="51"/>
      <c r="T3" s="51"/>
      <c r="U3" s="112"/>
      <c r="V3" s="112"/>
      <c r="W3" s="112"/>
      <c r="X3" s="112"/>
      <c r="Y3" s="112"/>
      <c r="Z3" s="112"/>
      <c r="AA3" s="112"/>
      <c r="AB3" s="51"/>
    </row>
    <row r="4" spans="1:49" ht="20.100000000000001" customHeight="1" x14ac:dyDescent="0.4">
      <c r="A4" s="52"/>
      <c r="B4" s="134" t="s">
        <v>8</v>
      </c>
      <c r="C4" s="134"/>
      <c r="D4" s="134"/>
      <c r="E4" s="134"/>
      <c r="F4" s="134"/>
      <c r="G4" s="134"/>
      <c r="H4" s="134"/>
      <c r="I4" s="52"/>
      <c r="J4" s="52"/>
      <c r="K4" s="52"/>
      <c r="L4" s="52"/>
      <c r="M4" s="51"/>
      <c r="N4" s="51"/>
      <c r="O4" s="51"/>
      <c r="P4" s="51"/>
      <c r="Q4" s="51"/>
      <c r="R4" s="51"/>
      <c r="S4" s="51"/>
      <c r="T4" s="51"/>
      <c r="U4" s="51"/>
      <c r="V4" s="51"/>
      <c r="W4" s="51"/>
      <c r="X4" s="51"/>
      <c r="Y4" s="51"/>
      <c r="Z4" s="51"/>
      <c r="AA4" s="51"/>
      <c r="AB4" s="51"/>
    </row>
    <row r="5" spans="1:49" ht="20.100000000000001" customHeight="1" x14ac:dyDescent="0.4">
      <c r="A5" s="50"/>
      <c r="B5" s="51"/>
      <c r="C5" s="51"/>
      <c r="D5" s="51"/>
      <c r="E5" s="51"/>
      <c r="F5" s="51"/>
      <c r="G5" s="51"/>
      <c r="H5" s="51"/>
      <c r="I5" s="51"/>
      <c r="J5" s="99" t="s">
        <v>133</v>
      </c>
      <c r="K5" s="99"/>
      <c r="L5" s="99"/>
      <c r="M5" s="113" t="s">
        <v>9</v>
      </c>
      <c r="N5" s="113"/>
      <c r="O5" s="113"/>
      <c r="P5" s="113"/>
      <c r="Q5" s="113"/>
      <c r="R5" s="133">
        <f>基本情報設定シート!$C$9</f>
        <v>0</v>
      </c>
      <c r="S5" s="133"/>
      <c r="T5" s="133"/>
      <c r="U5" s="133"/>
      <c r="V5" s="133"/>
      <c r="W5" s="133"/>
      <c r="X5" s="133"/>
      <c r="Y5" s="133"/>
      <c r="Z5" s="133"/>
      <c r="AA5" s="133"/>
      <c r="AB5" s="133"/>
    </row>
    <row r="6" spans="1:49" ht="20.100000000000001" customHeight="1" x14ac:dyDescent="0.4">
      <c r="A6" s="50"/>
      <c r="B6" s="51"/>
      <c r="C6" s="51"/>
      <c r="D6" s="51"/>
      <c r="E6" s="51"/>
      <c r="F6" s="51"/>
      <c r="G6" s="51"/>
      <c r="H6" s="51"/>
      <c r="I6" s="51"/>
      <c r="J6" s="99"/>
      <c r="K6" s="99"/>
      <c r="L6" s="99"/>
      <c r="M6" s="132" t="s">
        <v>10</v>
      </c>
      <c r="N6" s="132"/>
      <c r="O6" s="132"/>
      <c r="P6" s="132"/>
      <c r="Q6" s="132"/>
      <c r="R6" s="133">
        <f>基本情報設定シート!$C$3</f>
        <v>0</v>
      </c>
      <c r="S6" s="133"/>
      <c r="T6" s="133"/>
      <c r="U6" s="133"/>
      <c r="V6" s="133"/>
      <c r="W6" s="133"/>
      <c r="X6" s="133"/>
      <c r="Y6" s="133"/>
      <c r="Z6" s="133"/>
      <c r="AA6" s="133"/>
      <c r="AB6" s="133"/>
    </row>
    <row r="7" spans="1:49" ht="20.100000000000001" customHeight="1" x14ac:dyDescent="0.4">
      <c r="A7" s="50"/>
      <c r="B7" s="51"/>
      <c r="C7" s="51"/>
      <c r="D7" s="51"/>
      <c r="E7" s="51"/>
      <c r="F7" s="51"/>
      <c r="G7" s="51"/>
      <c r="H7" s="51"/>
      <c r="I7" s="51"/>
      <c r="J7" s="99"/>
      <c r="K7" s="99"/>
      <c r="L7" s="99"/>
      <c r="M7" s="132"/>
      <c r="N7" s="132"/>
      <c r="O7" s="132"/>
      <c r="P7" s="132"/>
      <c r="Q7" s="132"/>
      <c r="R7" s="133" t="str">
        <f>基本情報設定シート!$C$4&amp;"　"&amp;基本情報設定シート!$C$5</f>
        <v>　</v>
      </c>
      <c r="S7" s="133"/>
      <c r="T7" s="133"/>
      <c r="U7" s="133"/>
      <c r="V7" s="133"/>
      <c r="W7" s="133"/>
      <c r="X7" s="133"/>
      <c r="Y7" s="133"/>
      <c r="Z7" s="133"/>
      <c r="AA7" s="133"/>
      <c r="AB7" s="133"/>
    </row>
    <row r="8" spans="1:49" s="3" customFormat="1" ht="60" customHeight="1" x14ac:dyDescent="0.4">
      <c r="A8" s="49"/>
      <c r="B8" s="91" t="s">
        <v>134</v>
      </c>
      <c r="C8" s="91"/>
      <c r="D8" s="91"/>
      <c r="E8" s="91"/>
      <c r="F8" s="91"/>
      <c r="G8" s="91"/>
      <c r="H8" s="91"/>
      <c r="I8" s="91"/>
      <c r="J8" s="91"/>
      <c r="K8" s="91"/>
      <c r="L8" s="91"/>
      <c r="M8" s="91"/>
      <c r="N8" s="91"/>
      <c r="O8" s="91"/>
      <c r="P8" s="91"/>
      <c r="Q8" s="91"/>
      <c r="R8" s="91"/>
      <c r="S8" s="91"/>
      <c r="T8" s="91"/>
      <c r="U8" s="91"/>
      <c r="V8" s="91"/>
      <c r="W8" s="91"/>
      <c r="X8" s="91"/>
      <c r="Y8" s="91"/>
      <c r="Z8" s="91"/>
      <c r="AA8" s="91"/>
      <c r="AB8" s="49"/>
    </row>
    <row r="9" spans="1:49" s="3" customFormat="1" ht="30" customHeight="1" x14ac:dyDescent="0.4">
      <c r="A9" s="99" t="s">
        <v>0</v>
      </c>
      <c r="B9" s="99"/>
      <c r="C9" s="99"/>
      <c r="D9" s="99"/>
      <c r="E9" s="99"/>
      <c r="F9" s="99"/>
      <c r="G9" s="99"/>
      <c r="H9" s="99"/>
      <c r="I9" s="99"/>
      <c r="J9" s="99"/>
      <c r="K9" s="99"/>
      <c r="L9" s="99"/>
      <c r="M9" s="99"/>
      <c r="N9" s="99"/>
      <c r="O9" s="99"/>
      <c r="P9" s="99"/>
      <c r="Q9" s="99"/>
      <c r="R9" s="99"/>
      <c r="S9" s="99"/>
      <c r="T9" s="99"/>
      <c r="U9" s="99"/>
      <c r="V9" s="99"/>
      <c r="W9" s="99"/>
      <c r="X9" s="99"/>
      <c r="Y9" s="99"/>
      <c r="Z9" s="99"/>
      <c r="AA9" s="99"/>
      <c r="AB9" s="99"/>
    </row>
    <row r="10" spans="1:49" s="3" customFormat="1" ht="20.100000000000001" customHeight="1" x14ac:dyDescent="0.4">
      <c r="A10" s="49"/>
      <c r="B10" s="100" t="s">
        <v>1</v>
      </c>
      <c r="C10" s="101"/>
      <c r="D10" s="101"/>
      <c r="E10" s="102"/>
      <c r="F10" s="103" t="e">
        <f>EDATE(U3,-3)</f>
        <v>#NUM!</v>
      </c>
      <c r="G10" s="104"/>
      <c r="H10" s="104"/>
      <c r="I10" s="104"/>
      <c r="J10" s="105"/>
      <c r="K10" s="106" t="s">
        <v>2</v>
      </c>
      <c r="L10" s="107"/>
      <c r="M10" s="107"/>
      <c r="N10" s="107"/>
      <c r="O10" s="108"/>
      <c r="P10" s="109" t="str">
        <f>基本情報設定シート!$C$10</f>
        <v>松江市新製品・新技術開発支援事業補助金</v>
      </c>
      <c r="Q10" s="110"/>
      <c r="R10" s="110"/>
      <c r="S10" s="110"/>
      <c r="T10" s="110"/>
      <c r="U10" s="110"/>
      <c r="V10" s="110"/>
      <c r="W10" s="110"/>
      <c r="X10" s="110"/>
      <c r="Y10" s="110"/>
      <c r="Z10" s="110"/>
      <c r="AA10" s="111"/>
      <c r="AB10" s="49"/>
    </row>
    <row r="11" spans="1:49" s="3" customFormat="1" ht="20.100000000000001" customHeight="1" x14ac:dyDescent="0.4">
      <c r="A11" s="49"/>
      <c r="B11" s="93" t="s">
        <v>3</v>
      </c>
      <c r="C11" s="94"/>
      <c r="D11" s="94"/>
      <c r="E11" s="94"/>
      <c r="F11" s="94"/>
      <c r="G11" s="94"/>
      <c r="H11" s="94"/>
      <c r="I11" s="94"/>
      <c r="J11" s="95"/>
      <c r="K11" s="109" t="str">
        <f>基本情報設定シート!$C$11</f>
        <v>トライアル事業</v>
      </c>
      <c r="L11" s="110"/>
      <c r="M11" s="110"/>
      <c r="N11" s="110"/>
      <c r="O11" s="110"/>
      <c r="P11" s="110"/>
      <c r="Q11" s="110"/>
      <c r="R11" s="110"/>
      <c r="S11" s="110"/>
      <c r="T11" s="110"/>
      <c r="U11" s="110"/>
      <c r="V11" s="110"/>
      <c r="W11" s="110"/>
      <c r="X11" s="110"/>
      <c r="Y11" s="110"/>
      <c r="Z11" s="110"/>
      <c r="AA11" s="111"/>
      <c r="AB11" s="49"/>
    </row>
    <row r="12" spans="1:49" s="3" customFormat="1" ht="99.95" customHeight="1" x14ac:dyDescent="0.4">
      <c r="A12" s="49"/>
      <c r="B12" s="93" t="s">
        <v>11</v>
      </c>
      <c r="C12" s="94"/>
      <c r="D12" s="94"/>
      <c r="E12" s="94"/>
      <c r="F12" s="94"/>
      <c r="G12" s="94"/>
      <c r="H12" s="94"/>
      <c r="I12" s="94"/>
      <c r="J12" s="95"/>
      <c r="K12" s="96"/>
      <c r="L12" s="97"/>
      <c r="M12" s="97"/>
      <c r="N12" s="97"/>
      <c r="O12" s="97"/>
      <c r="P12" s="97"/>
      <c r="Q12" s="97"/>
      <c r="R12" s="97"/>
      <c r="S12" s="97"/>
      <c r="T12" s="97"/>
      <c r="U12" s="97"/>
      <c r="V12" s="97"/>
      <c r="W12" s="97"/>
      <c r="X12" s="97"/>
      <c r="Y12" s="97"/>
      <c r="Z12" s="97"/>
      <c r="AA12" s="98"/>
      <c r="AB12" s="49"/>
    </row>
    <row r="13" spans="1:49" s="3" customFormat="1" ht="99.95" customHeight="1" x14ac:dyDescent="0.4">
      <c r="A13" s="49"/>
      <c r="B13" s="93" t="s">
        <v>12</v>
      </c>
      <c r="C13" s="94"/>
      <c r="D13" s="94"/>
      <c r="E13" s="94"/>
      <c r="F13" s="94"/>
      <c r="G13" s="94"/>
      <c r="H13" s="94"/>
      <c r="I13" s="94"/>
      <c r="J13" s="95"/>
      <c r="K13" s="96"/>
      <c r="L13" s="97"/>
      <c r="M13" s="97"/>
      <c r="N13" s="97"/>
      <c r="O13" s="97"/>
      <c r="P13" s="97"/>
      <c r="Q13" s="97"/>
      <c r="R13" s="97"/>
      <c r="S13" s="97"/>
      <c r="T13" s="97"/>
      <c r="U13" s="97"/>
      <c r="V13" s="97"/>
      <c r="W13" s="97"/>
      <c r="X13" s="97"/>
      <c r="Y13" s="97"/>
      <c r="Z13" s="97"/>
      <c r="AA13" s="98"/>
      <c r="AB13" s="49"/>
    </row>
    <row r="14" spans="1:49" s="3" customFormat="1" ht="39.950000000000003" customHeight="1" x14ac:dyDescent="0.4">
      <c r="A14" s="49"/>
      <c r="B14" s="93" t="s">
        <v>118</v>
      </c>
      <c r="C14" s="94"/>
      <c r="D14" s="94"/>
      <c r="E14" s="94"/>
      <c r="F14" s="94"/>
      <c r="G14" s="94"/>
      <c r="H14" s="94"/>
      <c r="I14" s="94"/>
      <c r="J14" s="95"/>
      <c r="K14" s="114">
        <f>'(別紙4)事業計画書'!$K$34</f>
        <v>0</v>
      </c>
      <c r="L14" s="115"/>
      <c r="M14" s="115"/>
      <c r="N14" s="115"/>
      <c r="O14" s="115"/>
      <c r="P14" s="115"/>
      <c r="Q14" s="115"/>
      <c r="R14" s="115"/>
      <c r="S14" s="115"/>
      <c r="T14" s="115"/>
      <c r="U14" s="115"/>
      <c r="V14" s="115"/>
      <c r="W14" s="115"/>
      <c r="X14" s="115"/>
      <c r="Y14" s="115"/>
      <c r="Z14" s="110" t="s">
        <v>5</v>
      </c>
      <c r="AA14" s="111"/>
      <c r="AB14" s="49"/>
      <c r="AC14" s="4"/>
      <c r="AD14" s="4"/>
      <c r="AE14" s="4"/>
      <c r="AF14" s="4"/>
      <c r="AG14" s="4"/>
    </row>
    <row r="15" spans="1:49" s="3" customFormat="1" ht="39.950000000000003" customHeight="1" x14ac:dyDescent="0.4">
      <c r="A15" s="49"/>
      <c r="B15" s="93" t="s">
        <v>13</v>
      </c>
      <c r="C15" s="94"/>
      <c r="D15" s="94"/>
      <c r="E15" s="94"/>
      <c r="F15" s="94"/>
      <c r="G15" s="94"/>
      <c r="H15" s="94"/>
      <c r="I15" s="94"/>
      <c r="J15" s="95"/>
      <c r="K15" s="114">
        <f>'(別紙4)事業計画書'!$K$35</f>
        <v>0</v>
      </c>
      <c r="L15" s="115"/>
      <c r="M15" s="115"/>
      <c r="N15" s="115"/>
      <c r="O15" s="115"/>
      <c r="P15" s="115"/>
      <c r="Q15" s="115"/>
      <c r="R15" s="115"/>
      <c r="S15" s="115"/>
      <c r="T15" s="115"/>
      <c r="U15" s="115"/>
      <c r="V15" s="115"/>
      <c r="W15" s="115"/>
      <c r="X15" s="115"/>
      <c r="Y15" s="115"/>
      <c r="Z15" s="110" t="s">
        <v>5</v>
      </c>
      <c r="AA15" s="111"/>
      <c r="AB15" s="49"/>
      <c r="AC15" s="4"/>
      <c r="AD15" s="4"/>
      <c r="AE15" s="4"/>
      <c r="AF15" s="4"/>
      <c r="AG15" s="4"/>
    </row>
    <row r="16" spans="1:49" s="3" customFormat="1" ht="39.950000000000003" customHeight="1" x14ac:dyDescent="0.4">
      <c r="A16" s="49"/>
      <c r="B16" s="93" t="s">
        <v>14</v>
      </c>
      <c r="C16" s="94"/>
      <c r="D16" s="94"/>
      <c r="E16" s="94"/>
      <c r="F16" s="94"/>
      <c r="G16" s="94"/>
      <c r="H16" s="94"/>
      <c r="I16" s="94"/>
      <c r="J16" s="95"/>
      <c r="K16" s="119"/>
      <c r="L16" s="120"/>
      <c r="M16" s="120"/>
      <c r="N16" s="120"/>
      <c r="O16" s="120"/>
      <c r="P16" s="120"/>
      <c r="Q16" s="120"/>
      <c r="R16" s="120"/>
      <c r="S16" s="120"/>
      <c r="T16" s="120"/>
      <c r="U16" s="120"/>
      <c r="V16" s="120"/>
      <c r="W16" s="120"/>
      <c r="X16" s="120"/>
      <c r="Y16" s="120"/>
      <c r="Z16" s="120"/>
      <c r="AA16" s="121"/>
      <c r="AB16" s="49"/>
      <c r="AC16" s="4"/>
      <c r="AD16" s="4"/>
      <c r="AE16" s="4"/>
      <c r="AF16" s="4"/>
      <c r="AG16" s="4"/>
    </row>
    <row r="17" spans="1:33" s="3" customFormat="1" ht="20.100000000000001" customHeight="1" x14ac:dyDescent="0.4">
      <c r="A17" s="49"/>
      <c r="B17" s="93" t="s">
        <v>15</v>
      </c>
      <c r="C17" s="94"/>
      <c r="D17" s="94"/>
      <c r="E17" s="94"/>
      <c r="F17" s="94"/>
      <c r="G17" s="94"/>
      <c r="H17" s="94"/>
      <c r="I17" s="94"/>
      <c r="J17" s="95"/>
      <c r="K17" s="122" t="s">
        <v>16</v>
      </c>
      <c r="L17" s="123"/>
      <c r="M17" s="123"/>
      <c r="N17" s="127"/>
      <c r="O17" s="127"/>
      <c r="P17" s="127"/>
      <c r="Q17" s="127"/>
      <c r="R17" s="127"/>
      <c r="S17" s="127"/>
      <c r="T17" s="127"/>
      <c r="U17" s="127"/>
      <c r="V17" s="127"/>
      <c r="W17" s="127"/>
      <c r="X17" s="127"/>
      <c r="Y17" s="127"/>
      <c r="Z17" s="53"/>
      <c r="AA17" s="54"/>
      <c r="AB17" s="49"/>
      <c r="AC17" s="4"/>
      <c r="AD17" s="4"/>
      <c r="AE17" s="4"/>
      <c r="AF17" s="4"/>
      <c r="AG17" s="4"/>
    </row>
    <row r="18" spans="1:33" s="3" customFormat="1" ht="20.100000000000001" customHeight="1" x14ac:dyDescent="0.4">
      <c r="A18" s="49"/>
      <c r="B18" s="116"/>
      <c r="C18" s="117"/>
      <c r="D18" s="117"/>
      <c r="E18" s="117"/>
      <c r="F18" s="117"/>
      <c r="G18" s="117"/>
      <c r="H18" s="117"/>
      <c r="I18" s="117"/>
      <c r="J18" s="118"/>
      <c r="K18" s="124" t="s">
        <v>17</v>
      </c>
      <c r="L18" s="125"/>
      <c r="M18" s="125"/>
      <c r="N18" s="126"/>
      <c r="O18" s="126"/>
      <c r="P18" s="126"/>
      <c r="Q18" s="126"/>
      <c r="R18" s="126"/>
      <c r="S18" s="126"/>
      <c r="T18" s="126"/>
      <c r="U18" s="126"/>
      <c r="V18" s="126"/>
      <c r="W18" s="126"/>
      <c r="X18" s="126"/>
      <c r="Y18" s="126"/>
      <c r="Z18" s="55"/>
      <c r="AA18" s="56"/>
      <c r="AB18" s="49"/>
      <c r="AC18" s="4"/>
      <c r="AD18" s="4"/>
      <c r="AE18" s="4"/>
      <c r="AF18" s="4"/>
      <c r="AG18" s="4"/>
    </row>
    <row r="19" spans="1:33" s="3" customFormat="1" ht="99.95" customHeight="1" x14ac:dyDescent="0.4">
      <c r="A19" s="49"/>
      <c r="B19" s="100" t="s">
        <v>18</v>
      </c>
      <c r="C19" s="101"/>
      <c r="D19" s="101"/>
      <c r="E19" s="101"/>
      <c r="F19" s="101"/>
      <c r="G19" s="101"/>
      <c r="H19" s="101"/>
      <c r="I19" s="101"/>
      <c r="J19" s="102"/>
      <c r="K19" s="128" t="str">
        <f>VLOOKUP($K$11,管理者用!$C$2:$E$18,2,0)</f>
        <v>１．事業計画書
２．企業グループの概要がわかるもの
３．幹事選定報告書
４．定款又はこれに準ずる規約、会則等
５．直近2期分の決算書の写し
※２～４は申請者が企業グループの場合のみ必要</v>
      </c>
      <c r="L19" s="129"/>
      <c r="M19" s="129"/>
      <c r="N19" s="129"/>
      <c r="O19" s="129"/>
      <c r="P19" s="129"/>
      <c r="Q19" s="129"/>
      <c r="R19" s="129"/>
      <c r="S19" s="129"/>
      <c r="T19" s="129"/>
      <c r="U19" s="129"/>
      <c r="V19" s="129"/>
      <c r="W19" s="129"/>
      <c r="X19" s="129"/>
      <c r="Y19" s="129"/>
      <c r="Z19" s="129"/>
      <c r="AA19" s="130"/>
      <c r="AB19" s="49"/>
    </row>
    <row r="20" spans="1:33" s="3" customFormat="1" ht="18.75" customHeight="1" x14ac:dyDescent="0.4">
      <c r="A20" s="49"/>
      <c r="B20" s="49"/>
      <c r="C20" s="49"/>
      <c r="D20" s="49"/>
      <c r="E20" s="57"/>
      <c r="F20" s="57"/>
      <c r="G20" s="57"/>
      <c r="H20" s="57"/>
      <c r="I20" s="57"/>
      <c r="J20" s="57"/>
      <c r="K20" s="57"/>
      <c r="L20" s="57"/>
      <c r="M20" s="57"/>
      <c r="N20" s="57"/>
      <c r="O20" s="57"/>
      <c r="P20" s="57"/>
      <c r="Q20" s="57"/>
      <c r="R20" s="57"/>
      <c r="S20" s="57"/>
      <c r="T20" s="57"/>
      <c r="U20" s="57"/>
      <c r="V20" s="57"/>
      <c r="W20" s="57"/>
      <c r="X20" s="57"/>
      <c r="Y20" s="57"/>
      <c r="Z20" s="57"/>
      <c r="AA20" s="57"/>
      <c r="AB20" s="49"/>
    </row>
    <row r="21" spans="1:33" ht="18.75" customHeight="1" x14ac:dyDescent="0.4">
      <c r="D21" s="2"/>
      <c r="E21" s="2"/>
      <c r="F21" s="2"/>
      <c r="G21" s="2"/>
      <c r="H21" s="2"/>
      <c r="I21" s="2"/>
      <c r="J21" s="2"/>
      <c r="K21" s="2"/>
      <c r="L21" s="2"/>
      <c r="M21" s="2"/>
      <c r="N21" s="2"/>
      <c r="O21" s="2"/>
      <c r="P21" s="2"/>
      <c r="Q21" s="2"/>
      <c r="R21" s="2"/>
      <c r="S21" s="2"/>
      <c r="T21" s="2"/>
      <c r="U21" s="2"/>
      <c r="V21" s="2"/>
      <c r="W21" s="2"/>
      <c r="X21" s="2"/>
      <c r="Y21" s="2"/>
      <c r="Z21" s="2"/>
      <c r="AA21" s="2"/>
    </row>
  </sheetData>
  <sheetProtection algorithmName="SHA-512" hashValue="WBS8hLbcIiH5UGWwoUGVv/4psM448Sn9WlvCqpYhjGzhK5//xf6BqRe71L+lLKs2rigWFAYHzTrbNU+ykhc1tg==" saltValue="YxxsTEXtUBqD9E+sJouB9w==" spinCount="100000" sheet="1" objects="1" scenarios="1" formatColumns="0" formatRows="0"/>
  <customSheetViews>
    <customSheetView guid="{43050D9F-831B-4AF3-8E5E-9303BB21A858}" showPageBreaks="1" printArea="1" view="pageBreakPreview">
      <selection activeCell="M7" sqref="M7:Q7"/>
      <pageMargins left="0.70866141732283472" right="0.70866141732283472" top="0.55118110236220474" bottom="0.55118110236220474" header="0.31496062992125984" footer="0.31496062992125984"/>
      <printOptions horizontalCentered="1" verticalCentered="1"/>
    </customSheetView>
  </customSheetViews>
  <mergeCells count="38">
    <mergeCell ref="B19:J19"/>
    <mergeCell ref="N18:Y18"/>
    <mergeCell ref="N17:Y17"/>
    <mergeCell ref="K19:AA19"/>
    <mergeCell ref="AC2:AW2"/>
    <mergeCell ref="B11:J11"/>
    <mergeCell ref="K11:AA11"/>
    <mergeCell ref="B14:J14"/>
    <mergeCell ref="M6:Q7"/>
    <mergeCell ref="R6:AB6"/>
    <mergeCell ref="B13:J13"/>
    <mergeCell ref="K13:AA13"/>
    <mergeCell ref="A2:AB2"/>
    <mergeCell ref="B4:H4"/>
    <mergeCell ref="R5:AB5"/>
    <mergeCell ref="R7:AB7"/>
    <mergeCell ref="B16:J16"/>
    <mergeCell ref="B17:J18"/>
    <mergeCell ref="K16:AA16"/>
    <mergeCell ref="K17:M17"/>
    <mergeCell ref="K18:M18"/>
    <mergeCell ref="B15:J15"/>
    <mergeCell ref="Z14:AA14"/>
    <mergeCell ref="Z15:AA15"/>
    <mergeCell ref="K14:Y14"/>
    <mergeCell ref="K15:Y15"/>
    <mergeCell ref="B8:AA8"/>
    <mergeCell ref="B1:AB1"/>
    <mergeCell ref="B12:J12"/>
    <mergeCell ref="K12:AA12"/>
    <mergeCell ref="A9:AB9"/>
    <mergeCell ref="B10:E10"/>
    <mergeCell ref="F10:J10"/>
    <mergeCell ref="K10:O10"/>
    <mergeCell ref="P10:AA10"/>
    <mergeCell ref="U3:AA3"/>
    <mergeCell ref="J5:L7"/>
    <mergeCell ref="M5:Q5"/>
  </mergeCells>
  <phoneticPr fontId="1"/>
  <dataValidations xWindow="556" yWindow="333" count="3">
    <dataValidation type="date" allowBlank="1" showInputMessage="1" showErrorMessage="1" promptTitle="入力方法" prompt="申請日を入力してください。_x000a_「2025/4/1」のように入力してください。_x000a_自動で和暦表記になります。" sqref="U3:AA3">
      <formula1>1</formula1>
      <formula2>999999</formula2>
    </dataValidation>
    <dataValidation type="date" allowBlank="1" showInputMessage="1" showErrorMessage="1" prompt="補助事業の完了予定日を入力してください。_x000a_完了予定日…経費の支払を含め補助事業の全ての手続きが終了する日（余裕を持った日付をご記載ください。）_x000a_「2025/4/1」のように入力してください。_x000a_自動で和暦表記になります。" sqref="N18:Y18">
      <formula1>1</formula1>
      <formula2>99999</formula2>
    </dataValidation>
    <dataValidation type="date" allowBlank="1" showInputMessage="1" showErrorMessage="1" prompt="補助事業の着手日を入力してください。_x000a_着手日…発注日や申込日など_x000a_「2025/4/1」のように入力してください。_x000a_自動で和暦表記になります。" sqref="N17:Y17">
      <formula1>1</formula1>
      <formula2>99999</formula2>
    </dataValidation>
  </dataValidations>
  <printOptions horizontalCentered="1" verticalCentered="1"/>
  <pageMargins left="0.70866141732283472" right="0.70866141732283472" top="0.55118110236220474" bottom="0.55118110236220474" header="0.31496062992125984" footer="0.31496062992125984"/>
  <pageSetup paperSize="9" scale="93"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2"/>
  <sheetViews>
    <sheetView view="pageBreakPreview" zoomScaleNormal="100" zoomScaleSheetLayoutView="100" workbookViewId="0">
      <selection activeCell="I7" sqref="I7:M7"/>
    </sheetView>
  </sheetViews>
  <sheetFormatPr defaultRowHeight="18.75" x14ac:dyDescent="0.4"/>
  <cols>
    <col min="1" max="1" width="13.625" style="24" customWidth="1"/>
    <col min="2" max="2" width="2.625" style="24" customWidth="1"/>
    <col min="3" max="4" width="8.625" style="41" customWidth="1"/>
    <col min="5" max="12" width="6.625" style="24" customWidth="1"/>
    <col min="13" max="13" width="2.625" style="24" customWidth="1"/>
    <col min="14" max="14" width="9" style="23" hidden="1" customWidth="1"/>
    <col min="15" max="17" width="0" style="23" hidden="1" customWidth="1"/>
    <col min="18" max="16384" width="9" style="23"/>
  </cols>
  <sheetData>
    <row r="1" spans="1:21" x14ac:dyDescent="0.4">
      <c r="A1" s="21" t="s">
        <v>298</v>
      </c>
      <c r="B1" s="21"/>
      <c r="C1" s="22"/>
      <c r="D1" s="22"/>
      <c r="E1" s="21"/>
      <c r="F1" s="21"/>
      <c r="G1" s="21"/>
      <c r="H1" s="21"/>
      <c r="I1" s="21"/>
      <c r="J1" s="21"/>
      <c r="K1" s="21"/>
      <c r="L1" s="21"/>
      <c r="M1" s="21"/>
    </row>
    <row r="2" spans="1:21" ht="30" customHeight="1" thickBot="1" x14ac:dyDescent="0.45">
      <c r="A2" s="185" t="str">
        <f>基本情報設定シート!$C$10&amp;"　事業計画書"</f>
        <v>松江市新製品・新技術開発支援事業補助金　事業計画書</v>
      </c>
      <c r="B2" s="185"/>
      <c r="C2" s="185"/>
      <c r="D2" s="185"/>
      <c r="E2" s="185"/>
      <c r="F2" s="185"/>
      <c r="G2" s="185"/>
      <c r="H2" s="185"/>
      <c r="I2" s="185"/>
      <c r="J2" s="185"/>
      <c r="K2" s="185"/>
      <c r="L2" s="185"/>
      <c r="M2" s="185"/>
    </row>
    <row r="3" spans="1:21" s="24" customFormat="1" ht="18.75" customHeight="1" x14ac:dyDescent="0.4">
      <c r="A3" s="186" t="s">
        <v>155</v>
      </c>
      <c r="B3" s="189" t="s">
        <v>156</v>
      </c>
      <c r="C3" s="189"/>
      <c r="D3" s="189"/>
      <c r="E3" s="190">
        <f>基本情報設定シート!$C$3</f>
        <v>0</v>
      </c>
      <c r="F3" s="190"/>
      <c r="G3" s="190"/>
      <c r="H3" s="190"/>
      <c r="I3" s="190"/>
      <c r="J3" s="190"/>
      <c r="K3" s="190"/>
      <c r="L3" s="190"/>
      <c r="M3" s="191"/>
      <c r="N3" s="23"/>
      <c r="O3" s="23"/>
      <c r="P3" s="23"/>
      <c r="Q3" s="23"/>
      <c r="R3" s="23"/>
      <c r="S3" s="23"/>
      <c r="T3" s="23"/>
      <c r="U3" s="23"/>
    </row>
    <row r="4" spans="1:21" s="24" customFormat="1" ht="18.75" customHeight="1" x14ac:dyDescent="0.4">
      <c r="A4" s="187"/>
      <c r="B4" s="159" t="s">
        <v>157</v>
      </c>
      <c r="C4" s="159"/>
      <c r="D4" s="159"/>
      <c r="E4" s="192" t="str">
        <f>基本情報設定シート!$C$4&amp;"　"&amp;基本情報設定シート!$C$5</f>
        <v>　</v>
      </c>
      <c r="F4" s="192"/>
      <c r="G4" s="192"/>
      <c r="H4" s="192"/>
      <c r="I4" s="192"/>
      <c r="J4" s="192"/>
      <c r="K4" s="192"/>
      <c r="L4" s="192"/>
      <c r="M4" s="193"/>
      <c r="N4" s="23"/>
      <c r="O4" s="23"/>
      <c r="P4" s="23"/>
      <c r="Q4" s="23"/>
      <c r="R4" s="23"/>
      <c r="S4" s="23"/>
      <c r="T4" s="23"/>
      <c r="U4" s="23"/>
    </row>
    <row r="5" spans="1:21" s="24" customFormat="1" ht="18.75" customHeight="1" x14ac:dyDescent="0.4">
      <c r="A5" s="187"/>
      <c r="B5" s="194" t="s">
        <v>158</v>
      </c>
      <c r="C5" s="195"/>
      <c r="D5" s="196"/>
      <c r="E5" s="223" t="str">
        <f>CONCATENATE("〒",LEFT(基本情報設定シート!$C$8,3),"-",RIGHT(基本情報設定シート!$C$8,4))</f>
        <v>〒-</v>
      </c>
      <c r="F5" s="224"/>
      <c r="G5" s="224"/>
      <c r="H5" s="224"/>
      <c r="I5" s="224"/>
      <c r="J5" s="224"/>
      <c r="K5" s="224"/>
      <c r="L5" s="224"/>
      <c r="M5" s="225"/>
      <c r="N5" s="23"/>
      <c r="O5" s="23"/>
      <c r="P5" s="23"/>
      <c r="Q5" s="23"/>
      <c r="R5" s="23"/>
      <c r="S5" s="23"/>
      <c r="T5" s="23"/>
      <c r="U5" s="23"/>
    </row>
    <row r="6" spans="1:21" s="24" customFormat="1" x14ac:dyDescent="0.4">
      <c r="A6" s="187"/>
      <c r="B6" s="197"/>
      <c r="C6" s="198"/>
      <c r="D6" s="199"/>
      <c r="E6" s="200">
        <f>基本情報設定シート!$C$9</f>
        <v>0</v>
      </c>
      <c r="F6" s="201"/>
      <c r="G6" s="201"/>
      <c r="H6" s="201"/>
      <c r="I6" s="201"/>
      <c r="J6" s="201"/>
      <c r="K6" s="201"/>
      <c r="L6" s="201"/>
      <c r="M6" s="202"/>
      <c r="N6" s="23"/>
      <c r="O6" s="23"/>
      <c r="P6" s="23"/>
      <c r="Q6" s="23"/>
      <c r="R6" s="23"/>
      <c r="S6" s="23"/>
      <c r="T6" s="23"/>
      <c r="U6" s="23"/>
    </row>
    <row r="7" spans="1:21" s="24" customFormat="1" ht="18.75" customHeight="1" x14ac:dyDescent="0.4">
      <c r="A7" s="187"/>
      <c r="B7" s="159" t="s">
        <v>159</v>
      </c>
      <c r="C7" s="159"/>
      <c r="D7" s="159"/>
      <c r="E7" s="25" t="s">
        <v>160</v>
      </c>
      <c r="F7" s="204" t="s">
        <v>283</v>
      </c>
      <c r="G7" s="204"/>
      <c r="H7" s="26" t="s">
        <v>161</v>
      </c>
      <c r="I7" s="205"/>
      <c r="J7" s="205"/>
      <c r="K7" s="205"/>
      <c r="L7" s="205"/>
      <c r="M7" s="206"/>
      <c r="N7" s="23"/>
      <c r="O7" s="23"/>
      <c r="P7" s="23"/>
      <c r="Q7" s="23"/>
      <c r="R7" s="23"/>
      <c r="S7" s="23"/>
      <c r="T7" s="23"/>
      <c r="U7" s="23"/>
    </row>
    <row r="8" spans="1:21" s="24" customFormat="1" ht="24.95" customHeight="1" x14ac:dyDescent="0.4">
      <c r="A8" s="187"/>
      <c r="B8" s="159"/>
      <c r="C8" s="159"/>
      <c r="D8" s="159"/>
      <c r="E8" s="210" t="s">
        <v>162</v>
      </c>
      <c r="F8" s="211"/>
      <c r="G8" s="211"/>
      <c r="H8" s="211"/>
      <c r="I8" s="211"/>
      <c r="J8" s="211"/>
      <c r="K8" s="211"/>
      <c r="L8" s="211"/>
      <c r="M8" s="212"/>
      <c r="N8" s="23"/>
      <c r="O8" s="23"/>
      <c r="P8" s="23"/>
      <c r="Q8" s="23"/>
      <c r="R8" s="23"/>
      <c r="S8" s="23"/>
      <c r="T8" s="23"/>
      <c r="U8" s="23"/>
    </row>
    <row r="9" spans="1:21" s="24" customFormat="1" ht="60" customHeight="1" x14ac:dyDescent="0.4">
      <c r="A9" s="187"/>
      <c r="B9" s="159" t="s">
        <v>163</v>
      </c>
      <c r="C9" s="159"/>
      <c r="D9" s="159"/>
      <c r="E9" s="213"/>
      <c r="F9" s="214"/>
      <c r="G9" s="214"/>
      <c r="H9" s="214"/>
      <c r="I9" s="214"/>
      <c r="J9" s="214"/>
      <c r="K9" s="214"/>
      <c r="L9" s="214"/>
      <c r="M9" s="215"/>
      <c r="N9" s="23"/>
      <c r="O9" s="23"/>
      <c r="P9" s="23"/>
      <c r="Q9" s="23"/>
      <c r="R9" s="23"/>
      <c r="S9" s="23"/>
      <c r="T9" s="23"/>
      <c r="U9" s="23"/>
    </row>
    <row r="10" spans="1:21" s="24" customFormat="1" ht="18.75" customHeight="1" x14ac:dyDescent="0.4">
      <c r="A10" s="187"/>
      <c r="B10" s="159" t="s">
        <v>164</v>
      </c>
      <c r="C10" s="159"/>
      <c r="D10" s="159"/>
      <c r="E10" s="217"/>
      <c r="F10" s="218"/>
      <c r="G10" s="218"/>
      <c r="H10" s="27" t="s">
        <v>165</v>
      </c>
      <c r="I10" s="28" t="s">
        <v>166</v>
      </c>
      <c r="J10" s="28"/>
      <c r="K10" s="216"/>
      <c r="L10" s="216"/>
      <c r="M10" s="42" t="s">
        <v>167</v>
      </c>
      <c r="N10" s="23"/>
      <c r="O10" s="23"/>
      <c r="P10" s="23"/>
      <c r="Q10" s="23"/>
      <c r="R10" s="23"/>
      <c r="S10" s="23"/>
      <c r="T10" s="23"/>
      <c r="U10" s="23"/>
    </row>
    <row r="11" spans="1:21" s="24" customFormat="1" ht="19.5" thickBot="1" x14ac:dyDescent="0.45">
      <c r="A11" s="188"/>
      <c r="B11" s="207" t="s">
        <v>168</v>
      </c>
      <c r="C11" s="207"/>
      <c r="D11" s="207"/>
      <c r="E11" s="208"/>
      <c r="F11" s="209"/>
      <c r="G11" s="209"/>
      <c r="H11" s="209"/>
      <c r="I11" s="29" t="s">
        <v>169</v>
      </c>
      <c r="J11" s="203"/>
      <c r="K11" s="203"/>
      <c r="L11" s="203"/>
      <c r="M11" s="30" t="s">
        <v>170</v>
      </c>
      <c r="N11" s="23"/>
      <c r="O11" s="23"/>
      <c r="P11" s="23"/>
      <c r="Q11" s="23"/>
      <c r="R11" s="23"/>
      <c r="S11" s="23"/>
      <c r="T11" s="23"/>
      <c r="U11" s="23"/>
    </row>
    <row r="12" spans="1:21" s="24" customFormat="1" x14ac:dyDescent="0.4">
      <c r="A12" s="153" t="s">
        <v>284</v>
      </c>
      <c r="B12" s="135" t="s">
        <v>288</v>
      </c>
      <c r="C12" s="136"/>
      <c r="D12" s="137"/>
      <c r="E12" s="138" t="str">
        <f>基本情報設定シート!$C$11</f>
        <v>トライアル事業</v>
      </c>
      <c r="F12" s="139"/>
      <c r="G12" s="139"/>
      <c r="H12" s="139"/>
      <c r="I12" s="139"/>
      <c r="J12" s="139"/>
      <c r="K12" s="139"/>
      <c r="L12" s="139"/>
      <c r="M12" s="140"/>
      <c r="N12" s="23"/>
      <c r="O12" s="23"/>
      <c r="P12" s="23"/>
      <c r="Q12" s="23"/>
      <c r="R12" s="23"/>
      <c r="S12" s="23"/>
      <c r="T12" s="23"/>
      <c r="U12" s="23"/>
    </row>
    <row r="13" spans="1:21" s="24" customFormat="1" ht="200.1" customHeight="1" x14ac:dyDescent="0.4">
      <c r="A13" s="154"/>
      <c r="B13" s="144" t="s">
        <v>285</v>
      </c>
      <c r="C13" s="145"/>
      <c r="D13" s="146"/>
      <c r="E13" s="141"/>
      <c r="F13" s="142"/>
      <c r="G13" s="142"/>
      <c r="H13" s="142"/>
      <c r="I13" s="142"/>
      <c r="J13" s="142"/>
      <c r="K13" s="142"/>
      <c r="L13" s="142"/>
      <c r="M13" s="143"/>
      <c r="N13" s="23"/>
      <c r="O13" s="23"/>
      <c r="P13" s="23"/>
      <c r="Q13" s="23"/>
      <c r="R13" s="23"/>
      <c r="S13" s="23"/>
      <c r="T13" s="23"/>
      <c r="U13" s="23"/>
    </row>
    <row r="14" spans="1:21" s="24" customFormat="1" ht="99.95" customHeight="1" x14ac:dyDescent="0.4">
      <c r="A14" s="154"/>
      <c r="B14" s="144" t="s">
        <v>286</v>
      </c>
      <c r="C14" s="145"/>
      <c r="D14" s="146"/>
      <c r="E14" s="150"/>
      <c r="F14" s="151"/>
      <c r="G14" s="151"/>
      <c r="H14" s="151"/>
      <c r="I14" s="151"/>
      <c r="J14" s="151"/>
      <c r="K14" s="151"/>
      <c r="L14" s="151"/>
      <c r="M14" s="152"/>
      <c r="N14" s="23"/>
      <c r="O14" s="23"/>
      <c r="P14" s="23"/>
      <c r="Q14" s="23"/>
      <c r="R14" s="23"/>
      <c r="S14" s="23"/>
      <c r="T14" s="23"/>
      <c r="U14" s="23"/>
    </row>
    <row r="15" spans="1:21" s="24" customFormat="1" ht="20.100000000000001" customHeight="1" thickBot="1" x14ac:dyDescent="0.45">
      <c r="A15" s="155"/>
      <c r="B15" s="147" t="s">
        <v>287</v>
      </c>
      <c r="C15" s="148"/>
      <c r="D15" s="149"/>
      <c r="E15" s="239"/>
      <c r="F15" s="240"/>
      <c r="G15" s="240"/>
      <c r="H15" s="240"/>
      <c r="I15" s="240"/>
      <c r="J15" s="240"/>
      <c r="K15" s="240"/>
      <c r="L15" s="240"/>
      <c r="M15" s="241"/>
      <c r="N15" s="23"/>
      <c r="O15" s="23"/>
      <c r="P15" s="23"/>
      <c r="Q15" s="23"/>
      <c r="R15" s="23"/>
      <c r="S15" s="23"/>
      <c r="T15" s="23"/>
      <c r="U15" s="23"/>
    </row>
    <row r="16" spans="1:21" s="24" customFormat="1" x14ac:dyDescent="0.4">
      <c r="A16" s="167" t="s">
        <v>171</v>
      </c>
      <c r="B16" s="31"/>
      <c r="C16" s="76" t="s">
        <v>172</v>
      </c>
      <c r="D16" s="32"/>
      <c r="E16" s="33"/>
      <c r="F16" s="33"/>
      <c r="G16" s="33"/>
      <c r="H16" s="33"/>
      <c r="I16" s="33"/>
      <c r="J16" s="33"/>
      <c r="K16" s="33"/>
      <c r="L16" s="34" t="s">
        <v>173</v>
      </c>
      <c r="M16" s="35"/>
      <c r="N16" s="23"/>
      <c r="O16" s="23"/>
      <c r="P16" s="23"/>
      <c r="Q16" s="23"/>
      <c r="R16" s="23"/>
      <c r="S16" s="23"/>
      <c r="T16" s="23"/>
      <c r="U16" s="23"/>
    </row>
    <row r="17" spans="1:21" s="24" customFormat="1" x14ac:dyDescent="0.4">
      <c r="A17" s="168"/>
      <c r="B17" s="36"/>
      <c r="C17" s="44" t="s">
        <v>174</v>
      </c>
      <c r="D17" s="159" t="s">
        <v>175</v>
      </c>
      <c r="E17" s="159"/>
      <c r="F17" s="184" t="s">
        <v>176</v>
      </c>
      <c r="G17" s="184"/>
      <c r="H17" s="184"/>
      <c r="I17" s="184"/>
      <c r="J17" s="184"/>
      <c r="K17" s="184"/>
      <c r="L17" s="184"/>
      <c r="M17" s="37"/>
      <c r="N17" s="23"/>
      <c r="O17" s="23"/>
      <c r="P17" s="23"/>
      <c r="Q17" s="23"/>
      <c r="R17" s="23"/>
      <c r="S17" s="23"/>
      <c r="T17" s="23"/>
      <c r="U17" s="23"/>
    </row>
    <row r="18" spans="1:21" s="24" customFormat="1" x14ac:dyDescent="0.4">
      <c r="A18" s="168"/>
      <c r="B18" s="36"/>
      <c r="C18" s="38" t="s">
        <v>177</v>
      </c>
      <c r="D18" s="180">
        <f>D21-SUM(D19:E20)</f>
        <v>0</v>
      </c>
      <c r="E18" s="180"/>
      <c r="F18" s="183"/>
      <c r="G18" s="183"/>
      <c r="H18" s="183"/>
      <c r="I18" s="183"/>
      <c r="J18" s="183"/>
      <c r="K18" s="183"/>
      <c r="L18" s="183"/>
      <c r="M18" s="37"/>
      <c r="N18" s="23">
        <v>1</v>
      </c>
      <c r="O18" s="23"/>
      <c r="P18" s="23"/>
      <c r="Q18" s="23"/>
      <c r="R18" s="23"/>
      <c r="S18" s="23"/>
      <c r="T18" s="23"/>
      <c r="U18" s="23"/>
    </row>
    <row r="19" spans="1:21" s="24" customFormat="1" x14ac:dyDescent="0.4">
      <c r="A19" s="168"/>
      <c r="B19" s="36"/>
      <c r="C19" s="44" t="s">
        <v>178</v>
      </c>
      <c r="D19" s="180">
        <f>$K$35</f>
        <v>0</v>
      </c>
      <c r="E19" s="180"/>
      <c r="F19" s="183" t="str">
        <f>基本情報設定シート!$C$10</f>
        <v>松江市新製品・新技術開発支援事業補助金</v>
      </c>
      <c r="G19" s="183"/>
      <c r="H19" s="183"/>
      <c r="I19" s="183"/>
      <c r="J19" s="183"/>
      <c r="K19" s="183"/>
      <c r="L19" s="183"/>
      <c r="M19" s="37"/>
      <c r="N19" s="23">
        <v>2</v>
      </c>
      <c r="O19" s="23"/>
      <c r="P19" s="23"/>
      <c r="Q19" s="23"/>
      <c r="R19" s="23"/>
      <c r="S19" s="23"/>
      <c r="T19" s="23"/>
      <c r="U19" s="23"/>
    </row>
    <row r="20" spans="1:21" s="24" customFormat="1" x14ac:dyDescent="0.4">
      <c r="A20" s="168"/>
      <c r="B20" s="36"/>
      <c r="C20" s="44" t="s">
        <v>179</v>
      </c>
      <c r="D20" s="181"/>
      <c r="E20" s="181"/>
      <c r="F20" s="182"/>
      <c r="G20" s="182"/>
      <c r="H20" s="182"/>
      <c r="I20" s="182"/>
      <c r="J20" s="182"/>
      <c r="K20" s="182"/>
      <c r="L20" s="182"/>
      <c r="M20" s="37"/>
      <c r="N20" s="23">
        <v>3</v>
      </c>
      <c r="O20" s="23"/>
      <c r="P20" s="23"/>
      <c r="Q20" s="23"/>
      <c r="R20" s="23"/>
      <c r="S20" s="23"/>
      <c r="T20" s="23"/>
      <c r="U20" s="23"/>
    </row>
    <row r="21" spans="1:21" s="24" customFormat="1" x14ac:dyDescent="0.4">
      <c r="A21" s="168"/>
      <c r="B21" s="36"/>
      <c r="C21" s="44" t="s">
        <v>180</v>
      </c>
      <c r="D21" s="180">
        <f>E34</f>
        <v>0</v>
      </c>
      <c r="E21" s="180"/>
      <c r="F21" s="183"/>
      <c r="G21" s="183"/>
      <c r="H21" s="183"/>
      <c r="I21" s="183"/>
      <c r="J21" s="183"/>
      <c r="K21" s="183"/>
      <c r="L21" s="183"/>
      <c r="M21" s="37"/>
      <c r="N21" s="23">
        <v>4</v>
      </c>
      <c r="O21" s="23"/>
      <c r="P21" s="23"/>
      <c r="Q21" s="23"/>
      <c r="R21" s="23"/>
      <c r="S21" s="23"/>
      <c r="T21" s="23"/>
      <c r="U21" s="23"/>
    </row>
    <row r="22" spans="1:21" s="24" customFormat="1" x14ac:dyDescent="0.4">
      <c r="A22" s="168"/>
      <c r="B22" s="36"/>
      <c r="C22" s="22"/>
      <c r="D22" s="22"/>
      <c r="E22" s="21"/>
      <c r="F22" s="21"/>
      <c r="G22" s="21"/>
      <c r="H22" s="21"/>
      <c r="I22" s="21"/>
      <c r="J22" s="21"/>
      <c r="K22" s="21"/>
      <c r="L22" s="21"/>
      <c r="M22" s="37"/>
      <c r="N22" s="23"/>
      <c r="O22" s="23"/>
      <c r="P22" s="23"/>
      <c r="Q22" s="23"/>
      <c r="R22" s="23"/>
      <c r="S22" s="23"/>
      <c r="T22" s="23"/>
      <c r="U22" s="23"/>
    </row>
    <row r="23" spans="1:21" s="24" customFormat="1" x14ac:dyDescent="0.4">
      <c r="A23" s="168"/>
      <c r="B23" s="36"/>
      <c r="C23" s="39" t="s">
        <v>181</v>
      </c>
      <c r="D23" s="22"/>
      <c r="E23" s="21"/>
      <c r="F23" s="21"/>
      <c r="G23" s="21"/>
      <c r="H23" s="21"/>
      <c r="I23" s="21"/>
      <c r="J23" s="21"/>
      <c r="K23" s="21"/>
      <c r="L23" s="40" t="s">
        <v>173</v>
      </c>
      <c r="M23" s="37"/>
      <c r="N23" s="23"/>
      <c r="O23" s="23"/>
      <c r="P23" s="23"/>
      <c r="Q23" s="23"/>
      <c r="R23" s="23"/>
      <c r="S23" s="23"/>
      <c r="T23" s="23"/>
      <c r="U23" s="23"/>
    </row>
    <row r="24" spans="1:21" s="24" customFormat="1" ht="30" customHeight="1" x14ac:dyDescent="0.4">
      <c r="A24" s="168"/>
      <c r="B24" s="36"/>
      <c r="C24" s="194" t="s">
        <v>182</v>
      </c>
      <c r="D24" s="196"/>
      <c r="E24" s="219" t="s">
        <v>183</v>
      </c>
      <c r="F24" s="220"/>
      <c r="G24" s="179" t="s">
        <v>217</v>
      </c>
      <c r="H24" s="179"/>
      <c r="I24" s="179"/>
      <c r="J24" s="179"/>
      <c r="K24" s="219" t="s">
        <v>184</v>
      </c>
      <c r="L24" s="220"/>
      <c r="M24" s="37"/>
      <c r="N24" s="23"/>
      <c r="O24" s="23"/>
      <c r="P24" s="23"/>
      <c r="Q24" s="23"/>
      <c r="R24" s="23"/>
      <c r="S24" s="23"/>
      <c r="T24" s="23"/>
      <c r="U24" s="23"/>
    </row>
    <row r="25" spans="1:21" s="24" customFormat="1" ht="30" customHeight="1" x14ac:dyDescent="0.4">
      <c r="A25" s="168"/>
      <c r="B25" s="36"/>
      <c r="C25" s="197"/>
      <c r="D25" s="199"/>
      <c r="E25" s="221"/>
      <c r="F25" s="222"/>
      <c r="G25" s="179" t="s">
        <v>218</v>
      </c>
      <c r="H25" s="179"/>
      <c r="I25" s="242" t="s">
        <v>220</v>
      </c>
      <c r="J25" s="242"/>
      <c r="K25" s="221"/>
      <c r="L25" s="222"/>
      <c r="M25" s="37"/>
      <c r="N25" s="23"/>
      <c r="O25" s="23"/>
      <c r="P25" s="23"/>
      <c r="Q25" s="23"/>
      <c r="R25" s="23"/>
      <c r="S25" s="23"/>
      <c r="T25" s="23"/>
      <c r="U25" s="23"/>
    </row>
    <row r="26" spans="1:21" s="24" customFormat="1" x14ac:dyDescent="0.4">
      <c r="A26" s="168"/>
      <c r="B26" s="36"/>
      <c r="C26" s="159" t="str">
        <f>VLOOKUP(基本情報設定シート!$C$11,'プルダウン（事業計画書）'!$D$1:$L$17,$N26+1,0)</f>
        <v>原材料・副資材費</v>
      </c>
      <c r="D26" s="159"/>
      <c r="E26" s="158"/>
      <c r="F26" s="158"/>
      <c r="G26" s="158"/>
      <c r="H26" s="158"/>
      <c r="I26" s="158"/>
      <c r="J26" s="158"/>
      <c r="K26" s="171">
        <f>IFERROR(SUM($E26,-$G26,-$I26),"")</f>
        <v>0</v>
      </c>
      <c r="L26" s="172"/>
      <c r="M26" s="37"/>
      <c r="N26" s="23">
        <v>1</v>
      </c>
      <c r="O26" s="23"/>
      <c r="P26" s="23"/>
      <c r="Q26" s="23"/>
      <c r="R26" s="23"/>
      <c r="S26" s="23"/>
      <c r="T26" s="23"/>
      <c r="U26" s="23"/>
    </row>
    <row r="27" spans="1:21" s="24" customFormat="1" x14ac:dyDescent="0.4">
      <c r="A27" s="168"/>
      <c r="B27" s="36"/>
      <c r="C27" s="159" t="str">
        <f>VLOOKUP(基本情報設定シート!$C$11,'プルダウン（事業計画書）'!$D$1:$L$17,$N27+1,0)</f>
        <v>機械装置・工具器具費</v>
      </c>
      <c r="D27" s="159"/>
      <c r="E27" s="158"/>
      <c r="F27" s="158"/>
      <c r="G27" s="158"/>
      <c r="H27" s="158"/>
      <c r="I27" s="158"/>
      <c r="J27" s="158"/>
      <c r="K27" s="171">
        <f t="shared" ref="K27:K30" si="0">IFERROR(SUM($E27,-$G27,-$I27),"")</f>
        <v>0</v>
      </c>
      <c r="L27" s="172"/>
      <c r="M27" s="37"/>
      <c r="N27" s="23">
        <v>2</v>
      </c>
      <c r="O27" s="23"/>
      <c r="P27" s="23"/>
      <c r="Q27" s="23"/>
      <c r="R27" s="23"/>
      <c r="S27" s="23"/>
      <c r="T27" s="23"/>
      <c r="U27" s="23"/>
    </row>
    <row r="28" spans="1:21" s="24" customFormat="1" x14ac:dyDescent="0.4">
      <c r="A28" s="168"/>
      <c r="B28" s="36"/>
      <c r="C28" s="159" t="str">
        <f>VLOOKUP(基本情報設定シート!$C$11,'プルダウン（事業計画書）'!$D$1:$L$17,$N28+1,0)</f>
        <v>外注費</v>
      </c>
      <c r="D28" s="159"/>
      <c r="E28" s="158"/>
      <c r="F28" s="158"/>
      <c r="G28" s="158"/>
      <c r="H28" s="158"/>
      <c r="I28" s="158"/>
      <c r="J28" s="158"/>
      <c r="K28" s="171">
        <f t="shared" si="0"/>
        <v>0</v>
      </c>
      <c r="L28" s="172"/>
      <c r="M28" s="37"/>
      <c r="N28" s="23">
        <v>3</v>
      </c>
      <c r="O28" s="23"/>
      <c r="P28" s="23"/>
      <c r="Q28" s="23"/>
      <c r="R28" s="23"/>
      <c r="S28" s="23"/>
      <c r="T28" s="23"/>
      <c r="U28" s="23"/>
    </row>
    <row r="29" spans="1:21" s="24" customFormat="1" x14ac:dyDescent="0.4">
      <c r="A29" s="168"/>
      <c r="B29" s="36"/>
      <c r="C29" s="159" t="str">
        <f>VLOOKUP(基本情報設定シート!$C$11,'プルダウン（事業計画書）'!$D$1:$L$17,$N29+1,0)</f>
        <v>技術指導受入費</v>
      </c>
      <c r="D29" s="159"/>
      <c r="E29" s="158"/>
      <c r="F29" s="158"/>
      <c r="G29" s="158"/>
      <c r="H29" s="158"/>
      <c r="I29" s="158"/>
      <c r="J29" s="158"/>
      <c r="K29" s="171">
        <f t="shared" si="0"/>
        <v>0</v>
      </c>
      <c r="L29" s="172"/>
      <c r="M29" s="37"/>
      <c r="N29" s="23">
        <v>4</v>
      </c>
      <c r="O29" s="23"/>
      <c r="P29" s="23"/>
      <c r="Q29" s="23"/>
      <c r="R29" s="23"/>
      <c r="S29" s="23"/>
      <c r="T29" s="23"/>
      <c r="U29" s="23"/>
    </row>
    <row r="30" spans="1:21" s="24" customFormat="1" x14ac:dyDescent="0.4">
      <c r="A30" s="168"/>
      <c r="B30" s="36"/>
      <c r="C30" s="159" t="str">
        <f>VLOOKUP(基本情報設定シート!$C$11,'プルダウン（事業計画書）'!$D$1:$L$17,$N30+1,0)</f>
        <v>性能検査費</v>
      </c>
      <c r="D30" s="159"/>
      <c r="E30" s="173"/>
      <c r="F30" s="174"/>
      <c r="G30" s="158"/>
      <c r="H30" s="158"/>
      <c r="I30" s="158"/>
      <c r="J30" s="158"/>
      <c r="K30" s="171">
        <f t="shared" si="0"/>
        <v>0</v>
      </c>
      <c r="L30" s="172"/>
      <c r="M30" s="37"/>
      <c r="N30" s="23">
        <v>5</v>
      </c>
      <c r="O30" s="23"/>
      <c r="P30" s="23"/>
      <c r="Q30" s="23"/>
      <c r="R30" s="23"/>
      <c r="S30" s="23"/>
      <c r="T30" s="23"/>
      <c r="U30" s="23"/>
    </row>
    <row r="31" spans="1:21" s="24" customFormat="1" x14ac:dyDescent="0.4">
      <c r="A31" s="168"/>
      <c r="B31" s="36"/>
      <c r="C31" s="159" t="str">
        <f>VLOOKUP(基本情報設定シート!$C$11,'プルダウン（事業計画書）'!$D$1:$L$17,$N31+1,0)</f>
        <v>その他経費</v>
      </c>
      <c r="D31" s="159"/>
      <c r="E31" s="173"/>
      <c r="F31" s="174"/>
      <c r="G31" s="158"/>
      <c r="H31" s="158"/>
      <c r="I31" s="158"/>
      <c r="J31" s="158"/>
      <c r="K31" s="171">
        <f>IFERROR(SUM($E31,-$G31,-$I31),"")</f>
        <v>0</v>
      </c>
      <c r="L31" s="172"/>
      <c r="M31" s="37"/>
      <c r="N31" s="23">
        <v>6</v>
      </c>
      <c r="O31" s="23"/>
      <c r="P31" s="23"/>
      <c r="Q31" s="23"/>
      <c r="R31" s="23"/>
      <c r="S31" s="23"/>
      <c r="T31" s="23"/>
      <c r="U31" s="23"/>
    </row>
    <row r="32" spans="1:21" s="24" customFormat="1" x14ac:dyDescent="0.4">
      <c r="A32" s="168"/>
      <c r="B32" s="36"/>
      <c r="C32" s="159" t="str">
        <f>VLOOKUP(基本情報設定シート!$C$11,'プルダウン（事業計画書）'!$D$1:$L$17,$N32+1,0)</f>
        <v>-</v>
      </c>
      <c r="D32" s="159"/>
      <c r="E32" s="160"/>
      <c r="F32" s="161"/>
      <c r="G32" s="162"/>
      <c r="H32" s="163"/>
      <c r="I32" s="164"/>
      <c r="J32" s="165"/>
      <c r="K32" s="171">
        <f t="shared" ref="K32:K33" si="1">IFERROR(SUM($E32,-$G32,-$I32),"")</f>
        <v>0</v>
      </c>
      <c r="L32" s="172"/>
      <c r="M32" s="37"/>
      <c r="N32" s="23">
        <v>7</v>
      </c>
      <c r="O32" s="23"/>
      <c r="P32" s="23"/>
      <c r="Q32" s="23"/>
      <c r="R32" s="23"/>
      <c r="S32" s="23"/>
      <c r="T32" s="23"/>
      <c r="U32" s="23"/>
    </row>
    <row r="33" spans="1:21" s="24" customFormat="1" x14ac:dyDescent="0.4">
      <c r="A33" s="168"/>
      <c r="B33" s="36"/>
      <c r="C33" s="159" t="str">
        <f>VLOOKUP(基本情報設定シート!$C$11,'プルダウン（事業計画書）'!$D$1:$L$17,$N33+1,0)</f>
        <v>-</v>
      </c>
      <c r="D33" s="159"/>
      <c r="E33" s="160"/>
      <c r="F33" s="161"/>
      <c r="G33" s="162"/>
      <c r="H33" s="163"/>
      <c r="I33" s="164"/>
      <c r="J33" s="165"/>
      <c r="K33" s="171">
        <f t="shared" si="1"/>
        <v>0</v>
      </c>
      <c r="L33" s="172"/>
      <c r="M33" s="37"/>
      <c r="N33" s="23">
        <v>8</v>
      </c>
      <c r="O33" s="23"/>
      <c r="P33" s="23"/>
      <c r="Q33" s="23"/>
      <c r="R33" s="23"/>
      <c r="S33" s="23"/>
      <c r="T33" s="23"/>
      <c r="U33" s="23"/>
    </row>
    <row r="34" spans="1:21" s="24" customFormat="1" ht="19.5" thickBot="1" x14ac:dyDescent="0.45">
      <c r="A34" s="168"/>
      <c r="B34" s="36"/>
      <c r="C34" s="159" t="s">
        <v>180</v>
      </c>
      <c r="D34" s="159"/>
      <c r="E34" s="166">
        <f>SUM($E$26:$F$33)</f>
        <v>0</v>
      </c>
      <c r="F34" s="166"/>
      <c r="G34" s="166">
        <f>SUM($G$26:$H$33)</f>
        <v>0</v>
      </c>
      <c r="H34" s="166"/>
      <c r="I34" s="166">
        <f>SUM($I$26:$J$33)</f>
        <v>0</v>
      </c>
      <c r="J34" s="166"/>
      <c r="K34" s="171">
        <f>IFERROR(SUM($E34,-$G34,-$I34),"")</f>
        <v>0</v>
      </c>
      <c r="L34" s="172"/>
      <c r="M34" s="37"/>
      <c r="N34" s="23">
        <v>9</v>
      </c>
      <c r="O34" s="23"/>
      <c r="P34" s="23"/>
      <c r="Q34" s="23"/>
      <c r="R34" s="23"/>
      <c r="S34" s="23"/>
      <c r="T34" s="23"/>
      <c r="U34" s="23"/>
    </row>
    <row r="35" spans="1:21" s="24" customFormat="1" ht="20.25" thickTop="1" thickBot="1" x14ac:dyDescent="0.45">
      <c r="A35" s="169"/>
      <c r="B35" s="36"/>
      <c r="C35" s="156" t="s">
        <v>221</v>
      </c>
      <c r="D35" s="156"/>
      <c r="E35" s="156"/>
      <c r="F35" s="156"/>
      <c r="G35" s="156"/>
      <c r="H35" s="156"/>
      <c r="I35" s="156"/>
      <c r="J35" s="157"/>
      <c r="K35" s="175">
        <f>IF($E12="トライアル事業",$N$36,IF($E12="開発スタートアップ事業",$O$36,$P$36))</f>
        <v>0</v>
      </c>
      <c r="L35" s="176"/>
      <c r="M35" s="37"/>
      <c r="N35" s="23"/>
      <c r="O35" s="23"/>
      <c r="P35" s="23"/>
      <c r="Q35" s="23"/>
      <c r="R35" s="23"/>
      <c r="S35" s="23"/>
      <c r="T35" s="23"/>
      <c r="U35" s="23"/>
    </row>
    <row r="36" spans="1:21" s="24" customFormat="1" ht="85.5" customHeight="1" thickTop="1" thickBot="1" x14ac:dyDescent="0.45">
      <c r="A36" s="170"/>
      <c r="B36" s="177" t="s">
        <v>292</v>
      </c>
      <c r="C36" s="178"/>
      <c r="D36" s="178"/>
      <c r="E36" s="178"/>
      <c r="F36" s="178"/>
      <c r="G36" s="178"/>
      <c r="H36" s="178"/>
      <c r="I36" s="178"/>
      <c r="J36" s="178"/>
      <c r="K36" s="178"/>
      <c r="L36" s="178"/>
      <c r="M36" s="30"/>
      <c r="N36" s="23">
        <f>IF(ROUNDDOWN($K$34*1/2,-3)&gt;=200000-$J$37,200000-$J$37,ROUNDDOWN($K$34*1/2,-3))</f>
        <v>0</v>
      </c>
      <c r="O36" s="23">
        <f>IF(ROUNDDOWN($K$34*1/2,-3)&gt;=1000000-$J$37,1000000-$J$37,ROUNDDOWN($K$34*1/2,-3))</f>
        <v>0</v>
      </c>
      <c r="P36" s="23">
        <f>IF(ROUNDDOWN($K$34*1/2,-3)&gt;=2000000-$J$37,2000000-$J$37,ROUNDDOWN($K$34*1/2,-3))</f>
        <v>0</v>
      </c>
      <c r="Q36" s="23"/>
      <c r="R36" s="23"/>
      <c r="S36" s="23"/>
      <c r="T36" s="23"/>
      <c r="U36" s="23"/>
    </row>
    <row r="37" spans="1:21" s="24" customFormat="1" x14ac:dyDescent="0.4">
      <c r="A37" s="226" t="s">
        <v>242</v>
      </c>
      <c r="B37" s="228" t="s">
        <v>243</v>
      </c>
      <c r="C37" s="229"/>
      <c r="D37" s="232" t="s">
        <v>244</v>
      </c>
      <c r="E37" s="233"/>
      <c r="F37" s="233"/>
      <c r="G37" s="233"/>
      <c r="H37" s="233"/>
      <c r="I37" s="233"/>
      <c r="J37" s="234"/>
      <c r="K37" s="235"/>
      <c r="L37" s="233" t="s">
        <v>4</v>
      </c>
      <c r="M37" s="236"/>
      <c r="N37" s="23"/>
      <c r="O37" s="23"/>
      <c r="P37" s="23"/>
      <c r="Q37" s="23"/>
      <c r="R37" s="23"/>
      <c r="S37" s="23"/>
      <c r="T37" s="23"/>
      <c r="U37" s="23"/>
    </row>
    <row r="38" spans="1:21" s="24" customFormat="1" ht="40.5" customHeight="1" thickBot="1" x14ac:dyDescent="0.45">
      <c r="A38" s="227"/>
      <c r="B38" s="230"/>
      <c r="C38" s="231"/>
      <c r="D38" s="237"/>
      <c r="E38" s="237"/>
      <c r="F38" s="237"/>
      <c r="G38" s="237"/>
      <c r="H38" s="237"/>
      <c r="I38" s="237"/>
      <c r="J38" s="237"/>
      <c r="K38" s="237"/>
      <c r="L38" s="237"/>
      <c r="M38" s="238"/>
      <c r="N38" s="23"/>
      <c r="O38" s="23"/>
      <c r="P38" s="23"/>
      <c r="Q38" s="23"/>
      <c r="R38" s="23"/>
      <c r="S38" s="23"/>
      <c r="T38" s="23"/>
      <c r="U38" s="23"/>
    </row>
    <row r="39" spans="1:21" s="24" customFormat="1" x14ac:dyDescent="0.4">
      <c r="A39" s="21"/>
      <c r="B39" s="21"/>
      <c r="C39" s="22"/>
      <c r="D39" s="22"/>
      <c r="E39" s="21"/>
      <c r="F39" s="21"/>
      <c r="G39" s="21"/>
      <c r="H39" s="21"/>
      <c r="I39" s="21"/>
      <c r="J39" s="21"/>
      <c r="K39" s="21"/>
      <c r="L39" s="21"/>
      <c r="M39" s="21"/>
      <c r="N39" s="23"/>
      <c r="O39" s="23"/>
      <c r="P39" s="23"/>
      <c r="Q39" s="23"/>
      <c r="R39" s="23"/>
      <c r="S39" s="23"/>
      <c r="T39" s="23"/>
      <c r="U39" s="23"/>
    </row>
    <row r="40" spans="1:21" s="24" customFormat="1" x14ac:dyDescent="0.4">
      <c r="A40" s="21"/>
      <c r="B40" s="21"/>
      <c r="C40" s="22"/>
      <c r="D40" s="22"/>
      <c r="E40" s="21"/>
      <c r="F40" s="21"/>
      <c r="G40" s="21"/>
      <c r="H40" s="21"/>
      <c r="I40" s="21"/>
      <c r="J40" s="21"/>
      <c r="K40" s="21"/>
      <c r="L40" s="21"/>
      <c r="M40" s="21"/>
      <c r="N40" s="23"/>
      <c r="O40" s="23"/>
      <c r="P40" s="23"/>
      <c r="Q40" s="23"/>
      <c r="R40" s="23"/>
      <c r="S40" s="23"/>
      <c r="T40" s="23"/>
      <c r="U40" s="23"/>
    </row>
    <row r="41" spans="1:21" s="24" customFormat="1" x14ac:dyDescent="0.4">
      <c r="A41" s="21"/>
      <c r="B41" s="21"/>
      <c r="C41" s="22"/>
      <c r="D41" s="22"/>
      <c r="E41" s="21"/>
      <c r="F41" s="21"/>
      <c r="G41" s="21"/>
      <c r="H41" s="21"/>
      <c r="I41" s="21"/>
      <c r="J41" s="21"/>
      <c r="K41" s="21"/>
      <c r="L41" s="21"/>
      <c r="M41" s="21"/>
      <c r="N41" s="23"/>
      <c r="O41" s="23"/>
      <c r="P41" s="23"/>
      <c r="Q41" s="23"/>
      <c r="R41" s="23"/>
      <c r="S41" s="23"/>
      <c r="T41" s="23"/>
      <c r="U41" s="23"/>
    </row>
    <row r="42" spans="1:21" s="24" customFormat="1" x14ac:dyDescent="0.4">
      <c r="A42" s="21"/>
      <c r="B42" s="21"/>
      <c r="C42" s="22"/>
      <c r="D42" s="22"/>
      <c r="E42" s="21"/>
      <c r="F42" s="21"/>
      <c r="G42" s="21"/>
      <c r="H42" s="21"/>
      <c r="I42" s="21"/>
      <c r="J42" s="21"/>
      <c r="K42" s="21"/>
      <c r="L42" s="21"/>
      <c r="M42" s="21"/>
      <c r="N42" s="23"/>
      <c r="O42" s="23"/>
      <c r="P42" s="23"/>
      <c r="Q42" s="23"/>
      <c r="R42" s="23"/>
      <c r="S42" s="23"/>
      <c r="T42" s="23"/>
      <c r="U42" s="23"/>
    </row>
  </sheetData>
  <sheetProtection algorithmName="SHA-512" hashValue="1oLeensvFuTQqlnHST1XNSiOOgQulSq9Z8+NCM5aqAeUXskkqquwDAy2Ciwv2Gycz3A9JoyW+E8E1fASBRLSBg==" saltValue="z6kNhKQDu5koAlu0oaQVrw==" spinCount="100000" sheet="1" objects="1" scenarios="1" formatColumns="0" formatRows="0"/>
  <mergeCells count="101">
    <mergeCell ref="G28:H28"/>
    <mergeCell ref="I26:J26"/>
    <mergeCell ref="C26:D26"/>
    <mergeCell ref="E28:F28"/>
    <mergeCell ref="K32:L32"/>
    <mergeCell ref="K24:L25"/>
    <mergeCell ref="G25:H25"/>
    <mergeCell ref="I25:J25"/>
    <mergeCell ref="K27:L27"/>
    <mergeCell ref="D18:E18"/>
    <mergeCell ref="F19:L19"/>
    <mergeCell ref="C24:D25"/>
    <mergeCell ref="E24:F25"/>
    <mergeCell ref="E5:M5"/>
    <mergeCell ref="A37:A38"/>
    <mergeCell ref="B37:C38"/>
    <mergeCell ref="D37:I37"/>
    <mergeCell ref="J37:K37"/>
    <mergeCell ref="L37:M37"/>
    <mergeCell ref="D38:M38"/>
    <mergeCell ref="I29:J29"/>
    <mergeCell ref="I30:J30"/>
    <mergeCell ref="I34:J34"/>
    <mergeCell ref="C31:D31"/>
    <mergeCell ref="E31:F31"/>
    <mergeCell ref="G31:H31"/>
    <mergeCell ref="I31:J31"/>
    <mergeCell ref="F18:L18"/>
    <mergeCell ref="C28:D28"/>
    <mergeCell ref="E15:M15"/>
    <mergeCell ref="K33:L33"/>
    <mergeCell ref="G26:H26"/>
    <mergeCell ref="G27:H27"/>
    <mergeCell ref="A2:M2"/>
    <mergeCell ref="A3:A11"/>
    <mergeCell ref="B3:D3"/>
    <mergeCell ref="E3:M3"/>
    <mergeCell ref="B4:D4"/>
    <mergeCell ref="E4:M4"/>
    <mergeCell ref="B5:D6"/>
    <mergeCell ref="E6:M6"/>
    <mergeCell ref="B7:D8"/>
    <mergeCell ref="J11:L11"/>
    <mergeCell ref="F7:G7"/>
    <mergeCell ref="I7:M7"/>
    <mergeCell ref="B11:D11"/>
    <mergeCell ref="E11:H11"/>
    <mergeCell ref="E8:M8"/>
    <mergeCell ref="B9:D9"/>
    <mergeCell ref="E9:M9"/>
    <mergeCell ref="K10:L10"/>
    <mergeCell ref="B10:D10"/>
    <mergeCell ref="E10:G10"/>
    <mergeCell ref="A16:A36"/>
    <mergeCell ref="K28:L28"/>
    <mergeCell ref="C29:D29"/>
    <mergeCell ref="E29:F29"/>
    <mergeCell ref="K29:L29"/>
    <mergeCell ref="K34:L34"/>
    <mergeCell ref="C30:D30"/>
    <mergeCell ref="E30:F30"/>
    <mergeCell ref="K30:L30"/>
    <mergeCell ref="K31:L31"/>
    <mergeCell ref="G30:H30"/>
    <mergeCell ref="G34:H34"/>
    <mergeCell ref="K35:L35"/>
    <mergeCell ref="B36:L36"/>
    <mergeCell ref="E26:F26"/>
    <mergeCell ref="K26:L26"/>
    <mergeCell ref="G24:J24"/>
    <mergeCell ref="D19:E19"/>
    <mergeCell ref="D20:E20"/>
    <mergeCell ref="F20:L20"/>
    <mergeCell ref="D21:E21"/>
    <mergeCell ref="F21:L21"/>
    <mergeCell ref="D17:E17"/>
    <mergeCell ref="F17:L17"/>
    <mergeCell ref="B12:D12"/>
    <mergeCell ref="E12:M12"/>
    <mergeCell ref="E13:M13"/>
    <mergeCell ref="B13:D13"/>
    <mergeCell ref="B14:D14"/>
    <mergeCell ref="B15:D15"/>
    <mergeCell ref="E14:M14"/>
    <mergeCell ref="A12:A15"/>
    <mergeCell ref="C35:J35"/>
    <mergeCell ref="I27:J27"/>
    <mergeCell ref="I28:J28"/>
    <mergeCell ref="C27:D27"/>
    <mergeCell ref="E27:F27"/>
    <mergeCell ref="G29:H29"/>
    <mergeCell ref="C32:D32"/>
    <mergeCell ref="C33:D33"/>
    <mergeCell ref="E32:F32"/>
    <mergeCell ref="E33:F33"/>
    <mergeCell ref="G32:H32"/>
    <mergeCell ref="G33:H33"/>
    <mergeCell ref="I32:J32"/>
    <mergeCell ref="I33:J33"/>
    <mergeCell ref="C34:D34"/>
    <mergeCell ref="E34:F34"/>
  </mergeCells>
  <phoneticPr fontId="1"/>
  <dataValidations count="2">
    <dataValidation type="list" operator="greaterThanOrEqual" allowBlank="1" showInputMessage="1" showErrorMessage="1" prompt="プルダウンリストから選んでください。" sqref="I7:M7">
      <formula1>INDIRECT($F$7)</formula1>
    </dataValidation>
    <dataValidation operator="greaterThanOrEqual" allowBlank="1" showInputMessage="1" showErrorMessage="1" sqref="I8:M11 F16:F23 B39:M1048576 E20:E24 D16:E18 D20:D23 C16:C24 L36 F8:G11 C1:D11 B16:B37 G16:G34 F34 H16:L23 K24 E1:E15 C36:J36 F6:G6 D38 M16:M36 K35:K36 I6:M6 F1:M4 C26:C35 D26:E34 K26:L34 F26:F31 H34:J34 B1:B12 H6:H11"/>
  </dataValidations>
  <printOptions horizontalCentered="1"/>
  <pageMargins left="0.31496062992125984" right="0.31496062992125984" top="0.74803149606299213" bottom="0.74803149606299213" header="0.31496062992125984" footer="0.31496062992125984"/>
  <pageSetup paperSize="9" scale="96" orientation="portrait" r:id="rId1"/>
  <rowBreaks count="1" manualBreakCount="1">
    <brk id="15" max="12"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AB16"/>
  <sheetViews>
    <sheetView view="pageBreakPreview" zoomScale="90" zoomScaleNormal="85" zoomScaleSheetLayoutView="90" workbookViewId="0">
      <selection activeCell="H10" sqref="H10:L10"/>
    </sheetView>
  </sheetViews>
  <sheetFormatPr defaultColWidth="3" defaultRowHeight="18.75" customHeight="1" x14ac:dyDescent="0.4"/>
  <cols>
    <col min="1" max="1" width="3" style="1"/>
    <col min="2" max="2" width="2" style="1" customWidth="1"/>
    <col min="3" max="3" width="4.625" style="1" customWidth="1"/>
    <col min="4" max="27" width="3" style="1"/>
    <col min="28" max="28" width="3" style="1" customWidth="1"/>
    <col min="29" max="251" width="3" style="1"/>
    <col min="252" max="252" width="3.5" style="1" bestFit="1" customWidth="1"/>
    <col min="253" max="507" width="3" style="1"/>
    <col min="508" max="508" width="3.5" style="1" bestFit="1" customWidth="1"/>
    <col min="509" max="763" width="3" style="1"/>
    <col min="764" max="764" width="3.5" style="1" bestFit="1" customWidth="1"/>
    <col min="765" max="1019" width="3" style="1"/>
    <col min="1020" max="1020" width="3.5" style="1" bestFit="1" customWidth="1"/>
    <col min="1021" max="1275" width="3" style="1"/>
    <col min="1276" max="1276" width="3.5" style="1" bestFit="1" customWidth="1"/>
    <col min="1277" max="1531" width="3" style="1"/>
    <col min="1532" max="1532" width="3.5" style="1" bestFit="1" customWidth="1"/>
    <col min="1533" max="1787" width="3" style="1"/>
    <col min="1788" max="1788" width="3.5" style="1" bestFit="1" customWidth="1"/>
    <col min="1789" max="2043" width="3" style="1"/>
    <col min="2044" max="2044" width="3.5" style="1" bestFit="1" customWidth="1"/>
    <col min="2045" max="2299" width="3" style="1"/>
    <col min="2300" max="2300" width="3.5" style="1" bestFit="1" customWidth="1"/>
    <col min="2301" max="2555" width="3" style="1"/>
    <col min="2556" max="2556" width="3.5" style="1" bestFit="1" customWidth="1"/>
    <col min="2557" max="2811" width="3" style="1"/>
    <col min="2812" max="2812" width="3.5" style="1" bestFit="1" customWidth="1"/>
    <col min="2813" max="3067" width="3" style="1"/>
    <col min="3068" max="3068" width="3.5" style="1" bestFit="1" customWidth="1"/>
    <col min="3069" max="3323" width="3" style="1"/>
    <col min="3324" max="3324" width="3.5" style="1" bestFit="1" customWidth="1"/>
    <col min="3325" max="3579" width="3" style="1"/>
    <col min="3580" max="3580" width="3.5" style="1" bestFit="1" customWidth="1"/>
    <col min="3581" max="3835" width="3" style="1"/>
    <col min="3836" max="3836" width="3.5" style="1" bestFit="1" customWidth="1"/>
    <col min="3837" max="4091" width="3" style="1"/>
    <col min="4092" max="4092" width="3.5" style="1" bestFit="1" customWidth="1"/>
    <col min="4093" max="4347" width="3" style="1"/>
    <col min="4348" max="4348" width="3.5" style="1" bestFit="1" customWidth="1"/>
    <col min="4349" max="4603" width="3" style="1"/>
    <col min="4604" max="4604" width="3.5" style="1" bestFit="1" customWidth="1"/>
    <col min="4605" max="4859" width="3" style="1"/>
    <col min="4860" max="4860" width="3.5" style="1" bestFit="1" customWidth="1"/>
    <col min="4861" max="5115" width="3" style="1"/>
    <col min="5116" max="5116" width="3.5" style="1" bestFit="1" customWidth="1"/>
    <col min="5117" max="5371" width="3" style="1"/>
    <col min="5372" max="5372" width="3.5" style="1" bestFit="1" customWidth="1"/>
    <col min="5373" max="5627" width="3" style="1"/>
    <col min="5628" max="5628" width="3.5" style="1" bestFit="1" customWidth="1"/>
    <col min="5629" max="5883" width="3" style="1"/>
    <col min="5884" max="5884" width="3.5" style="1" bestFit="1" customWidth="1"/>
    <col min="5885" max="6139" width="3" style="1"/>
    <col min="6140" max="6140" width="3.5" style="1" bestFit="1" customWidth="1"/>
    <col min="6141" max="6395" width="3" style="1"/>
    <col min="6396" max="6396" width="3.5" style="1" bestFit="1" customWidth="1"/>
    <col min="6397" max="6651" width="3" style="1"/>
    <col min="6652" max="6652" width="3.5" style="1" bestFit="1" customWidth="1"/>
    <col min="6653" max="6907" width="3" style="1"/>
    <col min="6908" max="6908" width="3.5" style="1" bestFit="1" customWidth="1"/>
    <col min="6909" max="7163" width="3" style="1"/>
    <col min="7164" max="7164" width="3.5" style="1" bestFit="1" customWidth="1"/>
    <col min="7165" max="7419" width="3" style="1"/>
    <col min="7420" max="7420" width="3.5" style="1" bestFit="1" customWidth="1"/>
    <col min="7421" max="7675" width="3" style="1"/>
    <col min="7676" max="7676" width="3.5" style="1" bestFit="1" customWidth="1"/>
    <col min="7677" max="7931" width="3" style="1"/>
    <col min="7932" max="7932" width="3.5" style="1" bestFit="1" customWidth="1"/>
    <col min="7933" max="8187" width="3" style="1"/>
    <col min="8188" max="8188" width="3.5" style="1" bestFit="1" customWidth="1"/>
    <col min="8189" max="8443" width="3" style="1"/>
    <col min="8444" max="8444" width="3.5" style="1" bestFit="1" customWidth="1"/>
    <col min="8445" max="8699" width="3" style="1"/>
    <col min="8700" max="8700" width="3.5" style="1" bestFit="1" customWidth="1"/>
    <col min="8701" max="8955" width="3" style="1"/>
    <col min="8956" max="8956" width="3.5" style="1" bestFit="1" customWidth="1"/>
    <col min="8957" max="9211" width="3" style="1"/>
    <col min="9212" max="9212" width="3.5" style="1" bestFit="1" customWidth="1"/>
    <col min="9213" max="9467" width="3" style="1"/>
    <col min="9468" max="9468" width="3.5" style="1" bestFit="1" customWidth="1"/>
    <col min="9469" max="9723" width="3" style="1"/>
    <col min="9724" max="9724" width="3.5" style="1" bestFit="1" customWidth="1"/>
    <col min="9725" max="9979" width="3" style="1"/>
    <col min="9980" max="9980" width="3.5" style="1" bestFit="1" customWidth="1"/>
    <col min="9981" max="10235" width="3" style="1"/>
    <col min="10236" max="10236" width="3.5" style="1" bestFit="1" customWidth="1"/>
    <col min="10237" max="10491" width="3" style="1"/>
    <col min="10492" max="10492" width="3.5" style="1" bestFit="1" customWidth="1"/>
    <col min="10493" max="10747" width="3" style="1"/>
    <col min="10748" max="10748" width="3.5" style="1" bestFit="1" customWidth="1"/>
    <col min="10749" max="11003" width="3" style="1"/>
    <col min="11004" max="11004" width="3.5" style="1" bestFit="1" customWidth="1"/>
    <col min="11005" max="11259" width="3" style="1"/>
    <col min="11260" max="11260" width="3.5" style="1" bestFit="1" customWidth="1"/>
    <col min="11261" max="11515" width="3" style="1"/>
    <col min="11516" max="11516" width="3.5" style="1" bestFit="1" customWidth="1"/>
    <col min="11517" max="11771" width="3" style="1"/>
    <col min="11772" max="11772" width="3.5" style="1" bestFit="1" customWidth="1"/>
    <col min="11773" max="12027" width="3" style="1"/>
    <col min="12028" max="12028" width="3.5" style="1" bestFit="1" customWidth="1"/>
    <col min="12029" max="12283" width="3" style="1"/>
    <col min="12284" max="12284" width="3.5" style="1" bestFit="1" customWidth="1"/>
    <col min="12285" max="12539" width="3" style="1"/>
    <col min="12540" max="12540" width="3.5" style="1" bestFit="1" customWidth="1"/>
    <col min="12541" max="12795" width="3" style="1"/>
    <col min="12796" max="12796" width="3.5" style="1" bestFit="1" customWidth="1"/>
    <col min="12797" max="13051" width="3" style="1"/>
    <col min="13052" max="13052" width="3.5" style="1" bestFit="1" customWidth="1"/>
    <col min="13053" max="13307" width="3" style="1"/>
    <col min="13308" max="13308" width="3.5" style="1" bestFit="1" customWidth="1"/>
    <col min="13309" max="13563" width="3" style="1"/>
    <col min="13564" max="13564" width="3.5" style="1" bestFit="1" customWidth="1"/>
    <col min="13565" max="13819" width="3" style="1"/>
    <col min="13820" max="13820" width="3.5" style="1" bestFit="1" customWidth="1"/>
    <col min="13821" max="14075" width="3" style="1"/>
    <col min="14076" max="14076" width="3.5" style="1" bestFit="1" customWidth="1"/>
    <col min="14077" max="14331" width="3" style="1"/>
    <col min="14332" max="14332" width="3.5" style="1" bestFit="1" customWidth="1"/>
    <col min="14333" max="14587" width="3" style="1"/>
    <col min="14588" max="14588" width="3.5" style="1" bestFit="1" customWidth="1"/>
    <col min="14589" max="14843" width="3" style="1"/>
    <col min="14844" max="14844" width="3.5" style="1" bestFit="1" customWidth="1"/>
    <col min="14845" max="15099" width="3" style="1"/>
    <col min="15100" max="15100" width="3.5" style="1" bestFit="1" customWidth="1"/>
    <col min="15101" max="15355" width="3" style="1"/>
    <col min="15356" max="15356" width="3.5" style="1" bestFit="1" customWidth="1"/>
    <col min="15357" max="15611" width="3" style="1"/>
    <col min="15612" max="15612" width="3.5" style="1" bestFit="1" customWidth="1"/>
    <col min="15613" max="15867" width="3" style="1"/>
    <col min="15868" max="15868" width="3.5" style="1" bestFit="1" customWidth="1"/>
    <col min="15869" max="16123" width="3" style="1"/>
    <col min="16124" max="16124" width="3.5" style="1" bestFit="1" customWidth="1"/>
    <col min="16125" max="16384" width="3" style="1"/>
  </cols>
  <sheetData>
    <row r="1" spans="1:28" ht="20.100000000000001" customHeight="1" x14ac:dyDescent="0.4">
      <c r="A1" s="49"/>
      <c r="B1" s="92" t="s">
        <v>75</v>
      </c>
      <c r="C1" s="92"/>
      <c r="D1" s="92"/>
      <c r="E1" s="92"/>
      <c r="F1" s="92"/>
      <c r="G1" s="92"/>
      <c r="H1" s="92"/>
      <c r="I1" s="92"/>
      <c r="J1" s="92"/>
      <c r="K1" s="92"/>
      <c r="L1" s="92"/>
      <c r="M1" s="92"/>
      <c r="N1" s="92"/>
      <c r="O1" s="92"/>
      <c r="P1" s="92"/>
      <c r="Q1" s="92"/>
      <c r="R1" s="92"/>
      <c r="S1" s="92"/>
      <c r="T1" s="92"/>
      <c r="U1" s="92"/>
      <c r="V1" s="92"/>
      <c r="W1" s="92"/>
      <c r="X1" s="92"/>
      <c r="Y1" s="92"/>
      <c r="Z1" s="92"/>
      <c r="AA1" s="92"/>
      <c r="AB1" s="92"/>
    </row>
    <row r="2" spans="1:28" ht="39.950000000000003" customHeight="1" x14ac:dyDescent="0.4">
      <c r="A2" s="99" t="s">
        <v>139</v>
      </c>
      <c r="B2" s="99"/>
      <c r="C2" s="99"/>
      <c r="D2" s="99"/>
      <c r="E2" s="99"/>
      <c r="F2" s="99"/>
      <c r="G2" s="99"/>
      <c r="H2" s="99"/>
      <c r="I2" s="99"/>
      <c r="J2" s="99"/>
      <c r="K2" s="99"/>
      <c r="L2" s="99"/>
      <c r="M2" s="99"/>
      <c r="N2" s="99"/>
      <c r="O2" s="99"/>
      <c r="P2" s="99"/>
      <c r="Q2" s="99"/>
      <c r="R2" s="99"/>
      <c r="S2" s="99"/>
      <c r="T2" s="99"/>
      <c r="U2" s="99"/>
      <c r="V2" s="99"/>
      <c r="W2" s="99"/>
      <c r="X2" s="99"/>
      <c r="Y2" s="99"/>
      <c r="Z2" s="99"/>
      <c r="AA2" s="99"/>
      <c r="AB2" s="99"/>
    </row>
    <row r="3" spans="1:28" ht="20.100000000000001" customHeight="1" x14ac:dyDescent="0.4">
      <c r="A3" s="50"/>
      <c r="B3" s="51"/>
      <c r="C3" s="51"/>
      <c r="D3" s="51"/>
      <c r="E3" s="51"/>
      <c r="F3" s="51"/>
      <c r="G3" s="51"/>
      <c r="H3" s="51"/>
      <c r="I3" s="51"/>
      <c r="J3" s="51"/>
      <c r="K3" s="51"/>
      <c r="L3" s="51"/>
      <c r="M3" s="51"/>
      <c r="N3" s="51"/>
      <c r="O3" s="51"/>
      <c r="P3" s="51"/>
      <c r="Q3" s="51"/>
      <c r="R3" s="51"/>
      <c r="S3" s="51"/>
      <c r="T3" s="51"/>
      <c r="U3" s="269">
        <f>$H$15</f>
        <v>0</v>
      </c>
      <c r="V3" s="269"/>
      <c r="W3" s="269"/>
      <c r="X3" s="269"/>
      <c r="Y3" s="269"/>
      <c r="Z3" s="269"/>
      <c r="AA3" s="269"/>
      <c r="AB3" s="51"/>
    </row>
    <row r="4" spans="1:28" ht="20.100000000000001" customHeight="1" x14ac:dyDescent="0.4">
      <c r="A4" s="52"/>
      <c r="B4" s="134" t="s">
        <v>8</v>
      </c>
      <c r="C4" s="134"/>
      <c r="D4" s="134"/>
      <c r="E4" s="134"/>
      <c r="F4" s="134"/>
      <c r="G4" s="134"/>
      <c r="H4" s="134"/>
      <c r="I4" s="52"/>
      <c r="J4" s="52"/>
      <c r="K4" s="52"/>
      <c r="L4" s="52"/>
      <c r="M4" s="51"/>
      <c r="N4" s="51"/>
      <c r="O4" s="51"/>
      <c r="P4" s="51"/>
      <c r="Q4" s="51"/>
      <c r="R4" s="51"/>
      <c r="S4" s="51"/>
      <c r="T4" s="51"/>
      <c r="U4" s="51"/>
      <c r="V4" s="51"/>
      <c r="W4" s="51"/>
      <c r="X4" s="51"/>
      <c r="Y4" s="51"/>
      <c r="Z4" s="51"/>
      <c r="AA4" s="51"/>
      <c r="AB4" s="51"/>
    </row>
    <row r="5" spans="1:28" ht="20.100000000000001" customHeight="1" x14ac:dyDescent="0.4">
      <c r="A5" s="50"/>
      <c r="B5" s="51"/>
      <c r="C5" s="51"/>
      <c r="D5" s="51"/>
      <c r="E5" s="51"/>
      <c r="F5" s="51"/>
      <c r="G5" s="51"/>
      <c r="H5" s="99" t="s">
        <v>19</v>
      </c>
      <c r="I5" s="99"/>
      <c r="J5" s="99"/>
      <c r="K5" s="99"/>
      <c r="L5" s="99"/>
      <c r="M5" s="113" t="s">
        <v>9</v>
      </c>
      <c r="N5" s="113"/>
      <c r="O5" s="113"/>
      <c r="P5" s="113"/>
      <c r="Q5" s="113"/>
      <c r="R5" s="134">
        <f>基本情報設定シート!$C$9</f>
        <v>0</v>
      </c>
      <c r="S5" s="134"/>
      <c r="T5" s="134"/>
      <c r="U5" s="134"/>
      <c r="V5" s="134"/>
      <c r="W5" s="134"/>
      <c r="X5" s="134"/>
      <c r="Y5" s="134"/>
      <c r="Z5" s="134"/>
      <c r="AA5" s="134"/>
      <c r="AB5" s="134"/>
    </row>
    <row r="6" spans="1:28" ht="20.100000000000001" customHeight="1" x14ac:dyDescent="0.4">
      <c r="A6" s="50"/>
      <c r="B6" s="51"/>
      <c r="C6" s="51"/>
      <c r="D6" s="51"/>
      <c r="E6" s="51"/>
      <c r="F6" s="51"/>
      <c r="G6" s="51"/>
      <c r="H6" s="99"/>
      <c r="I6" s="99"/>
      <c r="J6" s="99"/>
      <c r="K6" s="99"/>
      <c r="L6" s="99"/>
      <c r="M6" s="132" t="s">
        <v>10</v>
      </c>
      <c r="N6" s="113"/>
      <c r="O6" s="113"/>
      <c r="P6" s="113"/>
      <c r="Q6" s="113"/>
      <c r="R6" s="133">
        <f>基本情報設定シート!$C$3</f>
        <v>0</v>
      </c>
      <c r="S6" s="133"/>
      <c r="T6" s="133"/>
      <c r="U6" s="133"/>
      <c r="V6" s="133"/>
      <c r="W6" s="133"/>
      <c r="X6" s="133"/>
      <c r="Y6" s="133"/>
      <c r="Z6" s="133"/>
      <c r="AA6" s="133"/>
      <c r="AB6" s="133"/>
    </row>
    <row r="7" spans="1:28" ht="20.100000000000001" customHeight="1" x14ac:dyDescent="0.4">
      <c r="A7" s="50"/>
      <c r="B7" s="51"/>
      <c r="C7" s="51"/>
      <c r="D7" s="51"/>
      <c r="E7" s="51"/>
      <c r="F7" s="51"/>
      <c r="G7" s="51"/>
      <c r="H7" s="99"/>
      <c r="I7" s="99"/>
      <c r="J7" s="99"/>
      <c r="K7" s="99"/>
      <c r="L7" s="99"/>
      <c r="M7" s="113"/>
      <c r="N7" s="113"/>
      <c r="O7" s="113"/>
      <c r="P7" s="113"/>
      <c r="Q7" s="113"/>
      <c r="R7" s="133" t="str">
        <f>基本情報設定シート!$C$4&amp;"　"&amp;基本情報設定シート!$C$5</f>
        <v>　</v>
      </c>
      <c r="S7" s="133"/>
      <c r="T7" s="133"/>
      <c r="U7" s="133"/>
      <c r="V7" s="133"/>
      <c r="W7" s="133"/>
      <c r="X7" s="133"/>
      <c r="Y7" s="133"/>
      <c r="Z7" s="133"/>
      <c r="AA7" s="133"/>
      <c r="AB7" s="133"/>
    </row>
    <row r="8" spans="1:28" s="20" customFormat="1" ht="60" customHeight="1" x14ac:dyDescent="0.4">
      <c r="A8" s="57"/>
      <c r="B8" s="91" t="s">
        <v>141</v>
      </c>
      <c r="C8" s="91"/>
      <c r="D8" s="91"/>
      <c r="E8" s="91"/>
      <c r="F8" s="91"/>
      <c r="G8" s="91"/>
      <c r="H8" s="91"/>
      <c r="I8" s="91"/>
      <c r="J8" s="91"/>
      <c r="K8" s="91"/>
      <c r="L8" s="91"/>
      <c r="M8" s="91"/>
      <c r="N8" s="91"/>
      <c r="O8" s="91"/>
      <c r="P8" s="91"/>
      <c r="Q8" s="91"/>
      <c r="R8" s="91"/>
      <c r="S8" s="91"/>
      <c r="T8" s="91"/>
      <c r="U8" s="91"/>
      <c r="V8" s="91"/>
      <c r="W8" s="91"/>
      <c r="X8" s="91"/>
      <c r="Y8" s="91"/>
      <c r="Z8" s="91"/>
      <c r="AA8" s="91"/>
      <c r="AB8" s="57"/>
    </row>
    <row r="9" spans="1:28" s="3" customFormat="1" ht="30" customHeight="1" x14ac:dyDescent="0.4">
      <c r="A9" s="99" t="s">
        <v>0</v>
      </c>
      <c r="B9" s="99"/>
      <c r="C9" s="99"/>
      <c r="D9" s="99"/>
      <c r="E9" s="99"/>
      <c r="F9" s="99"/>
      <c r="G9" s="99"/>
      <c r="H9" s="99"/>
      <c r="I9" s="99"/>
      <c r="J9" s="99"/>
      <c r="K9" s="99"/>
      <c r="L9" s="99"/>
      <c r="M9" s="99"/>
      <c r="N9" s="99"/>
      <c r="O9" s="99"/>
      <c r="P9" s="99"/>
      <c r="Q9" s="99"/>
      <c r="R9" s="99"/>
      <c r="S9" s="99"/>
      <c r="T9" s="99"/>
      <c r="U9" s="99"/>
      <c r="V9" s="99"/>
      <c r="W9" s="99"/>
      <c r="X9" s="99"/>
      <c r="Y9" s="99"/>
      <c r="Z9" s="99"/>
      <c r="AA9" s="99"/>
      <c r="AB9" s="99"/>
    </row>
    <row r="10" spans="1:28" s="3" customFormat="1" ht="20.100000000000001" customHeight="1" x14ac:dyDescent="0.4">
      <c r="A10" s="71"/>
      <c r="B10" s="246" t="s">
        <v>20</v>
      </c>
      <c r="C10" s="246"/>
      <c r="D10" s="246"/>
      <c r="E10" s="246"/>
      <c r="F10" s="246"/>
      <c r="G10" s="246"/>
      <c r="H10" s="254"/>
      <c r="I10" s="255"/>
      <c r="J10" s="255"/>
      <c r="K10" s="255"/>
      <c r="L10" s="256"/>
      <c r="M10" s="257" t="s">
        <v>21</v>
      </c>
      <c r="N10" s="258"/>
      <c r="O10" s="258"/>
      <c r="P10" s="258"/>
      <c r="Q10" s="259"/>
      <c r="R10" s="252" t="s">
        <v>136</v>
      </c>
      <c r="S10" s="250"/>
      <c r="T10" s="250"/>
      <c r="U10" s="250"/>
      <c r="V10" s="250"/>
      <c r="W10" s="253"/>
      <c r="X10" s="253"/>
      <c r="Y10" s="253"/>
      <c r="Z10" s="250" t="s">
        <v>140</v>
      </c>
      <c r="AA10" s="251"/>
      <c r="AB10" s="71"/>
    </row>
    <row r="11" spans="1:28" s="3" customFormat="1" ht="20.100000000000001" customHeight="1" x14ac:dyDescent="0.4">
      <c r="A11" s="49"/>
      <c r="B11" s="246" t="s">
        <v>1</v>
      </c>
      <c r="C11" s="246"/>
      <c r="D11" s="246"/>
      <c r="E11" s="246"/>
      <c r="F11" s="246"/>
      <c r="G11" s="246"/>
      <c r="H11" s="103" t="e">
        <f>'(様式1号)交付申請書'!$F$10</f>
        <v>#NUM!</v>
      </c>
      <c r="I11" s="104"/>
      <c r="J11" s="104"/>
      <c r="K11" s="104"/>
      <c r="L11" s="105"/>
      <c r="M11" s="257" t="s">
        <v>22</v>
      </c>
      <c r="N11" s="258"/>
      <c r="O11" s="258"/>
      <c r="P11" s="258"/>
      <c r="Q11" s="259"/>
      <c r="R11" s="247" t="str">
        <f>基本情報設定シート!$C$10</f>
        <v>松江市新製品・新技術開発支援事業補助金</v>
      </c>
      <c r="S11" s="248"/>
      <c r="T11" s="248"/>
      <c r="U11" s="248"/>
      <c r="V11" s="248"/>
      <c r="W11" s="248"/>
      <c r="X11" s="248"/>
      <c r="Y11" s="248"/>
      <c r="Z11" s="248"/>
      <c r="AA11" s="249"/>
      <c r="AB11" s="49"/>
    </row>
    <row r="12" spans="1:28" s="3" customFormat="1" ht="20.100000000000001" customHeight="1" x14ac:dyDescent="0.4">
      <c r="A12" s="49"/>
      <c r="B12" s="243" t="s">
        <v>3</v>
      </c>
      <c r="C12" s="244"/>
      <c r="D12" s="244"/>
      <c r="E12" s="244"/>
      <c r="F12" s="244"/>
      <c r="G12" s="245"/>
      <c r="H12" s="109" t="str">
        <f>基本情報設定シート!$C$11</f>
        <v>トライアル事業</v>
      </c>
      <c r="I12" s="110"/>
      <c r="J12" s="110"/>
      <c r="K12" s="110"/>
      <c r="L12" s="110"/>
      <c r="M12" s="110"/>
      <c r="N12" s="110"/>
      <c r="O12" s="110"/>
      <c r="P12" s="110"/>
      <c r="Q12" s="110"/>
      <c r="R12" s="110"/>
      <c r="S12" s="110"/>
      <c r="T12" s="110"/>
      <c r="U12" s="110"/>
      <c r="V12" s="110"/>
      <c r="W12" s="110"/>
      <c r="X12" s="110"/>
      <c r="Y12" s="110"/>
      <c r="Z12" s="110"/>
      <c r="AA12" s="111"/>
      <c r="AB12" s="49"/>
    </row>
    <row r="13" spans="1:28" s="3" customFormat="1" ht="99.95" customHeight="1" x14ac:dyDescent="0.4">
      <c r="A13" s="49"/>
      <c r="B13" s="243" t="s">
        <v>23</v>
      </c>
      <c r="C13" s="244"/>
      <c r="D13" s="244"/>
      <c r="E13" s="244"/>
      <c r="F13" s="244"/>
      <c r="G13" s="245"/>
      <c r="H13" s="260">
        <f>'(様式1号)交付申請書'!$K$12</f>
        <v>0</v>
      </c>
      <c r="I13" s="261"/>
      <c r="J13" s="261"/>
      <c r="K13" s="261"/>
      <c r="L13" s="261"/>
      <c r="M13" s="261"/>
      <c r="N13" s="261"/>
      <c r="O13" s="261"/>
      <c r="P13" s="261"/>
      <c r="Q13" s="261"/>
      <c r="R13" s="261"/>
      <c r="S13" s="261"/>
      <c r="T13" s="261"/>
      <c r="U13" s="261"/>
      <c r="V13" s="261"/>
      <c r="W13" s="261"/>
      <c r="X13" s="261"/>
      <c r="Y13" s="261"/>
      <c r="Z13" s="261"/>
      <c r="AA13" s="262"/>
      <c r="AB13" s="49"/>
    </row>
    <row r="14" spans="1:28" s="3" customFormat="1" ht="39.950000000000003" customHeight="1" x14ac:dyDescent="0.4">
      <c r="A14" s="49"/>
      <c r="B14" s="243" t="s">
        <v>24</v>
      </c>
      <c r="C14" s="244"/>
      <c r="D14" s="244"/>
      <c r="E14" s="244"/>
      <c r="F14" s="244"/>
      <c r="G14" s="244"/>
      <c r="H14" s="260">
        <f>'(様式1号)交付申請書'!$K$16</f>
        <v>0</v>
      </c>
      <c r="I14" s="263"/>
      <c r="J14" s="263"/>
      <c r="K14" s="263"/>
      <c r="L14" s="263"/>
      <c r="M14" s="263"/>
      <c r="N14" s="263"/>
      <c r="O14" s="263"/>
      <c r="P14" s="263"/>
      <c r="Q14" s="263"/>
      <c r="R14" s="263"/>
      <c r="S14" s="263"/>
      <c r="T14" s="263"/>
      <c r="U14" s="263"/>
      <c r="V14" s="263"/>
      <c r="W14" s="263"/>
      <c r="X14" s="263"/>
      <c r="Y14" s="263"/>
      <c r="Z14" s="263"/>
      <c r="AA14" s="264"/>
      <c r="AB14" s="49"/>
    </row>
    <row r="15" spans="1:28" s="3" customFormat="1" ht="20.100000000000001" customHeight="1" x14ac:dyDescent="0.4">
      <c r="A15" s="49"/>
      <c r="B15" s="100" t="s">
        <v>25</v>
      </c>
      <c r="C15" s="101"/>
      <c r="D15" s="101"/>
      <c r="E15" s="101"/>
      <c r="F15" s="101"/>
      <c r="G15" s="102"/>
      <c r="H15" s="265">
        <f>'(様式1号)交付申請書'!$N$17</f>
        <v>0</v>
      </c>
      <c r="I15" s="266"/>
      <c r="J15" s="266"/>
      <c r="K15" s="266"/>
      <c r="L15" s="266"/>
      <c r="M15" s="266"/>
      <c r="N15" s="267"/>
      <c r="O15" s="102" t="s">
        <v>26</v>
      </c>
      <c r="P15" s="268"/>
      <c r="Q15" s="268"/>
      <c r="R15" s="268"/>
      <c r="S15" s="268"/>
      <c r="T15" s="268"/>
      <c r="U15" s="265">
        <f>'(様式1号)交付申請書'!$N$18</f>
        <v>0</v>
      </c>
      <c r="V15" s="266"/>
      <c r="W15" s="266"/>
      <c r="X15" s="266"/>
      <c r="Y15" s="266"/>
      <c r="Z15" s="266"/>
      <c r="AA15" s="267"/>
      <c r="AB15" s="49"/>
    </row>
    <row r="16" spans="1:28" ht="20.100000000000001" customHeight="1" x14ac:dyDescent="0.4">
      <c r="A16" s="51"/>
      <c r="B16" s="51"/>
      <c r="C16" s="51"/>
      <c r="D16" s="58"/>
      <c r="E16" s="58"/>
      <c r="F16" s="58"/>
      <c r="G16" s="58"/>
      <c r="H16" s="58"/>
      <c r="I16" s="58"/>
      <c r="J16" s="58"/>
      <c r="K16" s="58"/>
      <c r="L16" s="58"/>
      <c r="M16" s="58"/>
      <c r="N16" s="58"/>
      <c r="O16" s="58"/>
      <c r="P16" s="58"/>
      <c r="Q16" s="58"/>
      <c r="R16" s="58"/>
      <c r="S16" s="58"/>
      <c r="T16" s="58"/>
      <c r="U16" s="58"/>
      <c r="V16" s="58"/>
      <c r="W16" s="58"/>
      <c r="X16" s="58"/>
      <c r="Y16" s="58"/>
      <c r="Z16" s="58"/>
      <c r="AA16" s="58"/>
      <c r="AB16" s="51"/>
    </row>
  </sheetData>
  <sheetProtection algorithmName="SHA-512" hashValue="sKsvE6BOxMFgzt3U27lSIJHgvcOhzOlQvXzq/zkMFspM670vKZa2LKSsu10fEVfT3MqN6PNTVA9HsE/KjD0PKw==" saltValue="7XVjWOb+78ZW5O84ICegNQ==" spinCount="100000" sheet="1" objects="1" scenarios="1" formatColumns="0" formatRows="0"/>
  <mergeCells count="32">
    <mergeCell ref="M11:Q11"/>
    <mergeCell ref="B11:G11"/>
    <mergeCell ref="B1:AB1"/>
    <mergeCell ref="U3:AA3"/>
    <mergeCell ref="B4:H4"/>
    <mergeCell ref="M5:Q5"/>
    <mergeCell ref="A2:AB2"/>
    <mergeCell ref="R5:AB5"/>
    <mergeCell ref="B13:G13"/>
    <mergeCell ref="H13:AA13"/>
    <mergeCell ref="B14:G14"/>
    <mergeCell ref="H14:AA14"/>
    <mergeCell ref="B15:G15"/>
    <mergeCell ref="H15:N15"/>
    <mergeCell ref="O15:T15"/>
    <mergeCell ref="U15:AA15"/>
    <mergeCell ref="B12:G12"/>
    <mergeCell ref="H12:AA12"/>
    <mergeCell ref="A9:AB9"/>
    <mergeCell ref="B10:G10"/>
    <mergeCell ref="R6:AB6"/>
    <mergeCell ref="H5:L7"/>
    <mergeCell ref="M6:Q7"/>
    <mergeCell ref="R11:AA11"/>
    <mergeCell ref="Z10:AA10"/>
    <mergeCell ref="R10:V10"/>
    <mergeCell ref="W10:Y10"/>
    <mergeCell ref="R7:AB7"/>
    <mergeCell ref="B8:AA8"/>
    <mergeCell ref="H10:L10"/>
    <mergeCell ref="H11:L11"/>
    <mergeCell ref="M10:Q10"/>
  </mergeCells>
  <phoneticPr fontId="1"/>
  <dataValidations count="2">
    <dataValidation allowBlank="1" showInputMessage="1" showErrorMessage="1" prompt="「補助金等交付決定通知書」右上に記載のを日付を入力してください。_x000a_「2025/4/1」のように入力してください。_x000a_自動で和暦表記になります。" sqref="H10:L10"/>
    <dataValidation type="whole" operator="greaterThanOrEqual" allowBlank="1" showInputMessage="1" showErrorMessage="1" prompt="「補助金等交付決定通知書」左上に記載の「指令も産第〇号」の数字を入力してください。" sqref="W10:Y10">
      <formula1>1</formula1>
    </dataValidation>
  </dataValidations>
  <printOptions horizontalCentered="1" verticalCentered="1"/>
  <pageMargins left="0.70866141732283472" right="0.70866141732283472" top="0.55118110236220474" bottom="0.55118110236220474" header="0.31496062992125984" footer="0.31496062992125984"/>
  <pageSetup paperSize="9" scale="95"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F24"/>
  <sheetViews>
    <sheetView view="pageBreakPreview" zoomScale="90" zoomScaleNormal="85" zoomScaleSheetLayoutView="90" workbookViewId="0">
      <selection activeCell="U3" sqref="U3:AA3"/>
    </sheetView>
  </sheetViews>
  <sheetFormatPr defaultColWidth="3" defaultRowHeight="18.75" customHeight="1" x14ac:dyDescent="0.4"/>
  <cols>
    <col min="1" max="1" width="3" style="1"/>
    <col min="2" max="2" width="2" style="1" customWidth="1"/>
    <col min="3" max="3" width="4.625" style="1" customWidth="1"/>
    <col min="4" max="27" width="3" style="1"/>
    <col min="28" max="28" width="3" style="1" customWidth="1"/>
    <col min="29" max="29" width="3" style="1"/>
    <col min="30" max="30" width="9.5" style="1" bestFit="1" customWidth="1"/>
    <col min="31" max="32" width="20.625" style="1" customWidth="1"/>
    <col min="33" max="263" width="3" style="1"/>
    <col min="264" max="264" width="3.5" style="1" bestFit="1" customWidth="1"/>
    <col min="265" max="519" width="3" style="1"/>
    <col min="520" max="520" width="3.5" style="1" bestFit="1" customWidth="1"/>
    <col min="521" max="775" width="3" style="1"/>
    <col min="776" max="776" width="3.5" style="1" bestFit="1" customWidth="1"/>
    <col min="777" max="1031" width="3" style="1"/>
    <col min="1032" max="1032" width="3.5" style="1" bestFit="1" customWidth="1"/>
    <col min="1033" max="1287" width="3" style="1"/>
    <col min="1288" max="1288" width="3.5" style="1" bestFit="1" customWidth="1"/>
    <col min="1289" max="1543" width="3" style="1"/>
    <col min="1544" max="1544" width="3.5" style="1" bestFit="1" customWidth="1"/>
    <col min="1545" max="1799" width="3" style="1"/>
    <col min="1800" max="1800" width="3.5" style="1" bestFit="1" customWidth="1"/>
    <col min="1801" max="2055" width="3" style="1"/>
    <col min="2056" max="2056" width="3.5" style="1" bestFit="1" customWidth="1"/>
    <col min="2057" max="2311" width="3" style="1"/>
    <col min="2312" max="2312" width="3.5" style="1" bestFit="1" customWidth="1"/>
    <col min="2313" max="2567" width="3" style="1"/>
    <col min="2568" max="2568" width="3.5" style="1" bestFit="1" customWidth="1"/>
    <col min="2569" max="2823" width="3" style="1"/>
    <col min="2824" max="2824" width="3.5" style="1" bestFit="1" customWidth="1"/>
    <col min="2825" max="3079" width="3" style="1"/>
    <col min="3080" max="3080" width="3.5" style="1" bestFit="1" customWidth="1"/>
    <col min="3081" max="3335" width="3" style="1"/>
    <col min="3336" max="3336" width="3.5" style="1" bestFit="1" customWidth="1"/>
    <col min="3337" max="3591" width="3" style="1"/>
    <col min="3592" max="3592" width="3.5" style="1" bestFit="1" customWidth="1"/>
    <col min="3593" max="3847" width="3" style="1"/>
    <col min="3848" max="3848" width="3.5" style="1" bestFit="1" customWidth="1"/>
    <col min="3849" max="4103" width="3" style="1"/>
    <col min="4104" max="4104" width="3.5" style="1" bestFit="1" customWidth="1"/>
    <col min="4105" max="4359" width="3" style="1"/>
    <col min="4360" max="4360" width="3.5" style="1" bestFit="1" customWidth="1"/>
    <col min="4361" max="4615" width="3" style="1"/>
    <col min="4616" max="4616" width="3.5" style="1" bestFit="1" customWidth="1"/>
    <col min="4617" max="4871" width="3" style="1"/>
    <col min="4872" max="4872" width="3.5" style="1" bestFit="1" customWidth="1"/>
    <col min="4873" max="5127" width="3" style="1"/>
    <col min="5128" max="5128" width="3.5" style="1" bestFit="1" customWidth="1"/>
    <col min="5129" max="5383" width="3" style="1"/>
    <col min="5384" max="5384" width="3.5" style="1" bestFit="1" customWidth="1"/>
    <col min="5385" max="5639" width="3" style="1"/>
    <col min="5640" max="5640" width="3.5" style="1" bestFit="1" customWidth="1"/>
    <col min="5641" max="5895" width="3" style="1"/>
    <col min="5896" max="5896" width="3.5" style="1" bestFit="1" customWidth="1"/>
    <col min="5897" max="6151" width="3" style="1"/>
    <col min="6152" max="6152" width="3.5" style="1" bestFit="1" customWidth="1"/>
    <col min="6153" max="6407" width="3" style="1"/>
    <col min="6408" max="6408" width="3.5" style="1" bestFit="1" customWidth="1"/>
    <col min="6409" max="6663" width="3" style="1"/>
    <col min="6664" max="6664" width="3.5" style="1" bestFit="1" customWidth="1"/>
    <col min="6665" max="6919" width="3" style="1"/>
    <col min="6920" max="6920" width="3.5" style="1" bestFit="1" customWidth="1"/>
    <col min="6921" max="7175" width="3" style="1"/>
    <col min="7176" max="7176" width="3.5" style="1" bestFit="1" customWidth="1"/>
    <col min="7177" max="7431" width="3" style="1"/>
    <col min="7432" max="7432" width="3.5" style="1" bestFit="1" customWidth="1"/>
    <col min="7433" max="7687" width="3" style="1"/>
    <col min="7688" max="7688" width="3.5" style="1" bestFit="1" customWidth="1"/>
    <col min="7689" max="7943" width="3" style="1"/>
    <col min="7944" max="7944" width="3.5" style="1" bestFit="1" customWidth="1"/>
    <col min="7945" max="8199" width="3" style="1"/>
    <col min="8200" max="8200" width="3.5" style="1" bestFit="1" customWidth="1"/>
    <col min="8201" max="8455" width="3" style="1"/>
    <col min="8456" max="8456" width="3.5" style="1" bestFit="1" customWidth="1"/>
    <col min="8457" max="8711" width="3" style="1"/>
    <col min="8712" max="8712" width="3.5" style="1" bestFit="1" customWidth="1"/>
    <col min="8713" max="8967" width="3" style="1"/>
    <col min="8968" max="8968" width="3.5" style="1" bestFit="1" customWidth="1"/>
    <col min="8969" max="9223" width="3" style="1"/>
    <col min="9224" max="9224" width="3.5" style="1" bestFit="1" customWidth="1"/>
    <col min="9225" max="9479" width="3" style="1"/>
    <col min="9480" max="9480" width="3.5" style="1" bestFit="1" customWidth="1"/>
    <col min="9481" max="9735" width="3" style="1"/>
    <col min="9736" max="9736" width="3.5" style="1" bestFit="1" customWidth="1"/>
    <col min="9737" max="9991" width="3" style="1"/>
    <col min="9992" max="9992" width="3.5" style="1" bestFit="1" customWidth="1"/>
    <col min="9993" max="10247" width="3" style="1"/>
    <col min="10248" max="10248" width="3.5" style="1" bestFit="1" customWidth="1"/>
    <col min="10249" max="10503" width="3" style="1"/>
    <col min="10504" max="10504" width="3.5" style="1" bestFit="1" customWidth="1"/>
    <col min="10505" max="10759" width="3" style="1"/>
    <col min="10760" max="10760" width="3.5" style="1" bestFit="1" customWidth="1"/>
    <col min="10761" max="11015" width="3" style="1"/>
    <col min="11016" max="11016" width="3.5" style="1" bestFit="1" customWidth="1"/>
    <col min="11017" max="11271" width="3" style="1"/>
    <col min="11272" max="11272" width="3.5" style="1" bestFit="1" customWidth="1"/>
    <col min="11273" max="11527" width="3" style="1"/>
    <col min="11528" max="11528" width="3.5" style="1" bestFit="1" customWidth="1"/>
    <col min="11529" max="11783" width="3" style="1"/>
    <col min="11784" max="11784" width="3.5" style="1" bestFit="1" customWidth="1"/>
    <col min="11785" max="12039" width="3" style="1"/>
    <col min="12040" max="12040" width="3.5" style="1" bestFit="1" customWidth="1"/>
    <col min="12041" max="12295" width="3" style="1"/>
    <col min="12296" max="12296" width="3.5" style="1" bestFit="1" customWidth="1"/>
    <col min="12297" max="12551" width="3" style="1"/>
    <col min="12552" max="12552" width="3.5" style="1" bestFit="1" customWidth="1"/>
    <col min="12553" max="12807" width="3" style="1"/>
    <col min="12808" max="12808" width="3.5" style="1" bestFit="1" customWidth="1"/>
    <col min="12809" max="13063" width="3" style="1"/>
    <col min="13064" max="13064" width="3.5" style="1" bestFit="1" customWidth="1"/>
    <col min="13065" max="13319" width="3" style="1"/>
    <col min="13320" max="13320" width="3.5" style="1" bestFit="1" customWidth="1"/>
    <col min="13321" max="13575" width="3" style="1"/>
    <col min="13576" max="13576" width="3.5" style="1" bestFit="1" customWidth="1"/>
    <col min="13577" max="13831" width="3" style="1"/>
    <col min="13832" max="13832" width="3.5" style="1" bestFit="1" customWidth="1"/>
    <col min="13833" max="14087" width="3" style="1"/>
    <col min="14088" max="14088" width="3.5" style="1" bestFit="1" customWidth="1"/>
    <col min="14089" max="14343" width="3" style="1"/>
    <col min="14344" max="14344" width="3.5" style="1" bestFit="1" customWidth="1"/>
    <col min="14345" max="14599" width="3" style="1"/>
    <col min="14600" max="14600" width="3.5" style="1" bestFit="1" customWidth="1"/>
    <col min="14601" max="14855" width="3" style="1"/>
    <col min="14856" max="14856" width="3.5" style="1" bestFit="1" customWidth="1"/>
    <col min="14857" max="15111" width="3" style="1"/>
    <col min="15112" max="15112" width="3.5" style="1" bestFit="1" customWidth="1"/>
    <col min="15113" max="15367" width="3" style="1"/>
    <col min="15368" max="15368" width="3.5" style="1" bestFit="1" customWidth="1"/>
    <col min="15369" max="15623" width="3" style="1"/>
    <col min="15624" max="15624" width="3.5" style="1" bestFit="1" customWidth="1"/>
    <col min="15625" max="15879" width="3" style="1"/>
    <col min="15880" max="15880" width="3.5" style="1" bestFit="1" customWidth="1"/>
    <col min="15881" max="16135" width="3" style="1"/>
    <col min="16136" max="16136" width="3.5" style="1" bestFit="1" customWidth="1"/>
    <col min="16137" max="16384" width="3" style="1"/>
  </cols>
  <sheetData>
    <row r="1" spans="1:32" ht="20.100000000000001" customHeight="1" x14ac:dyDescent="0.4">
      <c r="A1" s="49"/>
      <c r="B1" s="92" t="s">
        <v>60</v>
      </c>
      <c r="C1" s="92"/>
      <c r="D1" s="92"/>
      <c r="E1" s="92"/>
      <c r="F1" s="92"/>
      <c r="G1" s="92"/>
      <c r="H1" s="92"/>
      <c r="I1" s="92"/>
      <c r="J1" s="92"/>
      <c r="K1" s="92"/>
      <c r="L1" s="92"/>
      <c r="M1" s="92"/>
      <c r="N1" s="92"/>
      <c r="O1" s="92"/>
      <c r="P1" s="92"/>
      <c r="Q1" s="92"/>
      <c r="R1" s="92"/>
      <c r="S1" s="92"/>
      <c r="T1" s="92"/>
      <c r="U1" s="92"/>
      <c r="V1" s="92"/>
      <c r="W1" s="92"/>
      <c r="X1" s="92"/>
      <c r="Y1" s="92"/>
      <c r="Z1" s="92"/>
      <c r="AA1" s="92"/>
      <c r="AB1" s="92"/>
    </row>
    <row r="2" spans="1:32" ht="39.950000000000003" customHeight="1" x14ac:dyDescent="0.4">
      <c r="A2" s="99" t="s">
        <v>70</v>
      </c>
      <c r="B2" s="99"/>
      <c r="C2" s="99"/>
      <c r="D2" s="99"/>
      <c r="E2" s="99"/>
      <c r="F2" s="99"/>
      <c r="G2" s="99"/>
      <c r="H2" s="99"/>
      <c r="I2" s="99"/>
      <c r="J2" s="99"/>
      <c r="K2" s="99"/>
      <c r="L2" s="99"/>
      <c r="M2" s="99"/>
      <c r="N2" s="99"/>
      <c r="O2" s="99"/>
      <c r="P2" s="99"/>
      <c r="Q2" s="99"/>
      <c r="R2" s="99"/>
      <c r="S2" s="99"/>
      <c r="T2" s="99"/>
      <c r="U2" s="99"/>
      <c r="V2" s="99"/>
      <c r="W2" s="99"/>
      <c r="X2" s="99"/>
      <c r="Y2" s="99"/>
      <c r="Z2" s="99"/>
      <c r="AA2" s="99"/>
      <c r="AB2" s="99"/>
      <c r="AC2" s="5"/>
      <c r="AD2" s="5"/>
    </row>
    <row r="3" spans="1:32" ht="20.100000000000001" customHeight="1" x14ac:dyDescent="0.4">
      <c r="A3" s="50"/>
      <c r="B3" s="51"/>
      <c r="C3" s="51"/>
      <c r="D3" s="51"/>
      <c r="E3" s="51"/>
      <c r="F3" s="51"/>
      <c r="G3" s="51"/>
      <c r="H3" s="51"/>
      <c r="I3" s="51"/>
      <c r="J3" s="51"/>
      <c r="K3" s="51"/>
      <c r="L3" s="51"/>
      <c r="M3" s="51"/>
      <c r="N3" s="51"/>
      <c r="O3" s="51"/>
      <c r="P3" s="51"/>
      <c r="Q3" s="51"/>
      <c r="R3" s="51"/>
      <c r="S3" s="51"/>
      <c r="T3" s="51"/>
      <c r="U3" s="112"/>
      <c r="V3" s="112"/>
      <c r="W3" s="112"/>
      <c r="X3" s="112"/>
      <c r="Y3" s="112"/>
      <c r="Z3" s="112"/>
      <c r="AA3" s="112"/>
      <c r="AB3" s="51"/>
    </row>
    <row r="4" spans="1:32" ht="20.100000000000001" customHeight="1" x14ac:dyDescent="0.4">
      <c r="A4" s="52"/>
      <c r="B4" s="134" t="s">
        <v>8</v>
      </c>
      <c r="C4" s="134"/>
      <c r="D4" s="134"/>
      <c r="E4" s="134"/>
      <c r="F4" s="134"/>
      <c r="G4" s="134"/>
      <c r="H4" s="134"/>
      <c r="I4" s="134"/>
      <c r="J4" s="72"/>
      <c r="K4" s="52"/>
      <c r="L4" s="52"/>
      <c r="M4" s="52"/>
      <c r="N4" s="51"/>
      <c r="O4" s="51"/>
      <c r="P4" s="51"/>
      <c r="Q4" s="51"/>
      <c r="R4" s="51"/>
      <c r="S4" s="51"/>
      <c r="T4" s="51"/>
      <c r="U4" s="51"/>
      <c r="V4" s="51"/>
      <c r="W4" s="51"/>
      <c r="X4" s="51"/>
      <c r="Y4" s="51"/>
      <c r="Z4" s="51"/>
      <c r="AA4" s="51"/>
      <c r="AB4" s="51"/>
    </row>
    <row r="5" spans="1:32" ht="20.100000000000001" customHeight="1" x14ac:dyDescent="0.4">
      <c r="A5" s="50"/>
      <c r="B5" s="51"/>
      <c r="C5" s="51"/>
      <c r="D5" s="51"/>
      <c r="E5" s="51"/>
      <c r="F5" s="51"/>
      <c r="G5" s="51"/>
      <c r="H5" s="99" t="s">
        <v>19</v>
      </c>
      <c r="I5" s="99"/>
      <c r="J5" s="99"/>
      <c r="K5" s="99"/>
      <c r="L5" s="99"/>
      <c r="M5" s="113" t="s">
        <v>9</v>
      </c>
      <c r="N5" s="113"/>
      <c r="O5" s="113"/>
      <c r="P5" s="113"/>
      <c r="Q5" s="113"/>
      <c r="R5" s="133">
        <f>基本情報設定シート!$C$9</f>
        <v>0</v>
      </c>
      <c r="S5" s="133"/>
      <c r="T5" s="133"/>
      <c r="U5" s="133"/>
      <c r="V5" s="133"/>
      <c r="W5" s="133"/>
      <c r="X5" s="133"/>
      <c r="Y5" s="133"/>
      <c r="Z5" s="133"/>
      <c r="AA5" s="133"/>
      <c r="AB5" s="133"/>
    </row>
    <row r="6" spans="1:32" ht="20.100000000000001" customHeight="1" x14ac:dyDescent="0.4">
      <c r="A6" s="50"/>
      <c r="B6" s="51"/>
      <c r="C6" s="51"/>
      <c r="D6" s="51"/>
      <c r="E6" s="51"/>
      <c r="F6" s="51"/>
      <c r="G6" s="51"/>
      <c r="H6" s="99"/>
      <c r="I6" s="99"/>
      <c r="J6" s="99"/>
      <c r="K6" s="99"/>
      <c r="L6" s="99"/>
      <c r="M6" s="132" t="s">
        <v>10</v>
      </c>
      <c r="N6" s="113"/>
      <c r="O6" s="113"/>
      <c r="P6" s="113"/>
      <c r="Q6" s="113"/>
      <c r="R6" s="133">
        <f>基本情報設定シート!$C$3</f>
        <v>0</v>
      </c>
      <c r="S6" s="133"/>
      <c r="T6" s="133"/>
      <c r="U6" s="133"/>
      <c r="V6" s="133"/>
      <c r="W6" s="133"/>
      <c r="X6" s="133"/>
      <c r="Y6" s="133"/>
      <c r="Z6" s="133"/>
      <c r="AA6" s="133"/>
      <c r="AB6" s="133"/>
    </row>
    <row r="7" spans="1:32" ht="20.100000000000001" customHeight="1" thickBot="1" x14ac:dyDescent="0.45">
      <c r="A7" s="50"/>
      <c r="B7" s="51"/>
      <c r="C7" s="51"/>
      <c r="D7" s="51"/>
      <c r="E7" s="51"/>
      <c r="F7" s="51"/>
      <c r="G7" s="51"/>
      <c r="H7" s="99"/>
      <c r="I7" s="99"/>
      <c r="J7" s="99"/>
      <c r="K7" s="99"/>
      <c r="L7" s="99"/>
      <c r="M7" s="113"/>
      <c r="N7" s="113"/>
      <c r="O7" s="113"/>
      <c r="P7" s="113"/>
      <c r="Q7" s="113"/>
      <c r="R7" s="133" t="str">
        <f>基本情報設定シート!$C$4&amp;"　"&amp;基本情報設定シート!$C$5</f>
        <v>　</v>
      </c>
      <c r="S7" s="133"/>
      <c r="T7" s="133"/>
      <c r="U7" s="133"/>
      <c r="V7" s="133"/>
      <c r="W7" s="133"/>
      <c r="X7" s="133"/>
      <c r="Y7" s="133"/>
      <c r="Z7" s="133"/>
      <c r="AA7" s="133"/>
      <c r="AB7" s="133"/>
    </row>
    <row r="8" spans="1:32" s="19" customFormat="1" ht="60" customHeight="1" thickTop="1" thickBot="1" x14ac:dyDescent="0.45">
      <c r="A8" s="73"/>
      <c r="B8" s="91" t="s">
        <v>137</v>
      </c>
      <c r="C8" s="91"/>
      <c r="D8" s="91"/>
      <c r="E8" s="91"/>
      <c r="F8" s="91"/>
      <c r="G8" s="91"/>
      <c r="H8" s="91"/>
      <c r="I8" s="91"/>
      <c r="J8" s="91"/>
      <c r="K8" s="91"/>
      <c r="L8" s="91"/>
      <c r="M8" s="91"/>
      <c r="N8" s="91"/>
      <c r="O8" s="91"/>
      <c r="P8" s="91"/>
      <c r="Q8" s="91"/>
      <c r="R8" s="91"/>
      <c r="S8" s="91"/>
      <c r="T8" s="91"/>
      <c r="U8" s="91"/>
      <c r="V8" s="91"/>
      <c r="W8" s="91"/>
      <c r="X8" s="91"/>
      <c r="Y8" s="91"/>
      <c r="Z8" s="91"/>
      <c r="AA8" s="91"/>
      <c r="AB8" s="73"/>
      <c r="AD8" s="20"/>
      <c r="AE8" s="285" t="s">
        <v>146</v>
      </c>
      <c r="AF8" s="286"/>
    </row>
    <row r="9" spans="1:32" s="3" customFormat="1" ht="30" customHeight="1" thickTop="1" x14ac:dyDescent="0.4">
      <c r="A9" s="99" t="s">
        <v>0</v>
      </c>
      <c r="B9" s="99"/>
      <c r="C9" s="99"/>
      <c r="D9" s="99"/>
      <c r="E9" s="99"/>
      <c r="F9" s="99"/>
      <c r="G9" s="99"/>
      <c r="H9" s="99"/>
      <c r="I9" s="99"/>
      <c r="J9" s="99"/>
      <c r="K9" s="99"/>
      <c r="L9" s="99"/>
      <c r="M9" s="99"/>
      <c r="N9" s="99"/>
      <c r="O9" s="99"/>
      <c r="P9" s="99"/>
      <c r="Q9" s="99"/>
      <c r="R9" s="99"/>
      <c r="S9" s="99"/>
      <c r="T9" s="99"/>
      <c r="U9" s="99"/>
      <c r="V9" s="99"/>
      <c r="W9" s="99"/>
      <c r="X9" s="99"/>
      <c r="Y9" s="99"/>
      <c r="Z9" s="99"/>
      <c r="AA9" s="99"/>
      <c r="AB9" s="99"/>
      <c r="AD9" s="81" t="s">
        <v>247</v>
      </c>
      <c r="AE9" s="82" t="s">
        <v>144</v>
      </c>
      <c r="AF9" s="82" t="s">
        <v>145</v>
      </c>
    </row>
    <row r="10" spans="1:32" s="3" customFormat="1" ht="39.950000000000003" customHeight="1" x14ac:dyDescent="0.4">
      <c r="A10" s="49"/>
      <c r="B10" s="246" t="s">
        <v>20</v>
      </c>
      <c r="C10" s="246"/>
      <c r="D10" s="246"/>
      <c r="E10" s="246"/>
      <c r="F10" s="246"/>
      <c r="G10" s="246"/>
      <c r="H10" s="273" t="str">
        <f>IF($AE$10&lt;&gt;"",TEXT('(様式4号)着手届'!$H$10,"ggge年m月d日")&amp;CHAR(10)&amp;TEXT($AE$10,"ggge年m月d日"),TEXT('(様式4号)着手届'!$H$10,"ggge年m月d日"))</f>
        <v>明治33年1月0日</v>
      </c>
      <c r="I10" s="274"/>
      <c r="J10" s="274"/>
      <c r="K10" s="274"/>
      <c r="L10" s="275"/>
      <c r="M10" s="257" t="s">
        <v>21</v>
      </c>
      <c r="N10" s="258"/>
      <c r="O10" s="258"/>
      <c r="P10" s="258"/>
      <c r="Q10" s="259"/>
      <c r="R10" s="257" t="str">
        <f>IF($AF$10&lt;&gt;"",CONCATENATE('(様式4号)着手届'!R10,'(様式4号)着手届'!W10,'(様式4号)着手届'!Z10)&amp;CHAR(10)&amp;CONCATENATE("指令も産第",$AF$10,"号の2"),CONCATENATE('(様式4号)着手届'!R10,'(様式4号)着手届'!W10,'(様式4号)着手届'!Z10))</f>
        <v>指令も産第号</v>
      </c>
      <c r="S10" s="258"/>
      <c r="T10" s="258"/>
      <c r="U10" s="258"/>
      <c r="V10" s="258"/>
      <c r="W10" s="258"/>
      <c r="X10" s="258"/>
      <c r="Y10" s="258"/>
      <c r="Z10" s="258"/>
      <c r="AA10" s="259"/>
      <c r="AB10" s="49"/>
      <c r="AD10" s="81" t="s">
        <v>248</v>
      </c>
      <c r="AE10" s="59"/>
      <c r="AF10" s="60"/>
    </row>
    <row r="11" spans="1:32" s="3" customFormat="1" ht="20.100000000000001" customHeight="1" x14ac:dyDescent="0.4">
      <c r="A11" s="49"/>
      <c r="B11" s="246" t="s">
        <v>1</v>
      </c>
      <c r="C11" s="246"/>
      <c r="D11" s="246"/>
      <c r="E11" s="246"/>
      <c r="F11" s="246"/>
      <c r="G11" s="270" t="e">
        <f>'(様式1号)交付申請書'!$F$10</f>
        <v>#NUM!</v>
      </c>
      <c r="H11" s="271"/>
      <c r="I11" s="271"/>
      <c r="J11" s="271"/>
      <c r="K11" s="271"/>
      <c r="L11" s="272"/>
      <c r="M11" s="257" t="s">
        <v>22</v>
      </c>
      <c r="N11" s="258"/>
      <c r="O11" s="258"/>
      <c r="P11" s="258"/>
      <c r="Q11" s="259"/>
      <c r="R11" s="248" t="str">
        <f>基本情報設定シート!$C$10</f>
        <v>松江市新製品・新技術開発支援事業補助金</v>
      </c>
      <c r="S11" s="248"/>
      <c r="T11" s="248"/>
      <c r="U11" s="248"/>
      <c r="V11" s="248"/>
      <c r="W11" s="248"/>
      <c r="X11" s="248"/>
      <c r="Y11" s="248"/>
      <c r="Z11" s="248"/>
      <c r="AA11" s="249"/>
      <c r="AB11" s="49"/>
    </row>
    <row r="12" spans="1:32" s="3" customFormat="1" ht="20.100000000000001" customHeight="1" x14ac:dyDescent="0.4">
      <c r="A12" s="49"/>
      <c r="B12" s="93" t="s">
        <v>61</v>
      </c>
      <c r="C12" s="94"/>
      <c r="D12" s="94"/>
      <c r="E12" s="94"/>
      <c r="F12" s="94"/>
      <c r="G12" s="94"/>
      <c r="H12" s="94"/>
      <c r="I12" s="94"/>
      <c r="J12" s="94"/>
      <c r="K12" s="94"/>
      <c r="L12" s="95"/>
      <c r="M12" s="109" t="str">
        <f>基本情報設定シート!$C$11</f>
        <v>トライアル事業</v>
      </c>
      <c r="N12" s="110"/>
      <c r="O12" s="110"/>
      <c r="P12" s="110"/>
      <c r="Q12" s="110"/>
      <c r="R12" s="110"/>
      <c r="S12" s="110"/>
      <c r="T12" s="110"/>
      <c r="U12" s="110"/>
      <c r="V12" s="110"/>
      <c r="W12" s="110"/>
      <c r="X12" s="110"/>
      <c r="Y12" s="110"/>
      <c r="Z12" s="110"/>
      <c r="AA12" s="111"/>
      <c r="AB12" s="49"/>
    </row>
    <row r="13" spans="1:32" s="3" customFormat="1" ht="39.950000000000003" customHeight="1" x14ac:dyDescent="0.4">
      <c r="A13" s="49"/>
      <c r="B13" s="93" t="s">
        <v>62</v>
      </c>
      <c r="C13" s="94"/>
      <c r="D13" s="94"/>
      <c r="E13" s="94"/>
      <c r="F13" s="94"/>
      <c r="G13" s="94"/>
      <c r="H13" s="94"/>
      <c r="I13" s="94"/>
      <c r="J13" s="94"/>
      <c r="K13" s="94"/>
      <c r="L13" s="95"/>
      <c r="M13" s="114">
        <f>'(様式1号)交付申請書'!$K$15</f>
        <v>0</v>
      </c>
      <c r="N13" s="115"/>
      <c r="O13" s="115"/>
      <c r="P13" s="115"/>
      <c r="Q13" s="115"/>
      <c r="R13" s="115"/>
      <c r="S13" s="115"/>
      <c r="T13" s="115"/>
      <c r="U13" s="115"/>
      <c r="V13" s="115"/>
      <c r="W13" s="115"/>
      <c r="X13" s="115"/>
      <c r="Y13" s="115"/>
      <c r="Z13" s="263" t="s">
        <v>5</v>
      </c>
      <c r="AA13" s="264"/>
      <c r="AB13" s="49"/>
    </row>
    <row r="14" spans="1:32" s="3" customFormat="1" ht="39.950000000000003" customHeight="1" x14ac:dyDescent="0.4">
      <c r="A14" s="49"/>
      <c r="B14" s="93" t="s">
        <v>63</v>
      </c>
      <c r="C14" s="94"/>
      <c r="D14" s="94"/>
      <c r="E14" s="94"/>
      <c r="F14" s="94"/>
      <c r="G14" s="94"/>
      <c r="H14" s="94"/>
      <c r="I14" s="94"/>
      <c r="J14" s="94"/>
      <c r="K14" s="94"/>
      <c r="L14" s="95"/>
      <c r="M14" s="279" t="str">
        <f>IFERROR(IF($R$14&gt;0,"（増額）","（減額）"),"")</f>
        <v>（増額）</v>
      </c>
      <c r="N14" s="280"/>
      <c r="O14" s="280"/>
      <c r="P14" s="280"/>
      <c r="Q14" s="280"/>
      <c r="R14" s="281" t="str">
        <f>IFERROR($M$15-$M$13,"")</f>
        <v/>
      </c>
      <c r="S14" s="281"/>
      <c r="T14" s="281"/>
      <c r="U14" s="281"/>
      <c r="V14" s="281"/>
      <c r="W14" s="281"/>
      <c r="X14" s="281"/>
      <c r="Y14" s="281"/>
      <c r="Z14" s="263" t="s">
        <v>5</v>
      </c>
      <c r="AA14" s="264"/>
      <c r="AB14" s="49"/>
    </row>
    <row r="15" spans="1:32" s="3" customFormat="1" ht="39.950000000000003" customHeight="1" x14ac:dyDescent="0.4">
      <c r="A15" s="49"/>
      <c r="B15" s="276" t="s">
        <v>64</v>
      </c>
      <c r="C15" s="277"/>
      <c r="D15" s="277"/>
      <c r="E15" s="277"/>
      <c r="F15" s="277"/>
      <c r="G15" s="277"/>
      <c r="H15" s="277"/>
      <c r="I15" s="277"/>
      <c r="J15" s="277"/>
      <c r="K15" s="277"/>
      <c r="L15" s="278"/>
      <c r="M15" s="114" t="str">
        <f>'(別紙5)変更事業計画書'!$K$51</f>
        <v/>
      </c>
      <c r="N15" s="115"/>
      <c r="O15" s="115"/>
      <c r="P15" s="115"/>
      <c r="Q15" s="115"/>
      <c r="R15" s="115"/>
      <c r="S15" s="115"/>
      <c r="T15" s="115"/>
      <c r="U15" s="115"/>
      <c r="V15" s="115"/>
      <c r="W15" s="115"/>
      <c r="X15" s="115"/>
      <c r="Y15" s="115"/>
      <c r="Z15" s="263" t="s">
        <v>5</v>
      </c>
      <c r="AA15" s="264"/>
      <c r="AB15" s="49"/>
    </row>
    <row r="16" spans="1:32" s="3" customFormat="1" ht="99.95" customHeight="1" x14ac:dyDescent="0.4">
      <c r="A16" s="49"/>
      <c r="B16" s="243" t="s">
        <v>65</v>
      </c>
      <c r="C16" s="244"/>
      <c r="D16" s="244"/>
      <c r="E16" s="244"/>
      <c r="F16" s="244"/>
      <c r="G16" s="244"/>
      <c r="H16" s="244"/>
      <c r="I16" s="244"/>
      <c r="J16" s="244"/>
      <c r="K16" s="244"/>
      <c r="L16" s="245"/>
      <c r="M16" s="119"/>
      <c r="N16" s="120"/>
      <c r="O16" s="120"/>
      <c r="P16" s="120"/>
      <c r="Q16" s="120"/>
      <c r="R16" s="120"/>
      <c r="S16" s="120"/>
      <c r="T16" s="120"/>
      <c r="U16" s="120"/>
      <c r="V16" s="120"/>
      <c r="W16" s="120"/>
      <c r="X16" s="120"/>
      <c r="Y16" s="120"/>
      <c r="Z16" s="120"/>
      <c r="AA16" s="121"/>
      <c r="AB16" s="49"/>
    </row>
    <row r="17" spans="1:31" s="3" customFormat="1" ht="99.95" customHeight="1" x14ac:dyDescent="0.4">
      <c r="A17" s="49"/>
      <c r="B17" s="243" t="s">
        <v>66</v>
      </c>
      <c r="C17" s="244"/>
      <c r="D17" s="244"/>
      <c r="E17" s="244"/>
      <c r="F17" s="244"/>
      <c r="G17" s="244"/>
      <c r="H17" s="244"/>
      <c r="I17" s="244"/>
      <c r="J17" s="244"/>
      <c r="K17" s="244"/>
      <c r="L17" s="245"/>
      <c r="M17" s="119"/>
      <c r="N17" s="120"/>
      <c r="O17" s="120"/>
      <c r="P17" s="120"/>
      <c r="Q17" s="120"/>
      <c r="R17" s="120"/>
      <c r="S17" s="120"/>
      <c r="T17" s="120"/>
      <c r="U17" s="120"/>
      <c r="V17" s="120"/>
      <c r="W17" s="120"/>
      <c r="X17" s="120"/>
      <c r="Y17" s="120"/>
      <c r="Z17" s="120"/>
      <c r="AA17" s="121"/>
      <c r="AB17" s="49"/>
    </row>
    <row r="18" spans="1:31" s="3" customFormat="1" ht="39.950000000000003" customHeight="1" x14ac:dyDescent="0.4">
      <c r="A18" s="49"/>
      <c r="B18" s="93" t="s">
        <v>67</v>
      </c>
      <c r="C18" s="277"/>
      <c r="D18" s="277"/>
      <c r="E18" s="277"/>
      <c r="F18" s="277"/>
      <c r="G18" s="277"/>
      <c r="H18" s="277"/>
      <c r="I18" s="277"/>
      <c r="J18" s="277"/>
      <c r="K18" s="277"/>
      <c r="L18" s="278"/>
      <c r="M18" s="114" t="str">
        <f>'(別紙5)変更事業計画書'!$K$49</f>
        <v/>
      </c>
      <c r="N18" s="115"/>
      <c r="O18" s="115"/>
      <c r="P18" s="115"/>
      <c r="Q18" s="115"/>
      <c r="R18" s="115"/>
      <c r="S18" s="115"/>
      <c r="T18" s="115"/>
      <c r="U18" s="115"/>
      <c r="V18" s="115"/>
      <c r="W18" s="115"/>
      <c r="X18" s="115"/>
      <c r="Y18" s="115"/>
      <c r="Z18" s="263" t="s">
        <v>5</v>
      </c>
      <c r="AA18" s="264"/>
      <c r="AB18" s="49"/>
    </row>
    <row r="19" spans="1:31" s="3" customFormat="1" ht="20.100000000000001" customHeight="1" x14ac:dyDescent="0.4">
      <c r="A19" s="49"/>
      <c r="B19" s="100" t="s">
        <v>18</v>
      </c>
      <c r="C19" s="101"/>
      <c r="D19" s="101"/>
      <c r="E19" s="101"/>
      <c r="F19" s="101"/>
      <c r="G19" s="101"/>
      <c r="H19" s="101"/>
      <c r="I19" s="101"/>
      <c r="J19" s="101"/>
      <c r="K19" s="101"/>
      <c r="L19" s="102"/>
      <c r="M19" s="282" t="s">
        <v>135</v>
      </c>
      <c r="N19" s="283"/>
      <c r="O19" s="283"/>
      <c r="P19" s="283"/>
      <c r="Q19" s="283"/>
      <c r="R19" s="283"/>
      <c r="S19" s="283"/>
      <c r="T19" s="283"/>
      <c r="U19" s="283"/>
      <c r="V19" s="283"/>
      <c r="W19" s="283"/>
      <c r="X19" s="283"/>
      <c r="Y19" s="283"/>
      <c r="Z19" s="283"/>
      <c r="AA19" s="284"/>
      <c r="AB19" s="49"/>
    </row>
    <row r="20" spans="1:31" ht="20.100000000000001" customHeight="1" x14ac:dyDescent="0.4">
      <c r="A20" s="51"/>
      <c r="B20" s="51"/>
      <c r="C20" s="51"/>
      <c r="D20" s="58"/>
      <c r="E20" s="58"/>
      <c r="F20" s="58"/>
      <c r="G20" s="58"/>
      <c r="H20" s="58"/>
      <c r="I20" s="58"/>
      <c r="J20" s="58"/>
      <c r="K20" s="58"/>
      <c r="L20" s="58"/>
      <c r="M20" s="58"/>
      <c r="N20" s="58"/>
      <c r="O20" s="58"/>
      <c r="P20" s="58"/>
      <c r="Q20" s="58"/>
      <c r="R20" s="58"/>
      <c r="S20" s="58"/>
      <c r="T20" s="58"/>
      <c r="U20" s="58"/>
      <c r="V20" s="58"/>
      <c r="W20" s="58"/>
      <c r="X20" s="58"/>
      <c r="Y20" s="58"/>
      <c r="Z20" s="58"/>
      <c r="AA20" s="58"/>
      <c r="AB20" s="51"/>
      <c r="AC20" s="3"/>
      <c r="AD20" s="3"/>
      <c r="AE20" s="3"/>
    </row>
    <row r="21" spans="1:31" ht="18.75" customHeight="1" x14ac:dyDescent="0.4">
      <c r="AC21" s="3"/>
      <c r="AD21" s="3"/>
      <c r="AE21" s="3"/>
    </row>
    <row r="22" spans="1:31" ht="18.75" customHeight="1" x14ac:dyDescent="0.4">
      <c r="AC22" s="3"/>
      <c r="AD22" s="3"/>
      <c r="AE22" s="3"/>
    </row>
    <row r="23" spans="1:31" ht="18.75" customHeight="1" x14ac:dyDescent="0.4">
      <c r="AC23" s="3"/>
      <c r="AD23" s="3"/>
      <c r="AE23" s="3"/>
    </row>
    <row r="24" spans="1:31" ht="18.75" customHeight="1" x14ac:dyDescent="0.4">
      <c r="AC24" s="3"/>
      <c r="AD24" s="3"/>
      <c r="AE24" s="3"/>
    </row>
  </sheetData>
  <sheetProtection algorithmName="SHA-512" hashValue="Hy/6rlZa509WKtfEJZmGApmwzCWC8QgSMgjYuBuOiEKZmfPBvMrh93BGLMdDJCC/RFsfsS8sIjnyx95DfR7wWQ==" saltValue="j5jixEihf4XAFuucHjXEYQ==" spinCount="100000" sheet="1" objects="1" scenarios="1" formatColumns="0" formatRows="0"/>
  <customSheetViews>
    <customSheetView guid="{43050D9F-831B-4AF3-8E5E-9303BB21A858}" showPageBreaks="1" printArea="1" view="pageBreakPreview">
      <selection activeCell="M9" sqref="M9:Q10"/>
      <pageMargins left="0.70866141732283472" right="0.70866141732283472" top="0.55118110236220474" bottom="0.55118110236220474" header="0.31496062992125984" footer="0.31496062992125984"/>
      <printOptions horizontalCentered="1" verticalCentered="1"/>
    </customSheetView>
  </customSheetViews>
  <mergeCells count="42">
    <mergeCell ref="AE8:AF8"/>
    <mergeCell ref="B8:AA8"/>
    <mergeCell ref="A9:AB9"/>
    <mergeCell ref="B1:AB1"/>
    <mergeCell ref="A2:AB2"/>
    <mergeCell ref="U3:AA3"/>
    <mergeCell ref="B4:I4"/>
    <mergeCell ref="H5:L7"/>
    <mergeCell ref="R6:AB6"/>
    <mergeCell ref="M5:Q5"/>
    <mergeCell ref="R7:AB7"/>
    <mergeCell ref="M6:Q7"/>
    <mergeCell ref="R5:AB5"/>
    <mergeCell ref="B18:L18"/>
    <mergeCell ref="M18:Y18"/>
    <mergeCell ref="Z18:AA18"/>
    <mergeCell ref="B19:L19"/>
    <mergeCell ref="B16:L16"/>
    <mergeCell ref="M16:AA16"/>
    <mergeCell ref="M19:AA19"/>
    <mergeCell ref="B17:L17"/>
    <mergeCell ref="M17:AA17"/>
    <mergeCell ref="Z15:AA15"/>
    <mergeCell ref="B14:L14"/>
    <mergeCell ref="B12:L12"/>
    <mergeCell ref="M12:AA12"/>
    <mergeCell ref="B13:L13"/>
    <mergeCell ref="B15:L15"/>
    <mergeCell ref="M15:Y15"/>
    <mergeCell ref="Z13:AA13"/>
    <mergeCell ref="M13:Y13"/>
    <mergeCell ref="Z14:AA14"/>
    <mergeCell ref="M14:Q14"/>
    <mergeCell ref="R14:Y14"/>
    <mergeCell ref="B11:F11"/>
    <mergeCell ref="G11:L11"/>
    <mergeCell ref="M10:Q10"/>
    <mergeCell ref="M11:Q11"/>
    <mergeCell ref="R11:AA11"/>
    <mergeCell ref="B10:G10"/>
    <mergeCell ref="H10:L10"/>
    <mergeCell ref="R10:AA10"/>
  </mergeCells>
  <phoneticPr fontId="1"/>
  <dataValidations count="4">
    <dataValidation allowBlank="1" showInputMessage="1" showErrorMessage="1" prompt="申請日を入力してください。_x000a_「2025/4/1」のように入力してください。_x000a_自動で和暦表記になります。" sqref="U3:AA3"/>
    <dataValidation allowBlank="1" showInputMessage="1" showErrorMessage="1" prompt="「補助金等交付決定通知書」右上に記載のを日付を入力してください。_x000a_「2025/4/1」のように入力してください。_x000a_自動で和暦表記になります。" sqref="H10:L10"/>
    <dataValidation type="whole" operator="greaterThanOrEqual" allowBlank="1" showInputMessage="1" showErrorMessage="1" prompt="「補助金等変更交付決定通知書」左上に記載の「指令も産第〇号」の数字を入力してください。" sqref="AF10">
      <formula1>1</formula1>
    </dataValidation>
    <dataValidation type="date" operator="greaterThanOrEqual" allowBlank="1" showInputMessage="1" showErrorMessage="1" prompt="「補助金等変更交付決定通知書」右上に記載のを日付を入力してください。_x000a_「2025/4/1」のように入力してください。_x000a_自動で和暦表記になります。" sqref="AE10">
      <formula1>1</formula1>
    </dataValidation>
  </dataValidations>
  <printOptions horizontalCentered="1" verticalCentered="1"/>
  <pageMargins left="0.70866141732283472" right="0.70866141732283472" top="0.55118110236220474" bottom="0.55118110236220474" header="0.31496062992125984" footer="0.31496062992125984"/>
  <pageSetup paperSize="9" scale="95"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7"/>
  <sheetViews>
    <sheetView view="pageBreakPreview" zoomScaleNormal="100" zoomScaleSheetLayoutView="100" workbookViewId="0">
      <selection activeCell="E13" sqref="E13:M13"/>
    </sheetView>
  </sheetViews>
  <sheetFormatPr defaultRowHeight="18.75" x14ac:dyDescent="0.4"/>
  <cols>
    <col min="1" max="1" width="13.625" style="24" customWidth="1"/>
    <col min="2" max="2" width="2.625" style="24" customWidth="1"/>
    <col min="3" max="4" width="8.625" style="41" customWidth="1"/>
    <col min="5" max="12" width="6.625" style="24" customWidth="1"/>
    <col min="13" max="13" width="2.625" style="24" customWidth="1"/>
    <col min="14" max="14" width="9" style="23" customWidth="1"/>
    <col min="15" max="16384" width="9" style="23"/>
  </cols>
  <sheetData>
    <row r="1" spans="1:21" x14ac:dyDescent="0.4">
      <c r="A1" s="21" t="s">
        <v>299</v>
      </c>
      <c r="B1" s="21"/>
      <c r="C1" s="22"/>
      <c r="D1" s="22"/>
      <c r="E1" s="21"/>
      <c r="F1" s="21"/>
      <c r="G1" s="21"/>
      <c r="H1" s="21"/>
      <c r="I1" s="21"/>
      <c r="J1" s="21"/>
      <c r="K1" s="21"/>
      <c r="L1" s="21"/>
      <c r="M1" s="21"/>
    </row>
    <row r="2" spans="1:21" ht="30" customHeight="1" thickBot="1" x14ac:dyDescent="0.45">
      <c r="A2" s="185" t="str">
        <f>基本情報設定シート!$C$10&amp;"　変更事業計画書"</f>
        <v>松江市新製品・新技術開発支援事業補助金　変更事業計画書</v>
      </c>
      <c r="B2" s="185"/>
      <c r="C2" s="185"/>
      <c r="D2" s="185"/>
      <c r="E2" s="185"/>
      <c r="F2" s="185"/>
      <c r="G2" s="185"/>
      <c r="H2" s="185"/>
      <c r="I2" s="185"/>
      <c r="J2" s="185"/>
      <c r="K2" s="185"/>
      <c r="L2" s="185"/>
      <c r="M2" s="185"/>
    </row>
    <row r="3" spans="1:21" s="24" customFormat="1" ht="18.75" customHeight="1" x14ac:dyDescent="0.4">
      <c r="A3" s="186" t="s">
        <v>155</v>
      </c>
      <c r="B3" s="189" t="s">
        <v>156</v>
      </c>
      <c r="C3" s="189"/>
      <c r="D3" s="189"/>
      <c r="E3" s="190">
        <f>基本情報設定シート!$C$3</f>
        <v>0</v>
      </c>
      <c r="F3" s="190"/>
      <c r="G3" s="190"/>
      <c r="H3" s="190"/>
      <c r="I3" s="190"/>
      <c r="J3" s="190"/>
      <c r="K3" s="190"/>
      <c r="L3" s="190"/>
      <c r="M3" s="191"/>
      <c r="N3" s="23"/>
      <c r="O3" s="23"/>
      <c r="P3" s="23"/>
      <c r="Q3" s="23"/>
      <c r="R3" s="23"/>
      <c r="S3" s="23"/>
      <c r="T3" s="23"/>
      <c r="U3" s="23"/>
    </row>
    <row r="4" spans="1:21" s="24" customFormat="1" ht="18.75" customHeight="1" x14ac:dyDescent="0.4">
      <c r="A4" s="187"/>
      <c r="B4" s="159" t="s">
        <v>157</v>
      </c>
      <c r="C4" s="159"/>
      <c r="D4" s="159"/>
      <c r="E4" s="192" t="str">
        <f>基本情報設定シート!$C$4&amp;"　"&amp;基本情報設定シート!$C$5</f>
        <v>　</v>
      </c>
      <c r="F4" s="192"/>
      <c r="G4" s="192"/>
      <c r="H4" s="192"/>
      <c r="I4" s="192"/>
      <c r="J4" s="192"/>
      <c r="K4" s="192"/>
      <c r="L4" s="192"/>
      <c r="M4" s="193"/>
      <c r="N4" s="23"/>
      <c r="O4" s="23"/>
      <c r="P4" s="23"/>
      <c r="Q4" s="23"/>
      <c r="R4" s="23"/>
      <c r="S4" s="23"/>
      <c r="T4" s="23"/>
      <c r="U4" s="23"/>
    </row>
    <row r="5" spans="1:21" s="24" customFormat="1" ht="18.75" customHeight="1" x14ac:dyDescent="0.4">
      <c r="A5" s="187"/>
      <c r="B5" s="194" t="s">
        <v>158</v>
      </c>
      <c r="C5" s="195"/>
      <c r="D5" s="196"/>
      <c r="E5" s="223" t="str">
        <f>'(別紙4)事業計画書'!$E$5</f>
        <v>〒-</v>
      </c>
      <c r="F5" s="224"/>
      <c r="G5" s="224"/>
      <c r="H5" s="224"/>
      <c r="I5" s="224"/>
      <c r="J5" s="224"/>
      <c r="K5" s="224"/>
      <c r="L5" s="224"/>
      <c r="M5" s="225"/>
      <c r="N5" s="23"/>
      <c r="O5" s="23"/>
      <c r="P5" s="23"/>
      <c r="Q5" s="23"/>
      <c r="R5" s="23"/>
      <c r="S5" s="23"/>
      <c r="T5" s="23"/>
      <c r="U5" s="23"/>
    </row>
    <row r="6" spans="1:21" s="24" customFormat="1" x14ac:dyDescent="0.4">
      <c r="A6" s="187"/>
      <c r="B6" s="197"/>
      <c r="C6" s="198"/>
      <c r="D6" s="199"/>
      <c r="E6" s="200">
        <f>基本情報設定シート!$C$9</f>
        <v>0</v>
      </c>
      <c r="F6" s="201"/>
      <c r="G6" s="201"/>
      <c r="H6" s="201"/>
      <c r="I6" s="201"/>
      <c r="J6" s="201"/>
      <c r="K6" s="201"/>
      <c r="L6" s="201"/>
      <c r="M6" s="202"/>
      <c r="N6" s="23"/>
      <c r="O6" s="23"/>
      <c r="P6" s="23"/>
      <c r="Q6" s="23"/>
      <c r="R6" s="23"/>
      <c r="S6" s="23"/>
      <c r="T6" s="23"/>
      <c r="U6" s="23"/>
    </row>
    <row r="7" spans="1:21" s="24" customFormat="1" ht="18.75" customHeight="1" x14ac:dyDescent="0.4">
      <c r="A7" s="187"/>
      <c r="B7" s="159" t="s">
        <v>159</v>
      </c>
      <c r="C7" s="159"/>
      <c r="D7" s="159"/>
      <c r="E7" s="25" t="s">
        <v>160</v>
      </c>
      <c r="F7" s="304" t="str">
        <f>'(別紙4)事業計画書'!$F$7</f>
        <v>製造業</v>
      </c>
      <c r="G7" s="304"/>
      <c r="H7" s="26" t="s">
        <v>161</v>
      </c>
      <c r="I7" s="305">
        <f>'(別紙4)事業計画書'!$I$7</f>
        <v>0</v>
      </c>
      <c r="J7" s="305"/>
      <c r="K7" s="305"/>
      <c r="L7" s="305"/>
      <c r="M7" s="306"/>
      <c r="N7" s="23"/>
      <c r="O7" s="23"/>
      <c r="P7" s="23"/>
      <c r="Q7" s="23"/>
      <c r="R7" s="23"/>
      <c r="S7" s="23"/>
      <c r="T7" s="23"/>
      <c r="U7" s="23"/>
    </row>
    <row r="8" spans="1:21" s="24" customFormat="1" ht="24.95" customHeight="1" x14ac:dyDescent="0.4">
      <c r="A8" s="187"/>
      <c r="B8" s="159"/>
      <c r="C8" s="159"/>
      <c r="D8" s="159"/>
      <c r="E8" s="210" t="s">
        <v>162</v>
      </c>
      <c r="F8" s="211"/>
      <c r="G8" s="211"/>
      <c r="H8" s="211"/>
      <c r="I8" s="211"/>
      <c r="J8" s="211"/>
      <c r="K8" s="211"/>
      <c r="L8" s="211"/>
      <c r="M8" s="212"/>
      <c r="N8" s="23"/>
      <c r="O8" s="23"/>
      <c r="P8" s="23"/>
      <c r="Q8" s="23"/>
      <c r="R8" s="23"/>
      <c r="S8" s="23"/>
      <c r="T8" s="23"/>
      <c r="U8" s="23"/>
    </row>
    <row r="9" spans="1:21" s="24" customFormat="1" ht="60" customHeight="1" x14ac:dyDescent="0.4">
      <c r="A9" s="187"/>
      <c r="B9" s="159" t="s">
        <v>163</v>
      </c>
      <c r="C9" s="159"/>
      <c r="D9" s="159"/>
      <c r="E9" s="307">
        <f>'(別紙4)事業計画書'!$E$9</f>
        <v>0</v>
      </c>
      <c r="F9" s="308"/>
      <c r="G9" s="308"/>
      <c r="H9" s="308"/>
      <c r="I9" s="308"/>
      <c r="J9" s="308"/>
      <c r="K9" s="308"/>
      <c r="L9" s="308"/>
      <c r="M9" s="309"/>
      <c r="N9" s="23"/>
      <c r="O9" s="23"/>
      <c r="P9" s="23"/>
      <c r="Q9" s="23"/>
      <c r="R9" s="23"/>
      <c r="S9" s="23"/>
      <c r="T9" s="23"/>
      <c r="U9" s="23"/>
    </row>
    <row r="10" spans="1:21" s="24" customFormat="1" ht="18.75" customHeight="1" x14ac:dyDescent="0.4">
      <c r="A10" s="187"/>
      <c r="B10" s="159" t="s">
        <v>164</v>
      </c>
      <c r="C10" s="159"/>
      <c r="D10" s="159"/>
      <c r="E10" s="310">
        <f>'(別紙4)事業計画書'!$E$10</f>
        <v>0</v>
      </c>
      <c r="F10" s="311"/>
      <c r="G10" s="311"/>
      <c r="H10" s="27" t="s">
        <v>165</v>
      </c>
      <c r="I10" s="28" t="s">
        <v>166</v>
      </c>
      <c r="J10" s="28"/>
      <c r="K10" s="312">
        <f>'(別紙4)事業計画書'!$K$10</f>
        <v>0</v>
      </c>
      <c r="L10" s="312"/>
      <c r="M10" s="42" t="s">
        <v>167</v>
      </c>
      <c r="N10" s="23"/>
      <c r="O10" s="23"/>
      <c r="P10" s="23"/>
      <c r="Q10" s="23"/>
      <c r="R10" s="23"/>
      <c r="S10" s="23"/>
      <c r="T10" s="23"/>
      <c r="U10" s="23"/>
    </row>
    <row r="11" spans="1:21" s="24" customFormat="1" ht="19.5" thickBot="1" x14ac:dyDescent="0.45">
      <c r="A11" s="188"/>
      <c r="B11" s="207" t="s">
        <v>168</v>
      </c>
      <c r="C11" s="207"/>
      <c r="D11" s="207"/>
      <c r="E11" s="301">
        <f>'(別紙4)事業計画書'!$E$11</f>
        <v>0</v>
      </c>
      <c r="F11" s="302"/>
      <c r="G11" s="302"/>
      <c r="H11" s="302"/>
      <c r="I11" s="29" t="s">
        <v>169</v>
      </c>
      <c r="J11" s="303">
        <f>'(別紙4)事業計画書'!$J$11</f>
        <v>0</v>
      </c>
      <c r="K11" s="303"/>
      <c r="L11" s="303"/>
      <c r="M11" s="30" t="s">
        <v>170</v>
      </c>
      <c r="N11" s="23"/>
      <c r="O11" s="23"/>
      <c r="P11" s="23"/>
      <c r="Q11" s="23"/>
      <c r="R11" s="23"/>
      <c r="S11" s="23"/>
      <c r="T11" s="23"/>
      <c r="U11" s="23"/>
    </row>
    <row r="12" spans="1:21" s="24" customFormat="1" ht="18.75" customHeight="1" x14ac:dyDescent="0.4">
      <c r="A12" s="287" t="s">
        <v>289</v>
      </c>
      <c r="B12" s="290" t="s">
        <v>290</v>
      </c>
      <c r="C12" s="290"/>
      <c r="D12" s="290"/>
      <c r="E12" s="232" t="str">
        <f>基本情報設定シート!$C$11</f>
        <v>トライアル事業</v>
      </c>
      <c r="F12" s="233"/>
      <c r="G12" s="233"/>
      <c r="H12" s="233"/>
      <c r="I12" s="233"/>
      <c r="J12" s="233"/>
      <c r="K12" s="233"/>
      <c r="L12" s="233"/>
      <c r="M12" s="236"/>
      <c r="N12" s="23"/>
      <c r="O12" s="23"/>
      <c r="P12" s="23"/>
      <c r="Q12" s="23"/>
      <c r="R12" s="23"/>
      <c r="S12" s="23"/>
      <c r="T12" s="23"/>
      <c r="U12" s="23"/>
    </row>
    <row r="13" spans="1:21" s="24" customFormat="1" ht="200.1" customHeight="1" x14ac:dyDescent="0.4">
      <c r="A13" s="288"/>
      <c r="B13" s="144" t="s">
        <v>285</v>
      </c>
      <c r="C13" s="145"/>
      <c r="D13" s="146"/>
      <c r="E13" s="141"/>
      <c r="F13" s="142"/>
      <c r="G13" s="142"/>
      <c r="H13" s="142"/>
      <c r="I13" s="142"/>
      <c r="J13" s="142"/>
      <c r="K13" s="142"/>
      <c r="L13" s="142"/>
      <c r="M13" s="143"/>
      <c r="N13" s="23"/>
      <c r="O13" s="23"/>
      <c r="P13" s="23"/>
      <c r="Q13" s="23"/>
      <c r="R13" s="23"/>
      <c r="S13" s="23"/>
      <c r="T13" s="23"/>
      <c r="U13" s="23"/>
    </row>
    <row r="14" spans="1:21" s="24" customFormat="1" ht="99.95" customHeight="1" x14ac:dyDescent="0.4">
      <c r="A14" s="288"/>
      <c r="B14" s="144" t="s">
        <v>286</v>
      </c>
      <c r="C14" s="145"/>
      <c r="D14" s="146"/>
      <c r="E14" s="150"/>
      <c r="F14" s="151"/>
      <c r="G14" s="151"/>
      <c r="H14" s="151"/>
      <c r="I14" s="151"/>
      <c r="J14" s="151"/>
      <c r="K14" s="151"/>
      <c r="L14" s="151"/>
      <c r="M14" s="152"/>
      <c r="N14" s="23"/>
      <c r="O14" s="23"/>
      <c r="P14" s="23"/>
      <c r="Q14" s="23"/>
      <c r="R14" s="23"/>
      <c r="S14" s="23"/>
      <c r="T14" s="23"/>
      <c r="U14" s="23"/>
    </row>
    <row r="15" spans="1:21" s="24" customFormat="1" ht="20.100000000000001" customHeight="1" thickBot="1" x14ac:dyDescent="0.45">
      <c r="A15" s="289"/>
      <c r="B15" s="147" t="s">
        <v>287</v>
      </c>
      <c r="C15" s="148"/>
      <c r="D15" s="149"/>
      <c r="E15" s="239"/>
      <c r="F15" s="240"/>
      <c r="G15" s="240"/>
      <c r="H15" s="240"/>
      <c r="I15" s="240"/>
      <c r="J15" s="240"/>
      <c r="K15" s="240"/>
      <c r="L15" s="240"/>
      <c r="M15" s="241"/>
      <c r="N15" s="23"/>
      <c r="O15" s="23"/>
      <c r="P15" s="23"/>
      <c r="Q15" s="23"/>
      <c r="R15" s="23"/>
      <c r="S15" s="23"/>
      <c r="T15" s="23"/>
      <c r="U15" s="23"/>
    </row>
    <row r="16" spans="1:21" s="24" customFormat="1" x14ac:dyDescent="0.4">
      <c r="A16" s="167" t="s">
        <v>171</v>
      </c>
      <c r="B16" s="31"/>
      <c r="C16" s="76" t="s">
        <v>172</v>
      </c>
      <c r="D16" s="32"/>
      <c r="E16" s="33"/>
      <c r="F16" s="33"/>
      <c r="G16" s="33"/>
      <c r="H16" s="33"/>
      <c r="I16" s="33"/>
      <c r="J16" s="33"/>
      <c r="K16" s="33"/>
      <c r="L16" s="34" t="s">
        <v>173</v>
      </c>
      <c r="M16" s="35"/>
      <c r="N16" s="23"/>
      <c r="O16" s="23"/>
      <c r="P16" s="23"/>
      <c r="Q16" s="23"/>
      <c r="R16" s="23"/>
      <c r="S16" s="23"/>
      <c r="T16" s="23"/>
      <c r="U16" s="23"/>
    </row>
    <row r="17" spans="1:21" s="24" customFormat="1" x14ac:dyDescent="0.4">
      <c r="A17" s="316"/>
      <c r="B17" s="36"/>
      <c r="C17" s="39"/>
      <c r="D17" s="22"/>
      <c r="E17" s="21"/>
      <c r="F17" s="21"/>
      <c r="G17" s="21"/>
      <c r="H17" s="21"/>
      <c r="I17" s="21"/>
      <c r="J17" s="21"/>
      <c r="K17" s="21"/>
      <c r="L17" s="40" t="s">
        <v>222</v>
      </c>
      <c r="M17" s="37"/>
      <c r="N17" s="23"/>
      <c r="O17" s="23"/>
      <c r="P17" s="23"/>
      <c r="Q17" s="23"/>
      <c r="R17" s="23"/>
      <c r="S17" s="23"/>
      <c r="T17" s="23"/>
      <c r="U17" s="23"/>
    </row>
    <row r="18" spans="1:21" s="24" customFormat="1" x14ac:dyDescent="0.4">
      <c r="A18" s="168"/>
      <c r="B18" s="36"/>
      <c r="C18" s="44" t="s">
        <v>174</v>
      </c>
      <c r="D18" s="159" t="s">
        <v>175</v>
      </c>
      <c r="E18" s="159"/>
      <c r="F18" s="184" t="s">
        <v>176</v>
      </c>
      <c r="G18" s="184"/>
      <c r="H18" s="184"/>
      <c r="I18" s="184"/>
      <c r="J18" s="184"/>
      <c r="K18" s="184"/>
      <c r="L18" s="184"/>
      <c r="M18" s="37"/>
      <c r="N18" s="23"/>
      <c r="O18" s="23"/>
      <c r="P18" s="23"/>
      <c r="Q18" s="23"/>
      <c r="R18" s="23"/>
      <c r="S18" s="23"/>
      <c r="T18" s="23"/>
      <c r="U18" s="23"/>
    </row>
    <row r="19" spans="1:21" s="24" customFormat="1" x14ac:dyDescent="0.4">
      <c r="A19" s="168"/>
      <c r="B19" s="36"/>
      <c r="C19" s="324" t="s">
        <v>177</v>
      </c>
      <c r="D19" s="317">
        <f>D25-SUM(D21,D23)</f>
        <v>0</v>
      </c>
      <c r="E19" s="318"/>
      <c r="F19" s="319"/>
      <c r="G19" s="320"/>
      <c r="H19" s="320"/>
      <c r="I19" s="320"/>
      <c r="J19" s="320"/>
      <c r="K19" s="320"/>
      <c r="L19" s="321"/>
      <c r="M19" s="37"/>
      <c r="N19" s="23"/>
      <c r="O19" s="23"/>
      <c r="P19" s="23"/>
      <c r="Q19" s="23"/>
      <c r="R19" s="23"/>
      <c r="S19" s="23"/>
      <c r="T19" s="23"/>
      <c r="U19" s="23"/>
    </row>
    <row r="20" spans="1:21" s="24" customFormat="1" x14ac:dyDescent="0.4">
      <c r="A20" s="168"/>
      <c r="B20" s="36"/>
      <c r="C20" s="325"/>
      <c r="D20" s="326" t="str">
        <f>IF($D$22="","",SUM($D$26,-D24,-D22))</f>
        <v/>
      </c>
      <c r="E20" s="327"/>
      <c r="F20" s="319"/>
      <c r="G20" s="320"/>
      <c r="H20" s="320"/>
      <c r="I20" s="320"/>
      <c r="J20" s="320"/>
      <c r="K20" s="320"/>
      <c r="L20" s="321"/>
      <c r="M20" s="37"/>
      <c r="N20" s="23"/>
      <c r="O20" s="23"/>
      <c r="P20" s="23"/>
      <c r="Q20" s="23"/>
      <c r="R20" s="23"/>
      <c r="S20" s="23"/>
      <c r="T20" s="23"/>
      <c r="U20" s="23"/>
    </row>
    <row r="21" spans="1:21" s="24" customFormat="1" x14ac:dyDescent="0.4">
      <c r="A21" s="168"/>
      <c r="B21" s="36"/>
      <c r="C21" s="322" t="s">
        <v>178</v>
      </c>
      <c r="D21" s="317">
        <f>$K$50</f>
        <v>0</v>
      </c>
      <c r="E21" s="318"/>
      <c r="F21" s="319" t="str">
        <f>基本情報設定シート!$C$10</f>
        <v>松江市新製品・新技術開発支援事業補助金</v>
      </c>
      <c r="G21" s="320"/>
      <c r="H21" s="320"/>
      <c r="I21" s="320"/>
      <c r="J21" s="320"/>
      <c r="K21" s="320"/>
      <c r="L21" s="321"/>
      <c r="M21" s="37"/>
      <c r="N21" s="23"/>
      <c r="O21" s="23"/>
      <c r="P21" s="23"/>
      <c r="Q21" s="23"/>
      <c r="R21" s="23"/>
      <c r="S21" s="23"/>
      <c r="T21" s="23"/>
      <c r="U21" s="23"/>
    </row>
    <row r="22" spans="1:21" s="24" customFormat="1" x14ac:dyDescent="0.4">
      <c r="A22" s="168"/>
      <c r="B22" s="36"/>
      <c r="C22" s="323"/>
      <c r="D22" s="329" t="str">
        <f>IF($K$51="","",$K$51)</f>
        <v/>
      </c>
      <c r="E22" s="330"/>
      <c r="F22" s="319"/>
      <c r="G22" s="320"/>
      <c r="H22" s="320"/>
      <c r="I22" s="320"/>
      <c r="J22" s="320"/>
      <c r="K22" s="320"/>
      <c r="L22" s="321"/>
      <c r="M22" s="37"/>
      <c r="N22" s="23"/>
      <c r="O22" s="23"/>
      <c r="P22" s="23"/>
      <c r="Q22" s="23"/>
      <c r="R22" s="23"/>
      <c r="S22" s="23"/>
      <c r="T22" s="23"/>
      <c r="U22" s="23"/>
    </row>
    <row r="23" spans="1:21" s="24" customFormat="1" x14ac:dyDescent="0.4">
      <c r="A23" s="168"/>
      <c r="B23" s="36"/>
      <c r="C23" s="322" t="s">
        <v>179</v>
      </c>
      <c r="D23" s="317">
        <f>'(別紙4)事業計画書'!$D$20</f>
        <v>0</v>
      </c>
      <c r="E23" s="318"/>
      <c r="F23" s="319"/>
      <c r="G23" s="320"/>
      <c r="H23" s="320"/>
      <c r="I23" s="320"/>
      <c r="J23" s="320"/>
      <c r="K23" s="320"/>
      <c r="L23" s="321"/>
      <c r="M23" s="37"/>
      <c r="N23" s="23"/>
      <c r="O23" s="23"/>
      <c r="P23" s="23"/>
      <c r="Q23" s="23"/>
      <c r="R23" s="23"/>
      <c r="S23" s="23"/>
      <c r="T23" s="23"/>
      <c r="U23" s="23"/>
    </row>
    <row r="24" spans="1:21" s="24" customFormat="1" x14ac:dyDescent="0.4">
      <c r="A24" s="168"/>
      <c r="B24" s="36"/>
      <c r="C24" s="323"/>
      <c r="D24" s="331"/>
      <c r="E24" s="332"/>
      <c r="F24" s="164"/>
      <c r="G24" s="328"/>
      <c r="H24" s="328"/>
      <c r="I24" s="328"/>
      <c r="J24" s="328"/>
      <c r="K24" s="328"/>
      <c r="L24" s="165"/>
      <c r="M24" s="37"/>
      <c r="N24" s="23"/>
      <c r="O24" s="23"/>
      <c r="P24" s="23"/>
      <c r="Q24" s="23"/>
      <c r="R24" s="23"/>
      <c r="S24" s="23"/>
      <c r="T24" s="23"/>
      <c r="U24" s="23"/>
    </row>
    <row r="25" spans="1:21" s="24" customFormat="1" x14ac:dyDescent="0.4">
      <c r="A25" s="168"/>
      <c r="B25" s="36"/>
      <c r="C25" s="159" t="s">
        <v>180</v>
      </c>
      <c r="D25" s="291">
        <f>E48</f>
        <v>0</v>
      </c>
      <c r="E25" s="291"/>
      <c r="F25" s="183"/>
      <c r="G25" s="183"/>
      <c r="H25" s="183"/>
      <c r="I25" s="183"/>
      <c r="J25" s="183"/>
      <c r="K25" s="183"/>
      <c r="L25" s="183"/>
      <c r="M25" s="37"/>
      <c r="N25" s="23"/>
      <c r="O25" s="23"/>
      <c r="P25" s="23"/>
      <c r="Q25" s="23"/>
      <c r="R25" s="23"/>
      <c r="S25" s="23"/>
      <c r="T25" s="23"/>
      <c r="U25" s="23"/>
    </row>
    <row r="26" spans="1:21" s="24" customFormat="1" x14ac:dyDescent="0.4">
      <c r="A26" s="168"/>
      <c r="B26" s="36"/>
      <c r="C26" s="159"/>
      <c r="D26" s="298" t="str">
        <f>IF($D$22="","",$E$49)</f>
        <v/>
      </c>
      <c r="E26" s="298"/>
      <c r="F26" s="183"/>
      <c r="G26" s="183"/>
      <c r="H26" s="183"/>
      <c r="I26" s="183"/>
      <c r="J26" s="183"/>
      <c r="K26" s="183"/>
      <c r="L26" s="183"/>
      <c r="M26" s="37"/>
      <c r="N26" s="23"/>
      <c r="O26" s="23"/>
      <c r="P26" s="23"/>
      <c r="Q26" s="23"/>
      <c r="R26" s="23"/>
      <c r="S26" s="23"/>
      <c r="T26" s="23"/>
      <c r="U26" s="23"/>
    </row>
    <row r="27" spans="1:21" s="24" customFormat="1" x14ac:dyDescent="0.4">
      <c r="A27" s="168"/>
      <c r="B27" s="36"/>
      <c r="C27" s="43"/>
      <c r="D27" s="22"/>
      <c r="E27" s="22"/>
      <c r="F27" s="21"/>
      <c r="G27" s="21"/>
      <c r="H27" s="21"/>
      <c r="I27" s="21"/>
      <c r="J27" s="21"/>
      <c r="K27" s="21"/>
      <c r="L27" s="21"/>
      <c r="M27" s="37"/>
      <c r="N27" s="23"/>
      <c r="O27" s="23"/>
      <c r="P27" s="23"/>
      <c r="Q27" s="23"/>
      <c r="R27" s="23"/>
      <c r="S27" s="23"/>
      <c r="T27" s="23"/>
      <c r="U27" s="23"/>
    </row>
    <row r="28" spans="1:21" s="24" customFormat="1" x14ac:dyDescent="0.4">
      <c r="A28" s="168"/>
      <c r="B28" s="36"/>
      <c r="C28" s="39" t="s">
        <v>181</v>
      </c>
      <c r="D28" s="22"/>
      <c r="E28" s="21"/>
      <c r="F28" s="21"/>
      <c r="G28" s="21"/>
      <c r="H28" s="21"/>
      <c r="I28" s="21"/>
      <c r="J28" s="21"/>
      <c r="K28" s="21"/>
      <c r="L28" s="40" t="s">
        <v>173</v>
      </c>
      <c r="M28" s="37"/>
      <c r="N28" s="23"/>
      <c r="O28" s="23"/>
      <c r="P28" s="23"/>
      <c r="Q28" s="23"/>
      <c r="R28" s="23"/>
      <c r="S28" s="23"/>
      <c r="T28" s="23"/>
      <c r="U28" s="23"/>
    </row>
    <row r="29" spans="1:21" s="24" customFormat="1" x14ac:dyDescent="0.4">
      <c r="A29" s="168"/>
      <c r="B29" s="36"/>
      <c r="C29" s="39"/>
      <c r="D29" s="22"/>
      <c r="E29" s="21"/>
      <c r="F29" s="21"/>
      <c r="G29" s="21"/>
      <c r="H29" s="21"/>
      <c r="I29" s="21"/>
      <c r="J29" s="21"/>
      <c r="K29" s="21"/>
      <c r="L29" s="40" t="s">
        <v>222</v>
      </c>
      <c r="M29" s="37"/>
      <c r="N29" s="23"/>
      <c r="O29" s="23"/>
      <c r="P29" s="23"/>
      <c r="Q29" s="23"/>
      <c r="R29" s="23"/>
      <c r="S29" s="23"/>
      <c r="T29" s="23"/>
      <c r="U29" s="23"/>
    </row>
    <row r="30" spans="1:21" s="24" customFormat="1" ht="30" customHeight="1" x14ac:dyDescent="0.4">
      <c r="A30" s="168"/>
      <c r="B30" s="36"/>
      <c r="C30" s="194" t="s">
        <v>182</v>
      </c>
      <c r="D30" s="196"/>
      <c r="E30" s="219" t="s">
        <v>183</v>
      </c>
      <c r="F30" s="220"/>
      <c r="G30" s="179" t="s">
        <v>217</v>
      </c>
      <c r="H30" s="179"/>
      <c r="I30" s="179"/>
      <c r="J30" s="179"/>
      <c r="K30" s="219" t="s">
        <v>184</v>
      </c>
      <c r="L30" s="220"/>
      <c r="M30" s="37"/>
      <c r="N30" s="23"/>
      <c r="O30" s="23"/>
      <c r="P30" s="23"/>
      <c r="Q30" s="23"/>
      <c r="R30" s="23"/>
      <c r="S30" s="23"/>
      <c r="T30" s="23"/>
      <c r="U30" s="23"/>
    </row>
    <row r="31" spans="1:21" s="24" customFormat="1" ht="30" customHeight="1" x14ac:dyDescent="0.4">
      <c r="A31" s="168"/>
      <c r="B31" s="36"/>
      <c r="C31" s="197"/>
      <c r="D31" s="199"/>
      <c r="E31" s="221"/>
      <c r="F31" s="222"/>
      <c r="G31" s="179" t="s">
        <v>218</v>
      </c>
      <c r="H31" s="179"/>
      <c r="I31" s="242" t="s">
        <v>220</v>
      </c>
      <c r="J31" s="242"/>
      <c r="K31" s="221"/>
      <c r="L31" s="222"/>
      <c r="M31" s="37"/>
      <c r="N31" s="23"/>
      <c r="O31" s="23"/>
      <c r="P31" s="23"/>
      <c r="Q31" s="23"/>
      <c r="R31" s="23"/>
      <c r="S31" s="23"/>
      <c r="T31" s="23"/>
      <c r="U31" s="23"/>
    </row>
    <row r="32" spans="1:21" s="24" customFormat="1" x14ac:dyDescent="0.4">
      <c r="A32" s="168"/>
      <c r="B32" s="36"/>
      <c r="C32" s="194" t="str">
        <f>VLOOKUP(基本情報設定シート!$C$11,'プルダウン（事業計画書）'!$D$1:$L$17,$N32+1,0)</f>
        <v>原材料・副資材費</v>
      </c>
      <c r="D32" s="196"/>
      <c r="E32" s="299">
        <f>INDEX('(別紙4)事業計画書'!$E$26:$E$34,MATCH('(別紙5)変更事業計画書'!$N32,'(別紙4)事業計画書'!$N$26:$N$34,0))</f>
        <v>0</v>
      </c>
      <c r="F32" s="300"/>
      <c r="G32" s="299">
        <f>INDEX('(別紙4)事業計画書'!$G$26:$G$34,MATCH('(別紙5)変更事業計画書'!$N32,'(別紙4)事業計画書'!$N$26:$N$34,0))</f>
        <v>0</v>
      </c>
      <c r="H32" s="300"/>
      <c r="I32" s="299">
        <f>INDEX('(別紙4)事業計画書'!$I$26:$I$34,MATCH('(別紙5)変更事業計画書'!$N32,'(別紙4)事業計画書'!$N$26:$N$34,0))</f>
        <v>0</v>
      </c>
      <c r="J32" s="300"/>
      <c r="K32" s="299">
        <f>IFERROR(SUM($E32,-$G32,-$I32),"")</f>
        <v>0</v>
      </c>
      <c r="L32" s="300"/>
      <c r="M32" s="37"/>
      <c r="N32" s="23">
        <v>1</v>
      </c>
      <c r="O32" s="23"/>
      <c r="P32" s="23"/>
      <c r="Q32" s="23"/>
      <c r="R32" s="23"/>
      <c r="S32" s="23"/>
      <c r="T32" s="23"/>
      <c r="U32" s="23"/>
    </row>
    <row r="33" spans="1:21" s="24" customFormat="1" x14ac:dyDescent="0.4">
      <c r="A33" s="168"/>
      <c r="B33" s="36"/>
      <c r="C33" s="197"/>
      <c r="D33" s="199"/>
      <c r="E33" s="314"/>
      <c r="F33" s="315"/>
      <c r="G33" s="314"/>
      <c r="H33" s="315"/>
      <c r="I33" s="314"/>
      <c r="J33" s="315"/>
      <c r="K33" s="171" t="str">
        <f>IF($E33-SUM($G33,$I33)=0,"",$E33-SUM($G33,$I33))</f>
        <v/>
      </c>
      <c r="L33" s="172"/>
      <c r="M33" s="37"/>
      <c r="N33" s="23"/>
      <c r="O33" s="23"/>
      <c r="P33" s="23"/>
      <c r="Q33" s="23"/>
      <c r="R33" s="23"/>
      <c r="S33" s="23"/>
      <c r="T33" s="23"/>
      <c r="U33" s="23"/>
    </row>
    <row r="34" spans="1:21" s="24" customFormat="1" x14ac:dyDescent="0.4">
      <c r="A34" s="168"/>
      <c r="B34" s="36"/>
      <c r="C34" s="194" t="str">
        <f>VLOOKUP(基本情報設定シート!$C$11,'プルダウン（事業計画書）'!$D$1:$L$17,$N34+1,0)</f>
        <v>機械装置・工具器具費</v>
      </c>
      <c r="D34" s="196"/>
      <c r="E34" s="299">
        <f>INDEX('(別紙4)事業計画書'!$E$26:$E$34,MATCH('(別紙5)変更事業計画書'!$N34,'(別紙4)事業計画書'!$N$26:$N$34,0))</f>
        <v>0</v>
      </c>
      <c r="F34" s="300"/>
      <c r="G34" s="299">
        <f>INDEX('(別紙4)事業計画書'!$G$26:$G$34,MATCH('(別紙5)変更事業計画書'!$N34,'(別紙4)事業計画書'!$N$26:$N$34,0))</f>
        <v>0</v>
      </c>
      <c r="H34" s="300"/>
      <c r="I34" s="299">
        <f>INDEX('(別紙4)事業計画書'!$I$26:$I$34,MATCH('(別紙5)変更事業計画書'!$N34,'(別紙4)事業計画書'!$N$26:$N$34,0))</f>
        <v>0</v>
      </c>
      <c r="J34" s="300"/>
      <c r="K34" s="299">
        <f t="shared" ref="K34:K40" si="0">IFERROR(SUM($E34,-$G34,-$I34),"")</f>
        <v>0</v>
      </c>
      <c r="L34" s="300"/>
      <c r="M34" s="37"/>
      <c r="N34" s="23">
        <v>2</v>
      </c>
      <c r="O34" s="23"/>
      <c r="P34" s="23"/>
      <c r="Q34" s="23"/>
      <c r="R34" s="23"/>
      <c r="S34" s="23"/>
      <c r="T34" s="23"/>
      <c r="U34" s="23"/>
    </row>
    <row r="35" spans="1:21" s="24" customFormat="1" x14ac:dyDescent="0.4">
      <c r="A35" s="168"/>
      <c r="B35" s="36"/>
      <c r="C35" s="197"/>
      <c r="D35" s="199"/>
      <c r="E35" s="314"/>
      <c r="F35" s="315"/>
      <c r="G35" s="314"/>
      <c r="H35" s="315"/>
      <c r="I35" s="314"/>
      <c r="J35" s="315"/>
      <c r="K35" s="171" t="str">
        <f>IF($E35-SUM($G35,$I35)=0,"",$E35-SUM($G35,$I35))</f>
        <v/>
      </c>
      <c r="L35" s="172"/>
      <c r="M35" s="37"/>
      <c r="N35" s="23"/>
      <c r="O35" s="23"/>
      <c r="P35" s="23"/>
      <c r="Q35" s="23"/>
      <c r="R35" s="23"/>
      <c r="S35" s="23"/>
      <c r="T35" s="23"/>
      <c r="U35" s="23"/>
    </row>
    <row r="36" spans="1:21" s="24" customFormat="1" x14ac:dyDescent="0.4">
      <c r="A36" s="168"/>
      <c r="B36" s="36"/>
      <c r="C36" s="194" t="str">
        <f>VLOOKUP(基本情報設定シート!$C$11,'プルダウン（事業計画書）'!$D$1:$L$17,$N36+1,0)</f>
        <v>外注費</v>
      </c>
      <c r="D36" s="196"/>
      <c r="E36" s="299">
        <f>INDEX('(別紙4)事業計画書'!$E$26:$E$34,MATCH('(別紙5)変更事業計画書'!$N36,'(別紙4)事業計画書'!$N$26:$N$34,0))</f>
        <v>0</v>
      </c>
      <c r="F36" s="300"/>
      <c r="G36" s="299">
        <f>INDEX('(別紙4)事業計画書'!$G$26:$G$34,MATCH('(別紙5)変更事業計画書'!$N36,'(別紙4)事業計画書'!$N$26:$N$34,0))</f>
        <v>0</v>
      </c>
      <c r="H36" s="300"/>
      <c r="I36" s="299">
        <f>INDEX('(別紙4)事業計画書'!$I$26:$I$34,MATCH('(別紙5)変更事業計画書'!$N36,'(別紙4)事業計画書'!$N$26:$N$34,0))</f>
        <v>0</v>
      </c>
      <c r="J36" s="300"/>
      <c r="K36" s="299">
        <f t="shared" si="0"/>
        <v>0</v>
      </c>
      <c r="L36" s="300"/>
      <c r="M36" s="37"/>
      <c r="N36" s="23">
        <v>3</v>
      </c>
      <c r="O36" s="23"/>
      <c r="P36" s="23"/>
      <c r="Q36" s="23"/>
      <c r="R36" s="23"/>
      <c r="S36" s="23"/>
      <c r="T36" s="23"/>
      <c r="U36" s="23"/>
    </row>
    <row r="37" spans="1:21" s="24" customFormat="1" x14ac:dyDescent="0.4">
      <c r="A37" s="168"/>
      <c r="B37" s="36"/>
      <c r="C37" s="197"/>
      <c r="D37" s="199"/>
      <c r="E37" s="314"/>
      <c r="F37" s="315"/>
      <c r="G37" s="314"/>
      <c r="H37" s="315"/>
      <c r="I37" s="314"/>
      <c r="J37" s="315"/>
      <c r="K37" s="171" t="str">
        <f>IF($E37-SUM($G37,$I37)=0,"",$E37-SUM($G37,$I37))</f>
        <v/>
      </c>
      <c r="L37" s="172"/>
      <c r="M37" s="37"/>
      <c r="N37" s="23"/>
      <c r="O37" s="23"/>
      <c r="P37" s="23"/>
      <c r="Q37" s="23"/>
      <c r="R37" s="23"/>
      <c r="S37" s="23"/>
      <c r="T37" s="23"/>
      <c r="U37" s="23"/>
    </row>
    <row r="38" spans="1:21" s="24" customFormat="1" x14ac:dyDescent="0.4">
      <c r="A38" s="168"/>
      <c r="B38" s="36"/>
      <c r="C38" s="194" t="str">
        <f>VLOOKUP(基本情報設定シート!$C$11,'プルダウン（事業計画書）'!$D$1:$L$17,$N38+1,0)</f>
        <v>技術指導受入費</v>
      </c>
      <c r="D38" s="196"/>
      <c r="E38" s="299">
        <f>INDEX('(別紙4)事業計画書'!$E$26:$E$30,MATCH('(別紙5)変更事業計画書'!$N38,'(別紙4)事業計画書'!$N$26:$N$34,0))</f>
        <v>0</v>
      </c>
      <c r="F38" s="300"/>
      <c r="G38" s="299">
        <f>INDEX('(別紙4)事業計画書'!$G$26:$G$30,MATCH('(別紙5)変更事業計画書'!$N38,'(別紙4)事業計画書'!$N$26:$N$34,0))</f>
        <v>0</v>
      </c>
      <c r="H38" s="300"/>
      <c r="I38" s="299">
        <f>INDEX('(別紙4)事業計画書'!$I$26:$I$30,MATCH('(別紙5)変更事業計画書'!$N38,'(別紙4)事業計画書'!$N$26:$N$34,0))</f>
        <v>0</v>
      </c>
      <c r="J38" s="300"/>
      <c r="K38" s="299">
        <f t="shared" si="0"/>
        <v>0</v>
      </c>
      <c r="L38" s="300"/>
      <c r="M38" s="37"/>
      <c r="N38" s="23">
        <v>4</v>
      </c>
      <c r="O38" s="23"/>
      <c r="P38" s="23"/>
      <c r="Q38" s="23"/>
      <c r="R38" s="23"/>
      <c r="S38" s="23"/>
      <c r="T38" s="23"/>
      <c r="U38" s="23"/>
    </row>
    <row r="39" spans="1:21" s="24" customFormat="1" x14ac:dyDescent="0.4">
      <c r="A39" s="168"/>
      <c r="B39" s="36"/>
      <c r="C39" s="197"/>
      <c r="D39" s="199"/>
      <c r="E39" s="314"/>
      <c r="F39" s="315"/>
      <c r="G39" s="314"/>
      <c r="H39" s="315"/>
      <c r="I39" s="314"/>
      <c r="J39" s="315"/>
      <c r="K39" s="171" t="str">
        <f>IF($E39-SUM($G39,$I39)=0,"",$E39-SUM($G39,$I39))</f>
        <v/>
      </c>
      <c r="L39" s="172"/>
      <c r="M39" s="37"/>
      <c r="N39" s="23"/>
      <c r="O39" s="23"/>
      <c r="P39" s="23"/>
      <c r="Q39" s="23"/>
      <c r="R39" s="23"/>
      <c r="S39" s="23"/>
      <c r="T39" s="23"/>
      <c r="U39" s="23"/>
    </row>
    <row r="40" spans="1:21" s="24" customFormat="1" x14ac:dyDescent="0.4">
      <c r="A40" s="168"/>
      <c r="B40" s="36"/>
      <c r="C40" s="194" t="str">
        <f>VLOOKUP(基本情報設定シート!$C$11,'プルダウン（事業計画書）'!$D$1:$L$17,$N40+1,0)</f>
        <v>性能検査費</v>
      </c>
      <c r="D40" s="196"/>
      <c r="E40" s="299">
        <f>INDEX('(別紙4)事業計画書'!$E$26:$E$34,MATCH('(別紙5)変更事業計画書'!$N40,'(別紙4)事業計画書'!$N$26:$N$34,0))</f>
        <v>0</v>
      </c>
      <c r="F40" s="300"/>
      <c r="G40" s="299">
        <f>INDEX('(別紙4)事業計画書'!$G$26:$G$34,MATCH('(別紙5)変更事業計画書'!$N40,'(別紙4)事業計画書'!$N$26:$N$34,0))</f>
        <v>0</v>
      </c>
      <c r="H40" s="300"/>
      <c r="I40" s="299">
        <f>INDEX('(別紙4)事業計画書'!$I$26:$I$34,MATCH('(別紙5)変更事業計画書'!$N40,'(別紙4)事業計画書'!$N$26:$N$34,0))</f>
        <v>0</v>
      </c>
      <c r="J40" s="300"/>
      <c r="K40" s="299">
        <f t="shared" si="0"/>
        <v>0</v>
      </c>
      <c r="L40" s="300"/>
      <c r="M40" s="37"/>
      <c r="N40" s="23">
        <v>5</v>
      </c>
      <c r="O40" s="23"/>
      <c r="P40" s="23"/>
      <c r="Q40" s="23"/>
      <c r="R40" s="23"/>
      <c r="S40" s="23"/>
      <c r="T40" s="23"/>
      <c r="U40" s="23"/>
    </row>
    <row r="41" spans="1:21" s="24" customFormat="1" x14ac:dyDescent="0.4">
      <c r="A41" s="168"/>
      <c r="B41" s="36"/>
      <c r="C41" s="197"/>
      <c r="D41" s="199"/>
      <c r="E41" s="173"/>
      <c r="F41" s="174"/>
      <c r="G41" s="314"/>
      <c r="H41" s="315"/>
      <c r="I41" s="314"/>
      <c r="J41" s="315"/>
      <c r="K41" s="171" t="str">
        <f>IF($E41-SUM($G41,$I41)=0,"",$E41-SUM($G41,$I41))</f>
        <v/>
      </c>
      <c r="L41" s="172"/>
      <c r="M41" s="37"/>
      <c r="N41" s="23"/>
      <c r="O41" s="23"/>
      <c r="P41" s="23"/>
      <c r="Q41" s="23"/>
      <c r="R41" s="23"/>
      <c r="S41" s="23"/>
      <c r="T41" s="23"/>
      <c r="U41" s="23"/>
    </row>
    <row r="42" spans="1:21" s="24" customFormat="1" hidden="1" x14ac:dyDescent="0.4">
      <c r="A42" s="168"/>
      <c r="B42" s="36"/>
      <c r="C42" s="194" t="str">
        <f>VLOOKUP(基本情報設定シート!$C$11,'プルダウン（事業計画書）'!$D$1:$L$17,$N42+1,0)</f>
        <v>その他経費</v>
      </c>
      <c r="D42" s="196"/>
      <c r="E42" s="299">
        <f>INDEX('(別紙4)事業計画書'!$E$26:$E$34,MATCH('(別紙5)変更事業計画書'!$N42,'(別紙4)事業計画書'!$N$26:$N$34,0))</f>
        <v>0</v>
      </c>
      <c r="F42" s="300"/>
      <c r="G42" s="299">
        <f>INDEX('(別紙4)事業計画書'!$G$26:$G$34,MATCH('(別紙5)変更事業計画書'!$N42,'(別紙4)事業計画書'!$N$26:$N$34,0))</f>
        <v>0</v>
      </c>
      <c r="H42" s="300"/>
      <c r="I42" s="299">
        <f>INDEX('(別紙4)事業計画書'!$I$26:$I$34,MATCH('(別紙5)変更事業計画書'!$N42,'(別紙4)事業計画書'!$N$26:$N$34,0))</f>
        <v>0</v>
      </c>
      <c r="J42" s="300"/>
      <c r="K42" s="299">
        <f>IFERROR(SUM($E42,-$G42,-$I42),"")</f>
        <v>0</v>
      </c>
      <c r="L42" s="300"/>
      <c r="M42" s="37"/>
      <c r="N42" s="23">
        <v>6</v>
      </c>
      <c r="O42" s="23"/>
      <c r="P42" s="23"/>
      <c r="Q42" s="23"/>
      <c r="R42" s="23"/>
      <c r="S42" s="23"/>
      <c r="T42" s="23"/>
      <c r="U42" s="23"/>
    </row>
    <row r="43" spans="1:21" s="24" customFormat="1" hidden="1" x14ac:dyDescent="0.4">
      <c r="A43" s="168"/>
      <c r="B43" s="36"/>
      <c r="C43" s="197"/>
      <c r="D43" s="199"/>
      <c r="E43" s="173"/>
      <c r="F43" s="174"/>
      <c r="G43" s="173"/>
      <c r="H43" s="174"/>
      <c r="I43" s="173"/>
      <c r="J43" s="174"/>
      <c r="K43" s="171" t="str">
        <f>IF($E43-SUM($G43,$I43)=0,"",$E43-SUM($G43,$I43))</f>
        <v/>
      </c>
      <c r="L43" s="172"/>
      <c r="M43" s="37"/>
      <c r="N43" s="23"/>
      <c r="O43" s="23"/>
      <c r="P43" s="23"/>
      <c r="Q43" s="23"/>
      <c r="R43" s="23"/>
      <c r="S43" s="23"/>
      <c r="T43" s="23"/>
      <c r="U43" s="23"/>
    </row>
    <row r="44" spans="1:21" s="24" customFormat="1" hidden="1" x14ac:dyDescent="0.4">
      <c r="A44" s="168"/>
      <c r="B44" s="36"/>
      <c r="C44" s="194" t="str">
        <f>VLOOKUP(基本情報設定シート!$C$11,'プルダウン（事業計画書）'!$D$1:$L$17,$N44+1,0)</f>
        <v>-</v>
      </c>
      <c r="D44" s="196"/>
      <c r="E44" s="299">
        <f>INDEX('(別紙4)事業計画書'!$E$26:$E$34,MATCH('(別紙5)変更事業計画書'!$N44,'(別紙4)事業計画書'!$N$26:$N$34,0))</f>
        <v>0</v>
      </c>
      <c r="F44" s="300"/>
      <c r="G44" s="299">
        <f>INDEX('(別紙4)事業計画書'!$G$26:$G$34,MATCH('(別紙5)変更事業計画書'!$N44,'(別紙4)事業計画書'!$N$26:$N$34,0))</f>
        <v>0</v>
      </c>
      <c r="H44" s="300"/>
      <c r="I44" s="299">
        <f>INDEX('(別紙4)事業計画書'!$I$26:$I$34,MATCH('(別紙5)変更事業計画書'!$N44,'(別紙4)事業計画書'!$N$26:$N$34,0))</f>
        <v>0</v>
      </c>
      <c r="J44" s="300"/>
      <c r="K44" s="299">
        <f>IFERROR(SUM($E44,-$G44,-$I44),"")</f>
        <v>0</v>
      </c>
      <c r="L44" s="300"/>
      <c r="M44" s="37"/>
      <c r="N44" s="23">
        <v>7</v>
      </c>
      <c r="O44" s="23"/>
      <c r="P44" s="23"/>
      <c r="Q44" s="23"/>
      <c r="R44" s="23"/>
      <c r="S44" s="23"/>
      <c r="T44" s="23"/>
      <c r="U44" s="23"/>
    </row>
    <row r="45" spans="1:21" s="24" customFormat="1" hidden="1" x14ac:dyDescent="0.4">
      <c r="A45" s="168"/>
      <c r="B45" s="36"/>
      <c r="C45" s="197"/>
      <c r="D45" s="199"/>
      <c r="E45" s="173"/>
      <c r="F45" s="174"/>
      <c r="G45" s="173"/>
      <c r="H45" s="174"/>
      <c r="I45" s="173"/>
      <c r="J45" s="174"/>
      <c r="K45" s="171" t="str">
        <f>IF($E45-SUM($G45,$I45)=0,"",$E45-SUM($G45,$I45))</f>
        <v/>
      </c>
      <c r="L45" s="172"/>
      <c r="M45" s="37"/>
      <c r="N45" s="23"/>
      <c r="O45" s="23"/>
      <c r="P45" s="23"/>
      <c r="Q45" s="23"/>
      <c r="R45" s="23"/>
      <c r="S45" s="23"/>
      <c r="T45" s="23"/>
      <c r="U45" s="23"/>
    </row>
    <row r="46" spans="1:21" s="24" customFormat="1" hidden="1" x14ac:dyDescent="0.4">
      <c r="A46" s="168"/>
      <c r="B46" s="36"/>
      <c r="C46" s="194" t="str">
        <f>VLOOKUP(基本情報設定シート!$C$11,'プルダウン（事業計画書）'!$D$1:$L$17,$N46+1,0)</f>
        <v>-</v>
      </c>
      <c r="D46" s="196"/>
      <c r="E46" s="299">
        <f>INDEX('(別紙4)事業計画書'!$E$26:$E$34,MATCH('(別紙5)変更事業計画書'!$N46,'(別紙4)事業計画書'!$N$26:$N$34,0))</f>
        <v>0</v>
      </c>
      <c r="F46" s="300"/>
      <c r="G46" s="299">
        <f>INDEX('(別紙4)事業計画書'!$G$26:$G$34,MATCH('(別紙5)変更事業計画書'!$N46,'(別紙4)事業計画書'!$N$26:$N$34,0))</f>
        <v>0</v>
      </c>
      <c r="H46" s="300"/>
      <c r="I46" s="299">
        <f>INDEX('(別紙4)事業計画書'!$I$26:$I$34,MATCH('(別紙5)変更事業計画書'!$N46,'(別紙4)事業計画書'!$N$26:$N$34,0))</f>
        <v>0</v>
      </c>
      <c r="J46" s="300"/>
      <c r="K46" s="299">
        <f>IFERROR(SUM($E46,-$G46,-$I46),"")</f>
        <v>0</v>
      </c>
      <c r="L46" s="300"/>
      <c r="M46" s="37"/>
      <c r="N46" s="23">
        <v>8</v>
      </c>
      <c r="O46" s="23"/>
      <c r="P46" s="23"/>
      <c r="Q46" s="23"/>
      <c r="R46" s="23"/>
      <c r="S46" s="23"/>
      <c r="T46" s="23"/>
      <c r="U46" s="23"/>
    </row>
    <row r="47" spans="1:21" s="24" customFormat="1" hidden="1" x14ac:dyDescent="0.4">
      <c r="A47" s="168"/>
      <c r="B47" s="36"/>
      <c r="C47" s="197"/>
      <c r="D47" s="199"/>
      <c r="E47" s="173"/>
      <c r="F47" s="174"/>
      <c r="G47" s="173"/>
      <c r="H47" s="174"/>
      <c r="I47" s="173"/>
      <c r="J47" s="174"/>
      <c r="K47" s="171" t="str">
        <f>IF($E47-SUM($G47,$I47)=0,"",$E47-SUM($G47,$I47))</f>
        <v/>
      </c>
      <c r="L47" s="172"/>
      <c r="M47" s="37"/>
      <c r="N47" s="23"/>
      <c r="O47" s="23"/>
      <c r="P47" s="23"/>
      <c r="Q47" s="23"/>
      <c r="R47" s="23"/>
      <c r="S47" s="23"/>
      <c r="T47" s="23"/>
      <c r="U47" s="23"/>
    </row>
    <row r="48" spans="1:21" s="24" customFormat="1" x14ac:dyDescent="0.4">
      <c r="A48" s="168"/>
      <c r="B48" s="36"/>
      <c r="C48" s="194" t="s">
        <v>180</v>
      </c>
      <c r="D48" s="196"/>
      <c r="E48" s="299">
        <f>INDEX('(別紙4)事業計画書'!$E$26:$E$34,MATCH('(別紙5)変更事業計画書'!$N48,'(別紙4)事業計画書'!$N$26:$N$34,0))</f>
        <v>0</v>
      </c>
      <c r="F48" s="300"/>
      <c r="G48" s="299">
        <f>INDEX('(別紙4)事業計画書'!$G$26:$G$34,MATCH('(別紙5)変更事業計画書'!$N48,'(別紙4)事業計画書'!$N$26:$N$34,0))</f>
        <v>0</v>
      </c>
      <c r="H48" s="300"/>
      <c r="I48" s="299">
        <f>INDEX('(別紙4)事業計画書'!$I$26:$I$34,MATCH('(別紙5)変更事業計画書'!$N48,'(別紙4)事業計画書'!$N$26:$N$34,0))</f>
        <v>0</v>
      </c>
      <c r="J48" s="300"/>
      <c r="K48" s="313">
        <f>IFERROR(SUM($E48,-$G48,-$I48),"")</f>
        <v>0</v>
      </c>
      <c r="L48" s="313"/>
      <c r="M48" s="37"/>
      <c r="N48" s="23">
        <v>9</v>
      </c>
      <c r="O48" s="23"/>
      <c r="P48" s="23"/>
      <c r="Q48" s="23"/>
      <c r="R48" s="23"/>
      <c r="S48" s="23"/>
      <c r="T48" s="23"/>
      <c r="U48" s="23"/>
    </row>
    <row r="49" spans="1:21" s="24" customFormat="1" ht="19.5" thickBot="1" x14ac:dyDescent="0.45">
      <c r="A49" s="169"/>
      <c r="B49" s="36"/>
      <c r="C49" s="197"/>
      <c r="D49" s="199"/>
      <c r="E49" s="166" t="str">
        <f>IF(SUM(E$33,E$35,E$37,E$39,E$41,E43,E45,E47)=0,"",SUM(E$33,E$35,E$37,E$39,E$41,E43,E45,E47))</f>
        <v/>
      </c>
      <c r="F49" s="166"/>
      <c r="G49" s="166" t="str">
        <f>IF(SUM(G$33,G$35,G$37,G$39,G$41,G43,G45,G47)=0,"",SUM(G$33,G$35,G$37,G$39,G$41,G43,G45,G47))</f>
        <v/>
      </c>
      <c r="H49" s="166"/>
      <c r="I49" s="166" t="str">
        <f>IF(SUM(I$33,I$35,I$37,I$39,I$41,I43,I45,I47)=0,"",SUM(I$33,I$35,I$37,I$39,I$41,I43,I45,I47))</f>
        <v/>
      </c>
      <c r="J49" s="166"/>
      <c r="K49" s="166" t="str">
        <f>IF(SUM(K$33,K$35,K$37,K$39,K$41,K43,K45,K47)=0,"",SUM(K$33,K$35,K$37,K$39,K$41,K43,K45,K47))</f>
        <v/>
      </c>
      <c r="L49" s="166"/>
      <c r="M49" s="37"/>
      <c r="N49" s="23"/>
      <c r="O49" s="23"/>
      <c r="P49" s="23"/>
      <c r="Q49" s="23"/>
      <c r="R49" s="23"/>
      <c r="S49" s="23"/>
      <c r="T49" s="23"/>
      <c r="U49" s="23"/>
    </row>
    <row r="50" spans="1:21" s="24" customFormat="1" ht="19.5" thickTop="1" x14ac:dyDescent="0.4">
      <c r="A50" s="169"/>
      <c r="B50" s="36"/>
      <c r="C50" s="294" t="s">
        <v>221</v>
      </c>
      <c r="D50" s="294"/>
      <c r="E50" s="294"/>
      <c r="F50" s="294"/>
      <c r="G50" s="294"/>
      <c r="H50" s="294"/>
      <c r="I50" s="294"/>
      <c r="J50" s="295"/>
      <c r="K50" s="292">
        <f>'(別紙4)事業計画書'!$K$35</f>
        <v>0</v>
      </c>
      <c r="L50" s="293"/>
      <c r="M50" s="37"/>
      <c r="N50" s="23"/>
      <c r="O50" s="23"/>
      <c r="P50" s="23"/>
      <c r="Q50" s="23"/>
      <c r="R50" s="23"/>
      <c r="S50" s="23"/>
      <c r="T50" s="23"/>
      <c r="U50" s="23"/>
    </row>
    <row r="51" spans="1:21" s="24" customFormat="1" ht="19.5" thickBot="1" x14ac:dyDescent="0.45">
      <c r="A51" s="169"/>
      <c r="B51" s="36"/>
      <c r="C51" s="294"/>
      <c r="D51" s="294"/>
      <c r="E51" s="294"/>
      <c r="F51" s="294"/>
      <c r="G51" s="294"/>
      <c r="H51" s="294"/>
      <c r="I51" s="294"/>
      <c r="J51" s="295"/>
      <c r="K51" s="296" t="str">
        <f>IFERROR(IF($E12="トライアル事業",$N$52,IF($E12="開発スタートアップ事業",$O$52,$P$52)),"")</f>
        <v/>
      </c>
      <c r="L51" s="297"/>
      <c r="M51" s="37"/>
      <c r="N51" s="23"/>
      <c r="O51" s="23"/>
      <c r="P51" s="23"/>
      <c r="Q51" s="23"/>
      <c r="R51" s="23"/>
      <c r="S51" s="23"/>
      <c r="T51" s="23"/>
      <c r="U51" s="23"/>
    </row>
    <row r="52" spans="1:21" s="24" customFormat="1" ht="103.5" customHeight="1" thickTop="1" thickBot="1" x14ac:dyDescent="0.45">
      <c r="A52" s="169"/>
      <c r="B52" s="177" t="s">
        <v>293</v>
      </c>
      <c r="C52" s="178"/>
      <c r="D52" s="178"/>
      <c r="E52" s="178"/>
      <c r="F52" s="178"/>
      <c r="G52" s="178"/>
      <c r="H52" s="178"/>
      <c r="I52" s="178"/>
      <c r="J52" s="178"/>
      <c r="K52" s="178"/>
      <c r="L52" s="178"/>
      <c r="M52" s="30"/>
      <c r="N52" s="23" t="e">
        <f>IF(ROUNDDOWN($K$49*1/2,-3)&gt;=200000-$J$53,200000-$J$53,ROUNDDOWN($K$49*1/2,-3))</f>
        <v>#VALUE!</v>
      </c>
      <c r="O52" s="23" t="e">
        <f>IF(ROUNDDOWN($K$49*1/2,-3)&gt;=1000000-$J$53,1000000-$J$53,ROUNDDOWN($K$49*1/2,-3))</f>
        <v>#VALUE!</v>
      </c>
      <c r="P52" s="23" t="e">
        <f>IF(ROUNDDOWN($K$49*1/2,-3)&gt;=2000000-$J$53,2000000-$J$53,ROUNDDOWN($K$49*1/2,-3))</f>
        <v>#VALUE!</v>
      </c>
      <c r="Q52" s="23"/>
      <c r="R52" s="23"/>
      <c r="S52" s="23"/>
      <c r="T52" s="23"/>
      <c r="U52" s="23"/>
    </row>
    <row r="53" spans="1:21" s="24" customFormat="1" x14ac:dyDescent="0.4">
      <c r="A53" s="226" t="s">
        <v>242</v>
      </c>
      <c r="B53" s="228" t="s">
        <v>243</v>
      </c>
      <c r="C53" s="229"/>
      <c r="D53" s="232" t="s">
        <v>244</v>
      </c>
      <c r="E53" s="233"/>
      <c r="F53" s="233"/>
      <c r="G53" s="233"/>
      <c r="H53" s="233"/>
      <c r="I53" s="233"/>
      <c r="J53" s="234">
        <f>'(別紙4)事業計画書'!$J$37</f>
        <v>0</v>
      </c>
      <c r="K53" s="235"/>
      <c r="L53" s="233" t="s">
        <v>4</v>
      </c>
      <c r="M53" s="236"/>
      <c r="N53" s="23"/>
      <c r="O53" s="23"/>
      <c r="P53" s="23"/>
      <c r="Q53" s="23"/>
      <c r="R53" s="23"/>
      <c r="S53" s="23"/>
      <c r="T53" s="23"/>
      <c r="U53" s="23"/>
    </row>
    <row r="54" spans="1:21" s="24" customFormat="1" ht="40.5" customHeight="1" thickBot="1" x14ac:dyDescent="0.45">
      <c r="A54" s="227"/>
      <c r="B54" s="230"/>
      <c r="C54" s="231"/>
      <c r="D54" s="237"/>
      <c r="E54" s="237"/>
      <c r="F54" s="237"/>
      <c r="G54" s="237"/>
      <c r="H54" s="237"/>
      <c r="I54" s="237"/>
      <c r="J54" s="237"/>
      <c r="K54" s="237"/>
      <c r="L54" s="237"/>
      <c r="M54" s="238"/>
      <c r="N54" s="23"/>
      <c r="O54" s="23"/>
      <c r="P54" s="23"/>
      <c r="Q54" s="23"/>
      <c r="R54" s="23"/>
      <c r="S54" s="23"/>
      <c r="T54" s="23"/>
      <c r="U54" s="23"/>
    </row>
    <row r="55" spans="1:21" s="24" customFormat="1" x14ac:dyDescent="0.4">
      <c r="A55" s="21"/>
      <c r="B55" s="21"/>
      <c r="C55" s="22"/>
      <c r="D55" s="22"/>
      <c r="E55" s="21"/>
      <c r="F55" s="21"/>
      <c r="G55" s="21"/>
      <c r="H55" s="21"/>
      <c r="I55" s="21"/>
      <c r="J55" s="21"/>
      <c r="K55" s="21"/>
      <c r="L55" s="21"/>
      <c r="M55" s="21"/>
      <c r="N55" s="23"/>
      <c r="O55" s="23"/>
      <c r="P55" s="23"/>
      <c r="Q55" s="23"/>
      <c r="R55" s="23"/>
      <c r="S55" s="23"/>
      <c r="T55" s="23"/>
      <c r="U55" s="23"/>
    </row>
    <row r="56" spans="1:21" s="24" customFormat="1" x14ac:dyDescent="0.4">
      <c r="A56" s="21"/>
      <c r="B56" s="21"/>
      <c r="C56" s="22"/>
      <c r="D56" s="22"/>
      <c r="E56" s="21"/>
      <c r="F56" s="21"/>
      <c r="G56" s="21"/>
      <c r="H56" s="21"/>
      <c r="I56" s="21"/>
      <c r="J56" s="21"/>
      <c r="K56" s="21"/>
      <c r="L56" s="21"/>
      <c r="M56" s="21"/>
      <c r="N56" s="23"/>
      <c r="O56" s="23"/>
      <c r="P56" s="23"/>
      <c r="Q56" s="23"/>
      <c r="R56" s="23"/>
      <c r="S56" s="23"/>
      <c r="T56" s="23"/>
      <c r="U56" s="23"/>
    </row>
    <row r="57" spans="1:21" s="24" customFormat="1" x14ac:dyDescent="0.4">
      <c r="A57" s="21"/>
      <c r="B57" s="21"/>
      <c r="C57" s="22"/>
      <c r="D57" s="22"/>
      <c r="E57" s="21"/>
      <c r="F57" s="21"/>
      <c r="G57" s="21"/>
      <c r="H57" s="21"/>
      <c r="I57" s="21"/>
      <c r="J57" s="21"/>
      <c r="K57" s="21"/>
      <c r="L57" s="21"/>
      <c r="M57" s="21"/>
      <c r="N57" s="23"/>
      <c r="O57" s="23"/>
      <c r="P57" s="23"/>
      <c r="Q57" s="23"/>
      <c r="R57" s="23"/>
      <c r="S57" s="23"/>
      <c r="T57" s="23"/>
      <c r="U57" s="23"/>
    </row>
  </sheetData>
  <sheetProtection algorithmName="SHA-512" hashValue="ZEMOtmsTyAjia+4kMO8W1ka1EtR6oJio1/7Q7rS/iN3J/UN3ssgHp7CUAnyTH7QXK2nOkbOrWEfo6YXD9QDfbQ==" saltValue="aOVGQBpTLZDbDdyI7C1jYw==" spinCount="100000" sheet="1" objects="1" scenarios="1" formatColumns="0" formatRows="0"/>
  <mergeCells count="150">
    <mergeCell ref="G44:H44"/>
    <mergeCell ref="I44:J44"/>
    <mergeCell ref="K44:L44"/>
    <mergeCell ref="E45:F45"/>
    <mergeCell ref="G45:H45"/>
    <mergeCell ref="I45:J45"/>
    <mergeCell ref="K45:L45"/>
    <mergeCell ref="C21:C22"/>
    <mergeCell ref="C19:C20"/>
    <mergeCell ref="D20:E20"/>
    <mergeCell ref="E34:F34"/>
    <mergeCell ref="G34:H34"/>
    <mergeCell ref="G31:H31"/>
    <mergeCell ref="F20:L20"/>
    <mergeCell ref="F22:L22"/>
    <mergeCell ref="F24:L24"/>
    <mergeCell ref="D22:E22"/>
    <mergeCell ref="D24:E24"/>
    <mergeCell ref="I41:J41"/>
    <mergeCell ref="G33:H33"/>
    <mergeCell ref="I38:J38"/>
    <mergeCell ref="K38:L38"/>
    <mergeCell ref="E32:F32"/>
    <mergeCell ref="I32:J32"/>
    <mergeCell ref="A53:A54"/>
    <mergeCell ref="B53:C54"/>
    <mergeCell ref="D53:I53"/>
    <mergeCell ref="J53:K53"/>
    <mergeCell ref="L53:M53"/>
    <mergeCell ref="D54:M54"/>
    <mergeCell ref="A16:A52"/>
    <mergeCell ref="D18:E18"/>
    <mergeCell ref="F18:L18"/>
    <mergeCell ref="D19:E19"/>
    <mergeCell ref="F19:L19"/>
    <mergeCell ref="D21:E21"/>
    <mergeCell ref="F21:L21"/>
    <mergeCell ref="D23:E23"/>
    <mergeCell ref="F23:L23"/>
    <mergeCell ref="F25:L25"/>
    <mergeCell ref="C30:D31"/>
    <mergeCell ref="E30:F31"/>
    <mergeCell ref="G30:J30"/>
    <mergeCell ref="K30:L31"/>
    <mergeCell ref="C23:C24"/>
    <mergeCell ref="G49:H49"/>
    <mergeCell ref="I49:J49"/>
    <mergeCell ref="C46:D47"/>
    <mergeCell ref="K49:L49"/>
    <mergeCell ref="C32:D33"/>
    <mergeCell ref="C34:D35"/>
    <mergeCell ref="C36:D37"/>
    <mergeCell ref="C38:D39"/>
    <mergeCell ref="C40:D41"/>
    <mergeCell ref="C48:D49"/>
    <mergeCell ref="K33:L33"/>
    <mergeCell ref="K35:L35"/>
    <mergeCell ref="K37:L37"/>
    <mergeCell ref="K39:L39"/>
    <mergeCell ref="K41:L41"/>
    <mergeCell ref="I33:J33"/>
    <mergeCell ref="E41:F41"/>
    <mergeCell ref="E49:F49"/>
    <mergeCell ref="C44:D45"/>
    <mergeCell ref="I34:J34"/>
    <mergeCell ref="K34:L34"/>
    <mergeCell ref="G41:H41"/>
    <mergeCell ref="I43:J43"/>
    <mergeCell ref="E42:F42"/>
    <mergeCell ref="G42:H42"/>
    <mergeCell ref="G32:H32"/>
    <mergeCell ref="I39:J39"/>
    <mergeCell ref="K32:L32"/>
    <mergeCell ref="E33:F33"/>
    <mergeCell ref="E35:F35"/>
    <mergeCell ref="E37:F37"/>
    <mergeCell ref="E39:F39"/>
    <mergeCell ref="G35:H35"/>
    <mergeCell ref="G37:H37"/>
    <mergeCell ref="G39:H39"/>
    <mergeCell ref="I35:J35"/>
    <mergeCell ref="I37:J37"/>
    <mergeCell ref="I40:J40"/>
    <mergeCell ref="K40:L40"/>
    <mergeCell ref="E48:F48"/>
    <mergeCell ref="G48:H48"/>
    <mergeCell ref="I48:J48"/>
    <mergeCell ref="K48:L48"/>
    <mergeCell ref="E36:F36"/>
    <mergeCell ref="G36:H36"/>
    <mergeCell ref="I36:J36"/>
    <mergeCell ref="K36:L36"/>
    <mergeCell ref="E38:F38"/>
    <mergeCell ref="G38:H38"/>
    <mergeCell ref="K43:L43"/>
    <mergeCell ref="I42:J42"/>
    <mergeCell ref="K42:L42"/>
    <mergeCell ref="E46:F46"/>
    <mergeCell ref="G46:H46"/>
    <mergeCell ref="I46:J46"/>
    <mergeCell ref="K46:L46"/>
    <mergeCell ref="E47:F47"/>
    <mergeCell ref="G47:H47"/>
    <mergeCell ref="I47:J47"/>
    <mergeCell ref="K47:L47"/>
    <mergeCell ref="E44:F44"/>
    <mergeCell ref="A2:M2"/>
    <mergeCell ref="A3:A11"/>
    <mergeCell ref="B3:D3"/>
    <mergeCell ref="E3:M3"/>
    <mergeCell ref="B4:D4"/>
    <mergeCell ref="E4:M4"/>
    <mergeCell ref="B5:D6"/>
    <mergeCell ref="E6:M6"/>
    <mergeCell ref="B7:D8"/>
    <mergeCell ref="B11:D11"/>
    <mergeCell ref="E11:H11"/>
    <mergeCell ref="J11:L11"/>
    <mergeCell ref="F7:G7"/>
    <mergeCell ref="I7:M7"/>
    <mergeCell ref="E8:M8"/>
    <mergeCell ref="B9:D9"/>
    <mergeCell ref="E9:M9"/>
    <mergeCell ref="B10:D10"/>
    <mergeCell ref="E10:G10"/>
    <mergeCell ref="K10:L10"/>
    <mergeCell ref="B52:L52"/>
    <mergeCell ref="E5:M5"/>
    <mergeCell ref="E13:M13"/>
    <mergeCell ref="E14:M14"/>
    <mergeCell ref="B13:D13"/>
    <mergeCell ref="B14:D14"/>
    <mergeCell ref="B15:D15"/>
    <mergeCell ref="E15:M15"/>
    <mergeCell ref="A12:A15"/>
    <mergeCell ref="B12:D12"/>
    <mergeCell ref="E12:M12"/>
    <mergeCell ref="I31:J31"/>
    <mergeCell ref="D25:E25"/>
    <mergeCell ref="C42:D43"/>
    <mergeCell ref="E43:F43"/>
    <mergeCell ref="K50:L50"/>
    <mergeCell ref="G43:H43"/>
    <mergeCell ref="C50:J51"/>
    <mergeCell ref="K51:L51"/>
    <mergeCell ref="C25:C26"/>
    <mergeCell ref="F26:L26"/>
    <mergeCell ref="D26:E26"/>
    <mergeCell ref="E40:F40"/>
    <mergeCell ref="G40:H40"/>
  </mergeCells>
  <phoneticPr fontId="1"/>
  <dataValidations count="1">
    <dataValidation operator="greaterThanOrEqual" allowBlank="1" showInputMessage="1" showErrorMessage="1" sqref="F6:G6 H6:H11 C21 C52:J52 B1:D11 I8:M11 F8:G11 C17:C19 C50 C48 D23:D29 L52 I42 C25 C23 D17:D20 I36 C32 F16:F29 B16:D16 G16:L18 I32 I38 I34 I40 B55:M1048576 H28:L28 C28:C30 E28:E30 L29 K29:K30 H29:J29 G28:G49 I48:I49 I46 C46 E32:E49 D54 I6:M6 F1:M4 I44 C34 C36 C38 C40 C42 C44 E1:E18 K32:K52 M16:M52 B17:B53"/>
  </dataValidations>
  <printOptions horizontalCentered="1"/>
  <pageMargins left="0.31496062992125984" right="0.31496062992125984" top="0.74803149606299213" bottom="0.74803149606299213" header="0.31496062992125984" footer="0.31496062992125984"/>
  <pageSetup paperSize="9" scale="98" orientation="portrait" r:id="rId1"/>
  <rowBreaks count="1" manualBreakCount="1">
    <brk id="15" max="1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11</vt:i4>
      </vt:variant>
    </vt:vector>
  </HeadingPairs>
  <TitlesOfParts>
    <vt:vector size="26" baseType="lpstr">
      <vt:lpstr>管理者用</vt:lpstr>
      <vt:lpstr>プルダウン（基本設定）</vt:lpstr>
      <vt:lpstr>プルダウン（事業計画書）</vt:lpstr>
      <vt:lpstr>基本情報設定シート</vt:lpstr>
      <vt:lpstr>(様式1号)交付申請書</vt:lpstr>
      <vt:lpstr>(別紙4)事業計画書</vt:lpstr>
      <vt:lpstr>(様式4号)着手届</vt:lpstr>
      <vt:lpstr>(様式3号)変更交付申請書</vt:lpstr>
      <vt:lpstr>(別紙5)変更事業計画書</vt:lpstr>
      <vt:lpstr>(様式3号3)変更・中止・廃止承認申請書</vt:lpstr>
      <vt:lpstr>(様式4号)完了届</vt:lpstr>
      <vt:lpstr>(様式5号)実績報告書</vt:lpstr>
      <vt:lpstr>(別紙6)事業報告書</vt:lpstr>
      <vt:lpstr>(様式7号)交付請求書</vt:lpstr>
      <vt:lpstr>口座振込依頼書</vt:lpstr>
      <vt:lpstr>'(別紙4)事業計画書'!Print_Area</vt:lpstr>
      <vt:lpstr>'(別紙5)変更事業計画書'!Print_Area</vt:lpstr>
      <vt:lpstr>'(別紙6)事業報告書'!Print_Area</vt:lpstr>
      <vt:lpstr>'(様式1号)交付申請書'!Print_Area</vt:lpstr>
      <vt:lpstr>'(様式3号)変更交付申請書'!Print_Area</vt:lpstr>
      <vt:lpstr>'(様式3号3)変更・中止・廃止承認申請書'!Print_Area</vt:lpstr>
      <vt:lpstr>'(様式4号)完了届'!Print_Area</vt:lpstr>
      <vt:lpstr>'(様式4号)着手届'!Print_Area</vt:lpstr>
      <vt:lpstr>'(様式5号)実績報告書'!Print_Area</vt:lpstr>
      <vt:lpstr>'(様式7号)交付請求書'!Print_Area</vt:lpstr>
      <vt:lpstr>口座振込依頼書!Print_Area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古瀬　光貴</cp:lastModifiedBy>
  <cp:lastPrinted>2025-03-30T02:28:50Z</cp:lastPrinted>
  <dcterms:created xsi:type="dcterms:W3CDTF">2022-04-21T05:19:51Z</dcterms:created>
  <dcterms:modified xsi:type="dcterms:W3CDTF">2025-04-08T02:14:49Z</dcterms:modified>
</cp:coreProperties>
</file>