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5.xml" ContentType="application/vnd.ms-excel.person+xml"/>
  <Override PartName="/xl/persons/person4.xml" ContentType="application/vnd.ms-excel.person+xml"/>
  <Override PartName="/xl/persons/person0.xml" ContentType="application/vnd.ms-excel.person+xml"/>
  <Override PartName="/xl/persons/person8.xml" ContentType="application/vnd.ms-excel.person+xml"/>
  <Override PartName="/xl/persons/person2.xml" ContentType="application/vnd.ms-excel.person+xml"/>
  <Override PartName="/xl/persons/person9.xml" ContentType="application/vnd.ms-excel.person+xml"/>
  <Override PartName="/xl/persons/person3.xml" ContentType="application/vnd.ms-excel.person+xml"/>
  <Override PartName="/xl/persons/person7.xml" ContentType="application/vnd.ms-excel.person+xml"/>
  <Override PartName="/xl/persons/person10.xml" ContentType="application/vnd.ms-excel.person+xml"/>
  <Override PartName="/xl/persons/person1.xml" ContentType="application/vnd.ms-excel.person+xml"/>
  <Override PartName="/xl/persons/person.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7\02_産業支援\A_ものづくりAP\02_補助金申請・報告\02_交付要綱・実施要領\05_職場環境改善\"/>
    </mc:Choice>
  </mc:AlternateContent>
  <bookViews>
    <workbookView xWindow="-120" yWindow="-120" windowWidth="23280" windowHeight="1233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externalReferences>
    <externalReference r:id="rId16"/>
  </externalReferences>
  <definedNames>
    <definedName name="_Key1" localSheetId="5" hidden="1">[1]一般図書一覧!#REF!</definedName>
    <definedName name="_Key1" localSheetId="8" hidden="1">[1]一般図書一覧!#REF!</definedName>
    <definedName name="_Key1" localSheetId="12" hidden="1">[1]一般図書一覧!#REF!</definedName>
    <definedName name="_Key1" localSheetId="10" hidden="1">[1]一般図書一覧!#REF!</definedName>
    <definedName name="_Key1" hidden="1">[1]一般図書一覧!#REF!</definedName>
    <definedName name="_Order1" hidden="1">255</definedName>
    <definedName name="_Sort" localSheetId="5" hidden="1">[1]一般図書一覧!#REF!</definedName>
    <definedName name="_Sort" localSheetId="8" hidden="1">[1]一般図書一覧!#REF!</definedName>
    <definedName name="_Sort" localSheetId="12" hidden="1">[1]一般図書一覧!#REF!</definedName>
    <definedName name="_Sort" localSheetId="10" hidden="1">[1]一般図書一覧!#REF!</definedName>
    <definedName name="_Sort" hidden="1">[1]一般図書一覧!#REF!</definedName>
    <definedName name="_xlnm.Print_Area" localSheetId="5">'(別紙1)事業計画書'!$A$1:$M$47</definedName>
    <definedName name="_xlnm.Print_Area" localSheetId="8">'(別紙2)変更事業計画書'!$A$1:$M$63</definedName>
    <definedName name="_xlnm.Print_Area" localSheetId="12">'(別紙3)事業報告書'!$A$1:$M$49</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8" i="26" l="1"/>
  <c r="G35" i="26"/>
  <c r="I35" i="26"/>
  <c r="E35" i="26"/>
  <c r="K35" i="26"/>
  <c r="G37" i="26"/>
  <c r="I37" i="26"/>
  <c r="E37" i="26"/>
  <c r="K37" i="26"/>
  <c r="G39" i="26"/>
  <c r="I39" i="26"/>
  <c r="E39" i="26"/>
  <c r="K39" i="26"/>
  <c r="G41" i="26"/>
  <c r="I41" i="26"/>
  <c r="E41" i="26"/>
  <c r="K41" i="26"/>
  <c r="K43" i="26"/>
  <c r="K45" i="26"/>
  <c r="K36" i="26"/>
  <c r="K38" i="26"/>
  <c r="K40" i="26"/>
  <c r="K42" i="26"/>
  <c r="K44" i="26"/>
  <c r="K46" i="26"/>
  <c r="G43" i="26"/>
  <c r="I43" i="26"/>
  <c r="E43" i="26"/>
  <c r="R10" i="22"/>
  <c r="B8" i="9"/>
  <c r="R10" i="9"/>
  <c r="J62" i="25"/>
  <c r="R10" i="8"/>
  <c r="K34" i="26"/>
  <c r="K32" i="26"/>
  <c r="K30" i="26"/>
  <c r="K28" i="26"/>
  <c r="D4" i="26"/>
  <c r="K60" i="25"/>
  <c r="E12" i="25"/>
  <c r="G13" i="25"/>
  <c r="G14" i="25"/>
  <c r="K14" i="25"/>
  <c r="G15" i="25"/>
  <c r="K16" i="3"/>
  <c r="K44" i="23"/>
  <c r="R11" i="15"/>
  <c r="G44" i="26"/>
  <c r="I44" i="26"/>
  <c r="E44" i="26"/>
  <c r="E58" i="25"/>
  <c r="E43" i="23"/>
  <c r="E57" i="25"/>
  <c r="C29" i="26"/>
  <c r="C31" i="26"/>
  <c r="C33" i="26"/>
  <c r="C35" i="26"/>
  <c r="C37" i="26"/>
  <c r="C39" i="26"/>
  <c r="C41" i="26"/>
  <c r="C27" i="26"/>
  <c r="G55" i="25"/>
  <c r="I55" i="25"/>
  <c r="E55" i="25"/>
  <c r="G53" i="25"/>
  <c r="I53" i="25"/>
  <c r="E53" i="25"/>
  <c r="K54" i="25"/>
  <c r="K56" i="25"/>
  <c r="K52" i="25"/>
  <c r="K50" i="25"/>
  <c r="K48" i="25"/>
  <c r="K46" i="25"/>
  <c r="K44" i="25"/>
  <c r="K42" i="25"/>
  <c r="K58" i="25"/>
  <c r="I58" i="25"/>
  <c r="G58" i="25"/>
  <c r="C43" i="25"/>
  <c r="C45" i="25"/>
  <c r="C47" i="25"/>
  <c r="C49" i="25"/>
  <c r="C51" i="25"/>
  <c r="C53" i="25"/>
  <c r="C55" i="25"/>
  <c r="C41" i="25"/>
  <c r="K55" i="25"/>
  <c r="K53" i="25"/>
  <c r="I43" i="23"/>
  <c r="G43" i="23"/>
  <c r="K43" i="23"/>
  <c r="K41" i="23"/>
  <c r="K42" i="23"/>
  <c r="C41" i="23"/>
  <c r="C42" i="23"/>
  <c r="C36" i="23"/>
  <c r="C37" i="23"/>
  <c r="C38" i="23"/>
  <c r="C39" i="23"/>
  <c r="C40" i="23"/>
  <c r="C35" i="23"/>
  <c r="H10" i="22"/>
  <c r="H10" i="9"/>
  <c r="H11" i="9"/>
  <c r="H10" i="8"/>
  <c r="E5" i="23"/>
  <c r="E5" i="25"/>
  <c r="F16" i="26"/>
  <c r="A2" i="26"/>
  <c r="A2" i="25"/>
  <c r="G51" i="25"/>
  <c r="I51" i="25"/>
  <c r="E51" i="25"/>
  <c r="D20" i="26"/>
  <c r="K59" i="25"/>
  <c r="D16" i="26"/>
  <c r="D32" i="25"/>
  <c r="D18" i="26"/>
  <c r="D14" i="26"/>
  <c r="H14" i="15"/>
  <c r="H14" i="22"/>
  <c r="F30" i="25"/>
  <c r="G57" i="25"/>
  <c r="I57" i="25"/>
  <c r="K57" i="25"/>
  <c r="K51" i="25"/>
  <c r="A2" i="23"/>
  <c r="F28" i="23"/>
  <c r="K40" i="23"/>
  <c r="K15" i="5"/>
  <c r="I49" i="25"/>
  <c r="G49" i="25"/>
  <c r="E49" i="25"/>
  <c r="I47" i="25"/>
  <c r="I33" i="26"/>
  <c r="G47" i="25"/>
  <c r="G33" i="26"/>
  <c r="E47" i="25"/>
  <c r="E33" i="26"/>
  <c r="I45" i="25"/>
  <c r="I31" i="26"/>
  <c r="G45" i="25"/>
  <c r="G31" i="26"/>
  <c r="E45" i="25"/>
  <c r="E31" i="26"/>
  <c r="I43" i="25"/>
  <c r="I29" i="26"/>
  <c r="G43" i="25"/>
  <c r="G29" i="26"/>
  <c r="E43" i="25"/>
  <c r="E29" i="26"/>
  <c r="I41" i="25"/>
  <c r="I27" i="26"/>
  <c r="G41" i="25"/>
  <c r="G27" i="26"/>
  <c r="E41" i="25"/>
  <c r="E27" i="26"/>
  <c r="K33" i="26"/>
  <c r="K31" i="26"/>
  <c r="K29" i="26"/>
  <c r="K27" i="26"/>
  <c r="D17" i="26"/>
  <c r="D21" i="26"/>
  <c r="D15" i="26"/>
  <c r="E3" i="26"/>
  <c r="H13" i="5"/>
  <c r="M15" i="8"/>
  <c r="K15" i="3"/>
  <c r="M13" i="8"/>
  <c r="R14" i="8"/>
  <c r="M18" i="8"/>
  <c r="M14" i="8"/>
  <c r="K11" i="3"/>
  <c r="K19" i="3" s="1"/>
  <c r="D34" i="25"/>
  <c r="D30" i="25"/>
  <c r="D28" i="25"/>
  <c r="D31" i="25"/>
  <c r="D35" i="25"/>
  <c r="D29" i="25"/>
  <c r="J11" i="25"/>
  <c r="E11" i="25"/>
  <c r="K10" i="25"/>
  <c r="E10" i="25"/>
  <c r="E9" i="25"/>
  <c r="I7" i="25"/>
  <c r="F7" i="25"/>
  <c r="K49" i="25"/>
  <c r="K47" i="25"/>
  <c r="K45" i="25"/>
  <c r="K43" i="25"/>
  <c r="K41" i="25"/>
  <c r="E6" i="25"/>
  <c r="E4" i="25"/>
  <c r="E3" i="25"/>
  <c r="D28" i="23"/>
  <c r="D30" i="23"/>
  <c r="D27" i="23"/>
  <c r="K35" i="23"/>
  <c r="K36" i="23"/>
  <c r="K37" i="23"/>
  <c r="K38" i="23"/>
  <c r="K39" i="23"/>
  <c r="K14" i="3"/>
  <c r="E6" i="23"/>
  <c r="E4" i="23"/>
  <c r="E3" i="23"/>
  <c r="H23" i="7"/>
  <c r="G15" i="7"/>
  <c r="G11" i="7"/>
  <c r="L12" i="6"/>
  <c r="T11" i="6"/>
  <c r="F10" i="3"/>
  <c r="H11" i="6"/>
  <c r="T10" i="6"/>
  <c r="H10" i="6"/>
  <c r="L13" i="6"/>
  <c r="L20" i="6"/>
  <c r="R7" i="6"/>
  <c r="R6" i="6"/>
  <c r="R5" i="6"/>
  <c r="H12" i="5"/>
  <c r="B20" i="5" s="1"/>
  <c r="U15" i="22"/>
  <c r="U14" i="5"/>
  <c r="H15" i="22"/>
  <c r="H14" i="5"/>
  <c r="T11" i="5"/>
  <c r="H10" i="5"/>
  <c r="H11" i="5"/>
  <c r="T10" i="5"/>
  <c r="R7" i="5"/>
  <c r="R6" i="5"/>
  <c r="R5" i="5"/>
  <c r="U3" i="22"/>
  <c r="H13" i="22"/>
  <c r="H12" i="22"/>
  <c r="R11" i="22"/>
  <c r="H11" i="22"/>
  <c r="R7" i="22"/>
  <c r="R6" i="22"/>
  <c r="R5" i="22"/>
  <c r="R7" i="15"/>
  <c r="R6" i="15"/>
  <c r="R5" i="15"/>
  <c r="H13" i="15"/>
  <c r="U15" i="15"/>
  <c r="H15" i="15"/>
  <c r="H12"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<sst xmlns="http://schemas.openxmlformats.org/spreadsheetml/2006/main" count="627" uniqueCount="322">
  <si>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</si>
  <si>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</si>
  <si>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</si>
  <si>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</si>
  <si>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</si>
  <si>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</si>
  <si>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</si>
  <si>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</si>
  <si>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</si>
  <si>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</si>
  <si>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</si>
  <si>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</si>
  <si>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</si>
  <si>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</si>
  <si>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</si>
  <si>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</si>
  <si>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</si>
  <si>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</si>
  <si>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</si>
  <si>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</si>
  <si>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</si>
  <si>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</si>
  <si>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</si>
  <si>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</si>
  <si>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</si>
  <si>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</si>
  <si>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</si>
  <si>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</si>
  <si>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</si>
  <si>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</si>
  <si>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</si>
  <si>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</si>
  <si>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</si>
  <si>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</si>
  <si>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</si>
  <si>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</si>
  <si>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</si>
  <si>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</si>
  <si>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</si>
  <si>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</si>
  <si>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</si>
  <si>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</si>
  <si>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</si>
  <si>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</si>
  <si>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</si>
  <si>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</si>
  <si>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</si>
  <si>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</si>
  <si>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</si>
  <si>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</si>
  <si>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</si>
  <si>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</si>
  <si>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</si>
  <si>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</si>
  <si>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</si>
  <si>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</si>
  <si>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</si>
  <si>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</si>
  <si>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</si>
  <si>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</si>
  <si>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</si>
  <si>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</si>
  <si>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</si>
  <si>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</si>
  <si>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</si>
  <si>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</si>
  <si>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</si>
  <si>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</si>
  <si>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</si>
  <si>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</si>
  <si>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</si>
  <si>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</si>
  <si>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</si>
  <si>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</si>
  <si>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</si>
  <si>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</si>
  <si>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</si>
  <si>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</si>
  <si>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</si>
  <si>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</si>
  <si>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</si>
  <si>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</si>
  <si>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</si>
  <si>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</si>
  <si>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</si>
  <si>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</si>
  <si>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</si>
  <si>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</si>
  <si>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</si>
  <si>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</si>
  <si>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</si>
  <si>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</si>
  <si>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</si>
  <si>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</si>
  <si>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</si>
  <si>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</si>
  <si>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</si>
  <si>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</si>
  <si>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</si>
  <si>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</si>
  <si>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</si>
  <si>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</si>
  <si>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</si>
  <si>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</si>
  <si>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</si>
  <si>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</si>
  <si>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</si>
  <si>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</si>
  <si>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</si>
  <si>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</si>
  <si>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</si>
  <si>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</si>
  <si>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</si>
  <si>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</si>
  <si>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</si>
  <si>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</si>
  <si>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</si>
  <si>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</si>
  <si>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</si>
  <si>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</si>
  <si>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</si>
  <si>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</si>
  <si>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</si>
  <si>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</si>
  <si>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</si>
  <si>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</si>
  <si>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</si>
  <si>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</si>
  <si>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</si>
  <si>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</si>
  <si>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</si>
  <si>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</si>
  <si>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</si>
  <si>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</si>
  <si>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</si>
  <si>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</si>
  <si>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</si>
  <si>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</si>
  <si>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</si>
  <si>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</si>
  <si>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</si>
  <si>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</si>
  <si>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</si>
  <si>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</si>
  <si>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</si>
  <si>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</si>
  <si>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</si>
  <si>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</si>
  <si>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</si>
  <si>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</si>
  <si>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</si>
  <si>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</si>
  <si>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</si>
  <si>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</si>
  <si>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</si>
  <si>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</si>
  <si>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</si>
  <si>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</si>
  <si>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</si>
  <si>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</si>
  <si>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</si>
  <si>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</si>
  <si>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</si>
  <si>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</si>
  <si>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</si>
  <si>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</si>
  <si>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</si>
  <si>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</si>
  <si>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</si>
  <si>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</si>
  <si>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</si>
  <si>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</si>
  <si>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</si>
  <si>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</si>
  <si>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</si>
  <si>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</si>
  <si>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</si>
  <si>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</si>
  <si>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</si>
  <si>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</si>
  <si>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</si>
  <si>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</si>
  <si>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</si>
  <si>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</si>
  <si>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</si>
  <si>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</si>
  <si>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</si>
  <si>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</si>
  <si>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</si>
  <si>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</si>
  <si>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</si>
  <si>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</si>
  <si>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</si>
  <si>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</si>
  <si>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</si>
  <si>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</si>
  <si>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</si>
  <si>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</si>
  <si>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</si>
  <si>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</si>
  <si>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</si>
  <si>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</si>
  <si>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</si>
  <si>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</si>
  <si>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</si>
  <si>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</si>
  <si>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</si>
  <si>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</si>
  <si>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</si>
  <si>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</si>
  <si>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</si>
  <si>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</si>
  <si>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</si>
  <si>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</si>
  <si>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</si>
  <si>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</si>
  <si>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</si>
  <si>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</si>
  <si>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</si>
  <si>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</si>
  <si>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</si>
  <si>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</si>
  <si>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</si>
  <si>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期待される効果</t>
    <rPh sb="0" eb="2">
      <t>キタイ</t>
    </rPh>
    <rPh sb="5" eb="7">
      <t>コウカ</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</si>
  <si>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</si>
  <si>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</si>
  <si>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</si>
  <si>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</si>
  <si>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</si>
  <si>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</si>
  <si>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</si>
  <si>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</si>
  <si>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</si>
  <si>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</si>
  <si>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</si>
  <si>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</si>
  <si>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</si>
  <si>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</si>
  <si>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</si>
  <si>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</si>
  <si>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</si>
  <si>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</si>
  <si>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</si>
  <si>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</si>
  <si>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</si>
  <si>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</si>
  <si>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</si>
  <si>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</si>
  <si>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</si>
  <si>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</si>
  <si>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</si>
  <si>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</si>
  <si>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</si>
  <si>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</si>
  <si>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</si>
  <si>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</si>
  <si>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</si>
  <si>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</si>
  <si>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</si>
  <si>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</si>
  <si>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</si>
  <si>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</si>
  <si>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</si>
  <si>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</si>
  <si>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</si>
  <si>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</si>
  <si>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</si>
  <si>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</si>
  <si>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</si>
  <si>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</si>
  <si>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</si>
  <si>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</si>
  <si>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</si>
  <si>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</si>
  <si>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</si>
  <si>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</si>
  <si>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</si>
  <si>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</si>
  <si>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</si>
  <si>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</si>
  <si>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</si>
  <si>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</si>
  <si>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2　定期的な現場改善活動の実施状況</t>
    <rPh sb="2" eb="5">
      <t>テイキテキ</t>
    </rPh>
    <rPh sb="6" eb="8">
      <t>ゲンバ</t>
    </rPh>
    <rPh sb="8" eb="12">
      <t>カイゼンカツドウ</t>
    </rPh>
    <rPh sb="13" eb="15">
      <t>ジッシ</t>
    </rPh>
    <rPh sb="15" eb="17">
      <t>ジョウキョウ</t>
    </rPh>
    <phoneticPr fontId="1"/>
  </si>
  <si>
    <t>定期的な改善活動
の実施の有無</t>
    <rPh sb="0" eb="3">
      <t>テイキテキ</t>
    </rPh>
    <rPh sb="4" eb="8">
      <t>カイゼンカツドウ</t>
    </rPh>
    <rPh sb="10" eb="12">
      <t>ジッシ</t>
    </rPh>
    <rPh sb="13" eb="15">
      <t>ウム</t>
    </rPh>
    <phoneticPr fontId="1"/>
  </si>
  <si>
    <t>有</t>
  </si>
  <si>
    <t>定期的な改善活動
の取組状況</t>
    <rPh sb="0" eb="2">
      <t>テイキ</t>
    </rPh>
    <rPh sb="2" eb="3">
      <t>テキ</t>
    </rPh>
    <rPh sb="4" eb="8">
      <t>カイゼンカツドウ</t>
    </rPh>
    <rPh sb="10" eb="12">
      <t>トリクミ</t>
    </rPh>
    <rPh sb="12" eb="14">
      <t>ジョウキョウ</t>
    </rPh>
    <phoneticPr fontId="1"/>
  </si>
  <si>
    <t>活動頻度</t>
    <rPh sb="0" eb="2">
      <t>カツドウ</t>
    </rPh>
    <rPh sb="2" eb="4">
      <t>ヒンド</t>
    </rPh>
    <phoneticPr fontId="1"/>
  </si>
  <si>
    <t>活動形態(範囲)</t>
    <rPh sb="0" eb="2">
      <t>カツドウ</t>
    </rPh>
    <rPh sb="2" eb="4">
      <t>ケイタイ</t>
    </rPh>
    <rPh sb="5" eb="7">
      <t>ハンイ</t>
    </rPh>
    <phoneticPr fontId="1"/>
  </si>
  <si>
    <t>備考(</t>
    <rPh sb="0" eb="2">
      <t>ビコウ</t>
    </rPh>
    <phoneticPr fontId="1"/>
  </si>
  <si>
    <t>)</t>
    <phoneticPr fontId="1"/>
  </si>
  <si>
    <t>活動内容</t>
    <rPh sb="0" eb="2">
      <t>カツドウ</t>
    </rPh>
    <rPh sb="2" eb="4">
      <t>ナイヨウ</t>
    </rPh>
    <phoneticPr fontId="1"/>
  </si>
  <si>
    <t>3　事業計画</t>
    <rPh sb="2" eb="4">
      <t>ジギョウ</t>
    </rPh>
    <rPh sb="4" eb="6">
      <t>ケイカク</t>
    </rPh>
    <phoneticPr fontId="1"/>
  </si>
  <si>
    <t>現在の課題</t>
    <rPh sb="0" eb="2">
      <t>ゲンザイ</t>
    </rPh>
    <rPh sb="3" eb="5">
      <t>カダイ</t>
    </rPh>
    <phoneticPr fontId="1"/>
  </si>
  <si>
    <t>改善活動の
目的と内容</t>
    <rPh sb="0" eb="2">
      <t>カイゼン</t>
    </rPh>
    <rPh sb="2" eb="4">
      <t>カツドウ</t>
    </rPh>
    <rPh sb="6" eb="8">
      <t>モクテキ</t>
    </rPh>
    <rPh sb="9" eb="11">
      <t>ナイヨウ</t>
    </rPh>
    <phoneticPr fontId="1"/>
  </si>
  <si>
    <t>改善活動の
実施場所</t>
    <rPh sb="0" eb="2">
      <t>カイゼン</t>
    </rPh>
    <rPh sb="2" eb="4">
      <t>カツドウ</t>
    </rPh>
    <rPh sb="6" eb="10">
      <t>ジッシバショ</t>
    </rPh>
    <phoneticPr fontId="1"/>
  </si>
  <si>
    <t>所見</t>
    <rPh sb="0" eb="2">
      <t>ショケン</t>
    </rPh>
    <phoneticPr fontId="1"/>
  </si>
  <si>
    <t>補助事業実施年度内において、現場改善活動実施の効果が
期待できると判断する。</t>
    <phoneticPr fontId="1"/>
  </si>
  <si>
    <t>令和　年　月　日</t>
    <rPh sb="0" eb="2">
      <t>レイワ</t>
    </rPh>
    <rPh sb="3" eb="4">
      <t>ネン</t>
    </rPh>
    <rPh sb="5" eb="6">
      <t>ガツ</t>
    </rPh>
    <rPh sb="7" eb="8">
      <t>ニチ</t>
    </rPh>
    <phoneticPr fontId="1"/>
  </si>
  <si>
    <t>専門家</t>
    <rPh sb="0" eb="3">
      <t>センモンカ</t>
    </rPh>
    <phoneticPr fontId="1"/>
  </si>
  <si>
    <t>所属</t>
    <rPh sb="0" eb="2">
      <t>ショゾク</t>
    </rPh>
    <phoneticPr fontId="1"/>
  </si>
  <si>
    <t>現地調査</t>
    <rPh sb="0" eb="4">
      <t>ゲンチチョウサ</t>
    </rPh>
    <phoneticPr fontId="1"/>
  </si>
  <si>
    <t>令和　年　月　日</t>
    <phoneticPr fontId="1"/>
  </si>
  <si>
    <t>現地確認済み</t>
    <rPh sb="0" eb="5">
      <t>ゲンチカクニンズ</t>
    </rPh>
    <phoneticPr fontId="1"/>
  </si>
  <si>
    <t>役職</t>
    <rPh sb="0" eb="2">
      <t>ヤクショク</t>
    </rPh>
    <phoneticPr fontId="1"/>
  </si>
  <si>
    <t>4 収支予算</t>
    <rPh sb="2" eb="6">
      <t>シュウシヨサン</t>
    </rPh>
    <phoneticPr fontId="21"/>
  </si>
  <si>
    <t>※補助金交付申請額【Ｃ】は、補助対象経費【Ａ－Ｂ】の合計額の2分の1の額
  （1,000円未満切捨て、上限：20万円）</t>
    <phoneticPr fontId="21"/>
  </si>
  <si>
    <t>※補助金交付申請額【Ｃ】は、補助対象経費【Ａ－Ｂ】の合計額の2分の1の額
  （1,000円未満切捨て、上限：20万円）
※ 変更部分について【上段（　）書き：変更前】【下段：変更後】の
   上下二段書きで記載してください。</t>
    <phoneticPr fontId="21"/>
  </si>
  <si>
    <t>3　事業計画
※変更箇所
のみ記載</t>
    <rPh sb="2" eb="4">
      <t>ジギョウ</t>
    </rPh>
    <rPh sb="4" eb="6">
      <t>ケイカク</t>
    </rPh>
    <rPh sb="9" eb="13">
      <t>ヘンコウカショ</t>
    </rPh>
    <rPh sb="16" eb="18">
      <t>キサイ</t>
    </rPh>
    <phoneticPr fontId="1"/>
  </si>
  <si>
    <t>2 事業実績</t>
    <rPh sb="2" eb="4">
      <t>ジギョウ</t>
    </rPh>
    <rPh sb="4" eb="6">
      <t>ジッセキ</t>
    </rPh>
    <phoneticPr fontId="1"/>
  </si>
  <si>
    <t>改善活動の目的と内容</t>
    <rPh sb="0" eb="2">
      <t>カイゼン</t>
    </rPh>
    <rPh sb="2" eb="4">
      <t>カツドウ</t>
    </rPh>
    <rPh sb="5" eb="7">
      <t>モクテキ</t>
    </rPh>
    <rPh sb="8" eb="10">
      <t>ナイヨウ</t>
    </rPh>
    <phoneticPr fontId="1"/>
  </si>
  <si>
    <t>改善前</t>
    <rPh sb="0" eb="3">
      <t>カイゼンマエ</t>
    </rPh>
    <phoneticPr fontId="1"/>
  </si>
  <si>
    <t>改善前の画像や配置図等</t>
    <rPh sb="0" eb="3">
      <t>カイゼンマエ</t>
    </rPh>
    <rPh sb="4" eb="6">
      <t>ガゾウ</t>
    </rPh>
    <rPh sb="7" eb="10">
      <t>ハイチズ</t>
    </rPh>
    <rPh sb="10" eb="11">
      <t>トウ</t>
    </rPh>
    <phoneticPr fontId="1"/>
  </si>
  <si>
    <t>改善前の問題</t>
    <rPh sb="0" eb="3">
      <t>カイゼンマエ</t>
    </rPh>
    <rPh sb="4" eb="6">
      <t>モンダイ</t>
    </rPh>
    <phoneticPr fontId="1"/>
  </si>
  <si>
    <t>改善後</t>
    <rPh sb="0" eb="2">
      <t>カイゼン</t>
    </rPh>
    <rPh sb="2" eb="3">
      <t>ゴ</t>
    </rPh>
    <phoneticPr fontId="1"/>
  </si>
  <si>
    <t>改善後の画像や配置図等</t>
    <rPh sb="0" eb="2">
      <t>カイゼン</t>
    </rPh>
    <rPh sb="2" eb="3">
      <t>ゴ</t>
    </rPh>
    <rPh sb="4" eb="6">
      <t>ガゾウ</t>
    </rPh>
    <rPh sb="7" eb="10">
      <t>ハイチズ</t>
    </rPh>
    <rPh sb="10" eb="11">
      <t>トウ</t>
    </rPh>
    <phoneticPr fontId="1"/>
  </si>
  <si>
    <t>改善の効果</t>
    <rPh sb="0" eb="2">
      <t>カイゼン</t>
    </rPh>
    <rPh sb="3" eb="5">
      <t>コウカ</t>
    </rPh>
    <phoneticPr fontId="1"/>
  </si>
  <si>
    <t>※補助金交付申請額【Ｃ】は、補助対象経費【Ａ－Ｂ】の合計額の2分の1の額
　（1,000円未満切捨て、上限：20万円）
※交付申請時および変更交付申請時と変更となった経費がある場合は、下段に
　変更後の経費を記入してください。</t>
    <phoneticPr fontId="21"/>
  </si>
  <si>
    <t>製造業</t>
    <rPh sb="0" eb="3">
      <t>セイゾウギョウ</t>
    </rPh>
    <phoneticPr fontId="1"/>
  </si>
  <si>
    <t>松江市職場環境改善支援事業補助金</t>
  </si>
  <si>
    <t>松江市職場環境改善支援事業補助金</t>
    <rPh sb="0" eb="3">
      <t>マツエシ</t>
    </rPh>
    <rPh sb="3" eb="5">
      <t>ショクバ</t>
    </rPh>
    <rPh sb="5" eb="7">
      <t>カンキョウ</t>
    </rPh>
    <rPh sb="7" eb="9">
      <t>カイゼン</t>
    </rPh>
    <rPh sb="9" eb="11">
      <t>シエン</t>
    </rPh>
    <rPh sb="11" eb="13">
      <t>ジギョウ</t>
    </rPh>
    <rPh sb="13" eb="16">
      <t>ホジョキン</t>
    </rPh>
    <phoneticPr fontId="1"/>
  </si>
  <si>
    <t>職場環境改善支援事業</t>
    <rPh sb="0" eb="2">
      <t>ショクバ</t>
    </rPh>
    <rPh sb="2" eb="4">
      <t>カンキョウ</t>
    </rPh>
    <rPh sb="4" eb="6">
      <t>カイゼン</t>
    </rPh>
    <rPh sb="6" eb="8">
      <t>シエン</t>
    </rPh>
    <rPh sb="8" eb="10">
      <t>ジギョウ</t>
    </rPh>
    <phoneticPr fontId="1"/>
  </si>
  <si>
    <t>設備費</t>
    <rPh sb="0" eb="2">
      <t>セツビ</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</si>
</sst>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b/>
      <sz val="11"/>
      <name val="ＭＳ 明朝"/>
      <family val="1"/>
      <charset val="128"/>
    </font>
    <font>
      <b/>
      <sz val="9"/>
      <name val="ＭＳ 明朝"/>
      <family val="1"/>
      <charset val="128"/>
    </font>
    <font>
      <sz val="8"/>
      <name val="ＭＳ 明朝"/>
      <family val="1"/>
      <charset val="128"/>
    </font>
    <font>
      <sz val="11"/>
      <color rgb="FFFF0000"/>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573">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pplyAlignment="1" applyProtection="1">
      <alignment vertical="center"/>
    </xf>
    <xf numFmtId="0" fontId="6" fillId="2" borderId="51" xfId="1" applyFont="1" applyFill="1" applyBorder="1" applyAlignment="1" applyProtection="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applyProtection="1"/>
    <xf numFmtId="0" fontId="5" fillId="2" borderId="0" xfId="4" applyFont="1" applyFill="1" applyAlignment="1" applyProtection="1">
      <alignment horizontal="center" vertical="center"/>
    </xf>
    <xf numFmtId="0" fontId="20" fillId="0" borderId="0" xfId="4"/>
    <xf numFmtId="0" fontId="5" fillId="0" borderId="0" xfId="4" applyFont="1"/>
    <xf numFmtId="0" fontId="23" fillId="2" borderId="60" xfId="4" applyFont="1" applyFill="1" applyBorder="1" applyProtection="1"/>
    <xf numFmtId="0" fontId="23" fillId="2" borderId="0" xfId="4" applyFont="1" applyFill="1" applyBorder="1" applyProtection="1"/>
    <xf numFmtId="0" fontId="13" fillId="2" borderId="0" xfId="4" applyFont="1" applyFill="1" applyBorder="1" applyAlignment="1" applyProtection="1"/>
    <xf numFmtId="0" fontId="13" fillId="2" borderId="67" xfId="4" applyFont="1" applyFill="1" applyBorder="1" applyAlignment="1" applyProtection="1">
      <alignment vertical="center"/>
    </xf>
    <xf numFmtId="0" fontId="5" fillId="2" borderId="72" xfId="4" applyFont="1" applyFill="1" applyBorder="1" applyAlignment="1" applyProtection="1"/>
    <xf numFmtId="0" fontId="5" fillId="2" borderId="77" xfId="4" applyFont="1" applyFill="1" applyBorder="1" applyProtection="1"/>
    <xf numFmtId="0" fontId="5" fillId="2" borderId="80" xfId="4" applyFont="1" applyFill="1" applyBorder="1" applyProtection="1"/>
    <xf numFmtId="0" fontId="5" fillId="2" borderId="79" xfId="4" applyFont="1" applyFill="1" applyBorder="1" applyAlignment="1" applyProtection="1">
      <alignment horizontal="center" vertical="center"/>
    </xf>
    <xf numFmtId="0" fontId="5" fillId="2" borderId="79" xfId="4" applyFont="1" applyFill="1" applyBorder="1" applyProtection="1"/>
    <xf numFmtId="0" fontId="5" fillId="2" borderId="79" xfId="4" applyFont="1" applyFill="1" applyBorder="1" applyAlignment="1" applyProtection="1">
      <alignment horizontal="right"/>
    </xf>
    <xf numFmtId="0" fontId="5" fillId="2" borderId="81" xfId="4" applyFont="1" applyFill="1" applyBorder="1" applyProtection="1"/>
    <xf numFmtId="0" fontId="5" fillId="2" borderId="60" xfId="4" applyFont="1" applyFill="1" applyBorder="1" applyProtection="1"/>
    <xf numFmtId="0" fontId="5" fillId="2" borderId="16" xfId="4" applyFont="1" applyFill="1" applyBorder="1" applyProtection="1"/>
    <xf numFmtId="0" fontId="23" fillId="2" borderId="28"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0" xfId="4" applyFont="1" applyFill="1" applyBorder="1" applyProtection="1"/>
    <xf numFmtId="0" fontId="5" fillId="2" borderId="0" xfId="4" applyFont="1" applyFill="1" applyBorder="1" applyAlignment="1" applyProtection="1">
      <alignment horizontal="left" vertical="center"/>
    </xf>
    <xf numFmtId="0" fontId="5" fillId="2" borderId="0" xfId="4" applyFont="1" applyFill="1" applyBorder="1" applyAlignment="1" applyProtection="1">
      <alignment horizontal="right"/>
    </xf>
    <xf numFmtId="0" fontId="5" fillId="0" borderId="0" xfId="4" applyFont="1" applyProtection="1"/>
    <xf numFmtId="0" fontId="5" fillId="0" borderId="0" xfId="4" applyFont="1" applyAlignment="1" applyProtection="1">
      <alignment horizontal="center" vertical="center"/>
    </xf>
    <xf numFmtId="0" fontId="13" fillId="2" borderId="74" xfId="4" applyFont="1" applyFill="1" applyBorder="1" applyProtection="1"/>
    <xf numFmtId="0" fontId="13" fillId="2" borderId="0" xfId="4" applyFont="1" applyFill="1" applyBorder="1" applyAlignment="1" applyProtection="1">
      <alignment horizontal="center" vertical="center"/>
    </xf>
    <xf numFmtId="0" fontId="0" fillId="0" borderId="0" xfId="0" applyBorder="1">
      <alignment vertical="center"/>
    </xf>
    <xf numFmtId="0" fontId="0" fillId="0" borderId="28" xfId="0" applyFill="1" applyBorder="1">
      <alignment vertical="center"/>
    </xf>
    <xf numFmtId="0" fontId="13" fillId="2" borderId="28" xfId="4" applyFont="1" applyFill="1" applyBorder="1" applyAlignment="1" applyProtection="1">
      <alignment horizontal="center" vertical="center"/>
    </xf>
    <xf numFmtId="0" fontId="13" fillId="2" borderId="104" xfId="4" applyFont="1" applyFill="1" applyBorder="1" applyAlignment="1" applyProtection="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pplyProtection="1">
      <alignment vertical="center"/>
    </xf>
    <xf numFmtId="0" fontId="3" fillId="2" borderId="0" xfId="1" applyFont="1" applyFill="1" applyAlignment="1" applyProtection="1">
      <alignment horizontal="justify" vertical="center"/>
    </xf>
    <xf numFmtId="0" fontId="3" fillId="2" borderId="0" xfId="1" applyFont="1" applyFill="1" applyProtection="1">
      <alignment vertical="center"/>
    </xf>
    <xf numFmtId="0" fontId="5" fillId="2" borderId="0" xfId="1" applyFont="1" applyFill="1" applyAlignment="1" applyProtection="1">
      <alignment vertical="center" shrinkToFit="1"/>
    </xf>
    <xf numFmtId="176" fontId="5" fillId="2" borderId="2" xfId="1" applyNumberFormat="1" applyFont="1" applyFill="1" applyBorder="1" applyAlignment="1" applyProtection="1">
      <alignment vertical="center" wrapText="1"/>
    </xf>
    <xf numFmtId="176" fontId="5" fillId="2" borderId="3" xfId="1" applyNumberFormat="1" applyFont="1" applyFill="1" applyBorder="1" applyAlignment="1" applyProtection="1">
      <alignment vertical="center" wrapText="1"/>
    </xf>
    <xf numFmtId="176" fontId="5" fillId="2" borderId="0" xfId="1" applyNumberFormat="1" applyFont="1" applyFill="1" applyAlignment="1" applyProtection="1">
      <alignment vertical="center" wrapText="1"/>
    </xf>
    <xf numFmtId="176" fontId="5" fillId="2" borderId="8" xfId="1" applyNumberFormat="1" applyFont="1" applyFill="1" applyBorder="1" applyAlignment="1" applyProtection="1">
      <alignment vertical="center" wrapText="1"/>
    </xf>
    <xf numFmtId="0" fontId="5" fillId="2" borderId="0" xfId="1" applyFont="1" applyFill="1" applyAlignment="1" applyProtection="1">
      <alignment vertical="center" wrapText="1"/>
    </xf>
    <xf numFmtId="0" fontId="3" fillId="2" borderId="0" xfId="1" applyFont="1" applyFill="1" applyAlignment="1" applyProtection="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pplyProtection="1">
      <alignment vertical="center"/>
    </xf>
    <xf numFmtId="0" fontId="5" fillId="2" borderId="15" xfId="1" applyFont="1" applyFill="1" applyBorder="1" applyProtection="1">
      <alignment vertical="center"/>
    </xf>
    <xf numFmtId="0" fontId="5" fillId="2" borderId="8" xfId="1" applyFont="1" applyFill="1" applyBorder="1" applyProtection="1">
      <alignment vertical="center"/>
    </xf>
    <xf numFmtId="38" fontId="5" fillId="2" borderId="0" xfId="2" applyFont="1" applyFill="1" applyBorder="1" applyAlignment="1" applyProtection="1">
      <alignment horizontal="right" vertical="center"/>
    </xf>
    <xf numFmtId="0" fontId="5" fillId="2" borderId="0" xfId="1" applyFont="1" applyFill="1" applyBorder="1" applyProtection="1">
      <alignment vertical="center"/>
    </xf>
    <xf numFmtId="176" fontId="5" fillId="2" borderId="0" xfId="1" applyNumberFormat="1" applyFont="1" applyFill="1" applyAlignment="1" applyProtection="1">
      <alignment vertical="center" shrinkToFit="1"/>
    </xf>
    <xf numFmtId="0" fontId="11" fillId="2" borderId="0" xfId="1" applyFont="1" applyFill="1" applyAlignment="1" applyProtection="1">
      <alignment horizontal="lef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center" vertical="center"/>
    </xf>
    <xf numFmtId="0" fontId="3" fillId="2" borderId="0" xfId="1" applyFont="1" applyFill="1" applyAlignment="1" applyProtection="1">
      <alignment horizontal="left" vertical="center"/>
    </xf>
    <xf numFmtId="0" fontId="3" fillId="2" borderId="21" xfId="1" applyFont="1" applyFill="1" applyBorder="1" applyProtection="1">
      <alignment vertical="center"/>
    </xf>
    <xf numFmtId="0" fontId="5" fillId="2" borderId="0" xfId="1" applyFont="1" applyFill="1" applyAlignment="1" applyProtection="1">
      <alignment horizontal="center" vertical="center"/>
    </xf>
    <xf numFmtId="0" fontId="5" fillId="2" borderId="0" xfId="1" applyFont="1" applyFill="1" applyAlignment="1" applyProtection="1">
      <alignment horizontal="left" vertical="center" shrinkToFi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0" fontId="5" fillId="2" borderId="0" xfId="1" applyFont="1" applyFill="1" applyAlignment="1" applyProtection="1">
      <alignment horizontal="distributed" vertical="center"/>
    </xf>
    <xf numFmtId="0" fontId="13" fillId="2" borderId="28" xfId="4" applyFont="1" applyFill="1" applyBorder="1" applyAlignment="1" applyProtection="1">
      <alignment horizontal="center" vertical="center"/>
    </xf>
    <xf numFmtId="0" fontId="5" fillId="2" borderId="79" xfId="4" applyFont="1" applyFill="1" applyBorder="1" applyAlignment="1" applyProtection="1">
      <alignment horizontal="left" vertical="center"/>
    </xf>
    <xf numFmtId="176" fontId="5" fillId="2" borderId="0" xfId="1" applyNumberFormat="1" applyFont="1" applyFill="1" applyAlignment="1" applyProtection="1">
      <alignment horizontal="distributed" vertical="center" shrinkToFit="1"/>
    </xf>
    <xf numFmtId="0" fontId="5" fillId="2" borderId="6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0" fontId="10" fillId="2" borderId="0" xfId="1" applyFont="1" applyFill="1" applyAlignment="1" applyProtection="1">
      <alignment horizontal="center" vertical="center"/>
    </xf>
    <xf numFmtId="0" fontId="5" fillId="0" borderId="28" xfId="1" applyFont="1" applyBorder="1" applyAlignment="1">
      <alignment horizontal="center" vertical="center"/>
    </xf>
    <xf numFmtId="0" fontId="5" fillId="0" borderId="110"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29" fillId="2" borderId="67" xfId="4" applyFont="1" applyFill="1" applyBorder="1" applyAlignment="1" applyProtection="1">
      <alignment horizontal="right" vertical="center"/>
    </xf>
    <xf numFmtId="0" fontId="29" fillId="2" borderId="74" xfId="4" applyFont="1" applyFill="1" applyBorder="1" applyAlignment="1" applyProtection="1">
      <alignment vertical="center"/>
    </xf>
    <xf numFmtId="0" fontId="20" fillId="0" borderId="0" xfId="4" applyAlignment="1">
      <alignment vertical="center"/>
    </xf>
    <xf numFmtId="0" fontId="18" fillId="2" borderId="0" xfId="4" applyFont="1" applyFill="1" applyBorder="1" applyAlignment="1" applyProtection="1">
      <alignment horizontal="center" vertical="center" wrapText="1"/>
    </xf>
    <xf numFmtId="0" fontId="18" fillId="2" borderId="51" xfId="4" applyFont="1" applyFill="1" applyBorder="1" applyAlignment="1" applyProtection="1">
      <alignment horizontal="center" vertical="center"/>
    </xf>
    <xf numFmtId="0" fontId="18" fillId="2" borderId="0" xfId="4" applyFont="1" applyFill="1" applyBorder="1" applyAlignment="1" applyProtection="1">
      <alignment horizontal="center" vertical="center"/>
    </xf>
    <xf numFmtId="0" fontId="18" fillId="2" borderId="16" xfId="4" applyFont="1" applyFill="1" applyBorder="1" applyAlignment="1" applyProtection="1">
      <alignment horizontal="center" vertical="center"/>
    </xf>
    <xf numFmtId="0" fontId="7" fillId="2" borderId="67" xfId="4" applyFont="1" applyFill="1" applyBorder="1" applyAlignment="1" applyProtection="1">
      <alignment horizontal="right" vertical="center"/>
    </xf>
    <xf numFmtId="0" fontId="7" fillId="2" borderId="74" xfId="4" applyFont="1" applyFill="1" applyBorder="1" applyAlignment="1" applyProtection="1">
      <alignment vertical="center"/>
    </xf>
    <xf numFmtId="0" fontId="5" fillId="2" borderId="0" xfId="4" applyFont="1" applyFill="1" applyBorder="1" applyAlignment="1" applyProtection="1">
      <alignment horizontal="center" vertical="center" wrapText="1"/>
    </xf>
    <xf numFmtId="0" fontId="5" fillId="2" borderId="51" xfId="4" applyFont="1" applyFill="1" applyBorder="1" applyAlignment="1" applyProtection="1">
      <alignment horizontal="center" vertical="center"/>
    </xf>
    <xf numFmtId="0" fontId="5" fillId="2" borderId="16" xfId="4" applyFont="1" applyFill="1" applyBorder="1" applyAlignment="1" applyProtection="1">
      <alignment horizontal="center" vertical="center"/>
    </xf>
    <xf numFmtId="0" fontId="30" fillId="0" borderId="0" xfId="4" applyFont="1"/>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pplyProtection="1">
      <alignment horizontal="left" vertical="center" wrapText="1"/>
    </xf>
    <xf numFmtId="0" fontId="5" fillId="2" borderId="0" xfId="1" applyFont="1" applyFill="1" applyAlignment="1" applyProtection="1">
      <alignment horizontal="left" vertical="center"/>
    </xf>
    <xf numFmtId="0" fontId="5" fillId="2" borderId="1" xfId="1" applyFont="1" applyFill="1" applyBorder="1" applyAlignment="1" applyProtection="1">
      <alignment horizontal="distributed" vertical="center" wrapText="1" indent="1"/>
    </xf>
    <xf numFmtId="0" fontId="5" fillId="2" borderId="2" xfId="1" applyFont="1" applyFill="1" applyBorder="1" applyAlignment="1" applyProtection="1">
      <alignment horizontal="distributed" vertical="center" wrapText="1" indent="1"/>
    </xf>
    <xf numFmtId="0" fontId="5" fillId="2" borderId="3" xfId="1" applyFont="1" applyFill="1" applyBorder="1" applyAlignment="1" applyProtection="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pplyProtection="1">
      <alignment horizontal="center" vertical="center"/>
    </xf>
    <xf numFmtId="0" fontId="5" fillId="2" borderId="11" xfId="1" applyFont="1" applyFill="1" applyBorder="1" applyAlignment="1" applyProtection="1">
      <alignment horizontal="distributed" vertical="center" wrapText="1"/>
    </xf>
    <xf numFmtId="0" fontId="5" fillId="2" borderId="13" xfId="1" applyFont="1" applyFill="1" applyBorder="1" applyAlignment="1" applyProtection="1">
      <alignment horizontal="distributed" vertical="center" wrapText="1"/>
    </xf>
    <xf numFmtId="0" fontId="5" fillId="2" borderId="14" xfId="1" applyFont="1" applyFill="1" applyBorder="1" applyAlignment="1" applyProtection="1">
      <alignment horizontal="distributed" vertical="center" wrapText="1"/>
    </xf>
    <xf numFmtId="178" fontId="5" fillId="2" borderId="11" xfId="1" applyNumberFormat="1" applyFont="1" applyFill="1" applyBorder="1" applyAlignment="1" applyProtection="1">
      <alignment horizontal="center" vertical="center" wrapText="1"/>
    </xf>
    <xf numFmtId="178" fontId="5" fillId="2" borderId="13" xfId="1" applyNumberFormat="1" applyFont="1" applyFill="1" applyBorder="1" applyAlignment="1" applyProtection="1">
      <alignment horizontal="center" vertical="center" wrapText="1"/>
    </xf>
    <xf numFmtId="178" fontId="5" fillId="2" borderId="1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shrinkToFit="1"/>
    </xf>
    <xf numFmtId="0" fontId="5" fillId="2" borderId="2" xfId="1" applyFont="1" applyFill="1" applyBorder="1" applyAlignment="1" applyProtection="1">
      <alignment horizontal="distributed" vertical="center" shrinkToFit="1"/>
    </xf>
    <xf numFmtId="0" fontId="5" fillId="2" borderId="3" xfId="1" applyFont="1" applyFill="1" applyBorder="1" applyAlignment="1" applyProtection="1">
      <alignment horizontal="distributed" vertical="center" shrinkToFit="1"/>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pplyProtection="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pplyProtection="1">
      <alignment horizontal="distributed" vertical="center" wrapText="1" indent="1"/>
    </xf>
    <xf numFmtId="0" fontId="5" fillId="2" borderId="5" xfId="1" applyFont="1" applyFill="1" applyBorder="1" applyAlignment="1" applyProtection="1">
      <alignment horizontal="distributed" vertical="center" wrapText="1" indent="1"/>
    </xf>
    <xf numFmtId="0" fontId="5" fillId="2" borderId="6" xfId="1" applyFont="1" applyFill="1" applyBorder="1" applyAlignment="1" applyProtection="1">
      <alignment horizontal="distributed" vertical="center" wrapText="1" indent="1"/>
    </xf>
    <xf numFmtId="3" fontId="5" fillId="2" borderId="1" xfId="1" applyNumberFormat="1" applyFont="1" applyFill="1" applyBorder="1" applyAlignment="1" applyProtection="1">
      <alignment horizontal="left" vertical="center" wrapText="1"/>
    </xf>
    <xf numFmtId="3" fontId="5" fillId="2" borderId="2" xfId="1" applyNumberFormat="1" applyFont="1" applyFill="1" applyBorder="1" applyAlignment="1" applyProtection="1">
      <alignment horizontal="left" vertical="center" wrapText="1"/>
    </xf>
    <xf numFmtId="3" fontId="5" fillId="2" borderId="3" xfId="1" applyNumberFormat="1" applyFont="1" applyFill="1" applyBorder="1" applyAlignment="1" applyProtection="1">
      <alignment horizontal="left" vertical="center" wrapText="1"/>
    </xf>
    <xf numFmtId="3" fontId="5" fillId="2" borderId="1" xfId="1" applyNumberFormat="1" applyFont="1" applyFill="1" applyBorder="1" applyAlignment="1" applyProtection="1">
      <alignment horizontal="center" vertical="center" wrapText="1"/>
    </xf>
    <xf numFmtId="3" fontId="5" fillId="2" borderId="2" xfId="1" applyNumberFormat="1" applyFont="1" applyFill="1" applyBorder="1" applyAlignment="1" applyProtection="1">
      <alignment horizontal="center" vertical="center" wrapText="1"/>
    </xf>
    <xf numFmtId="3" fontId="5" fillId="2" borderId="4" xfId="1" applyNumberFormat="1" applyFont="1" applyFill="1" applyBorder="1" applyAlignment="1" applyProtection="1">
      <alignment horizontal="center" vertical="center" wrapText="1"/>
    </xf>
    <xf numFmtId="3" fontId="5" fillId="2" borderId="5" xfId="1" applyNumberFormat="1" applyFont="1" applyFill="1" applyBorder="1" applyAlignment="1" applyProtection="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pplyProtection="1">
      <alignment horizontal="left" vertical="top" wrapText="1"/>
    </xf>
    <xf numFmtId="177" fontId="5" fillId="2" borderId="13" xfId="1" applyNumberFormat="1" applyFont="1" applyFill="1" applyBorder="1" applyAlignment="1" applyProtection="1">
      <alignment horizontal="left" vertical="top" wrapText="1"/>
    </xf>
    <xf numFmtId="177" fontId="5" fillId="2" borderId="14" xfId="1" applyNumberFormat="1" applyFont="1" applyFill="1" applyBorder="1" applyAlignment="1" applyProtection="1">
      <alignment horizontal="left" vertical="top" wrapText="1"/>
    </xf>
    <xf numFmtId="0" fontId="14" fillId="0" borderId="0" xfId="0" applyFont="1" applyAlignment="1">
      <alignment horizontal="center" vertical="center"/>
    </xf>
    <xf numFmtId="0" fontId="5" fillId="2" borderId="0" xfId="1" applyFont="1" applyFill="1" applyAlignment="1" applyProtection="1">
      <alignment horizontal="distributed" vertical="center" wrapText="1"/>
    </xf>
    <xf numFmtId="0" fontId="3" fillId="2" borderId="0" xfId="1" applyFont="1" applyFill="1" applyAlignment="1" applyProtection="1">
      <alignment horizontal="left" vertical="center" shrinkToFit="1"/>
    </xf>
    <xf numFmtId="0" fontId="5" fillId="2" borderId="0" xfId="1" applyFont="1" applyFill="1" applyAlignment="1" applyProtection="1">
      <alignment horizontal="left" vertical="center" shrinkToFit="1"/>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0" fontId="13" fillId="2" borderId="28" xfId="4" applyFont="1" applyFill="1" applyBorder="1" applyAlignment="1" applyProtection="1">
      <alignment horizontal="center" vertical="center" shrinkToFit="1"/>
    </xf>
    <xf numFmtId="0" fontId="13" fillId="2" borderId="28" xfId="4" applyFont="1" applyFill="1" applyBorder="1" applyAlignment="1" applyProtection="1">
      <alignment horizontal="center"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13" fillId="2" borderId="24" xfId="4" applyFont="1" applyFill="1" applyBorder="1" applyAlignment="1" applyProtection="1">
      <alignment horizontal="center" vertical="center"/>
    </xf>
    <xf numFmtId="0" fontId="13" fillId="2" borderId="27" xfId="4" applyFont="1" applyFill="1" applyBorder="1" applyAlignment="1" applyProtection="1">
      <alignment horizontal="center" vertical="center"/>
    </xf>
    <xf numFmtId="0" fontId="13" fillId="2" borderId="88" xfId="4" applyFont="1" applyFill="1" applyBorder="1" applyAlignment="1" applyProtection="1">
      <alignment horizontal="center" vertical="center"/>
    </xf>
    <xf numFmtId="0" fontId="13" fillId="2" borderId="30" xfId="4" applyFont="1" applyFill="1" applyBorder="1" applyAlignment="1" applyProtection="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5" fillId="2" borderId="83" xfId="4" applyFont="1" applyFill="1" applyBorder="1" applyAlignment="1" applyProtection="1">
      <alignment horizontal="left" vertical="center" wrapText="1"/>
    </xf>
    <xf numFmtId="0" fontId="5" fillId="2" borderId="72" xfId="4" applyFont="1" applyFill="1" applyBorder="1" applyAlignment="1" applyProtection="1">
      <alignment horizontal="left" vertical="center" wrapText="1"/>
    </xf>
    <xf numFmtId="0" fontId="25" fillId="2" borderId="28" xfId="4" applyFont="1" applyFill="1" applyBorder="1" applyAlignment="1" applyProtection="1">
      <alignment horizontal="center" vertical="center" wrapText="1"/>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0" fontId="5" fillId="3" borderId="28" xfId="4" applyFont="1" applyFill="1" applyBorder="1" applyAlignment="1" applyProtection="1">
      <protection locked="0"/>
    </xf>
    <xf numFmtId="0" fontId="5" fillId="2" borderId="28" xfId="4" applyFont="1" applyFill="1" applyBorder="1" applyAlignment="1" applyProtection="1"/>
    <xf numFmtId="0" fontId="13" fillId="2" borderId="28" xfId="4" applyFont="1" applyFill="1" applyBorder="1" applyAlignment="1" applyProtection="1">
      <alignment horizontal="center"/>
    </xf>
    <xf numFmtId="0" fontId="22" fillId="2" borderId="72" xfId="4" applyFont="1" applyFill="1" applyBorder="1" applyAlignment="1" applyProtection="1">
      <alignment horizontal="center" vertical="center"/>
    </xf>
    <xf numFmtId="0" fontId="13" fillId="2" borderId="24" xfId="4" applyFont="1" applyFill="1" applyBorder="1" applyAlignment="1" applyProtection="1">
      <alignment horizontal="left" vertical="center" wrapText="1"/>
    </xf>
    <xf numFmtId="0" fontId="13" fillId="2" borderId="27" xfId="4" applyFont="1" applyFill="1" applyBorder="1" applyAlignment="1" applyProtection="1">
      <alignment horizontal="left" vertical="center" wrapText="1"/>
    </xf>
    <xf numFmtId="0" fontId="13" fillId="2" borderId="30" xfId="4" applyFont="1" applyFill="1" applyBorder="1" applyAlignment="1" applyProtection="1">
      <alignment horizontal="left" vertical="center" wrapText="1"/>
    </xf>
    <xf numFmtId="0" fontId="13" fillId="2" borderId="25" xfId="4" applyFont="1" applyFill="1" applyBorder="1" applyAlignment="1" applyProtection="1">
      <alignment horizontal="center" vertical="center"/>
    </xf>
    <xf numFmtId="0" fontId="5" fillId="2" borderId="25" xfId="4" applyFont="1" applyFill="1" applyBorder="1" applyAlignment="1" applyProtection="1">
      <alignment horizontal="center" vertical="center" shrinkToFit="1"/>
    </xf>
    <xf numFmtId="0" fontId="5" fillId="2" borderId="26" xfId="4" applyFont="1" applyFill="1" applyBorder="1" applyAlignment="1" applyProtection="1">
      <alignment horizontal="center" vertical="center" shrinkToFit="1"/>
    </xf>
    <xf numFmtId="0" fontId="5" fillId="2" borderId="28" xfId="4" applyFont="1" applyFill="1" applyBorder="1" applyAlignment="1" applyProtection="1">
      <alignment horizontal="center" vertical="center" shrinkToFit="1"/>
    </xf>
    <xf numFmtId="0" fontId="5" fillId="2" borderId="29" xfId="4" applyFont="1" applyFill="1" applyBorder="1" applyAlignment="1" applyProtection="1">
      <alignment horizontal="center" vertical="center" shrinkToFit="1"/>
    </xf>
    <xf numFmtId="0" fontId="13" fillId="2" borderId="58" xfId="4" applyFont="1" applyFill="1" applyBorder="1" applyAlignment="1" applyProtection="1">
      <alignment horizontal="center" vertical="center"/>
    </xf>
    <xf numFmtId="0" fontId="13" fillId="2" borderId="50" xfId="4" applyFont="1" applyFill="1" applyBorder="1" applyAlignment="1" applyProtection="1">
      <alignment horizontal="center" vertical="center"/>
    </xf>
    <xf numFmtId="0" fontId="13" fillId="2" borderId="59" xfId="4" applyFont="1" applyFill="1" applyBorder="1" applyAlignment="1" applyProtection="1">
      <alignment horizontal="center" vertical="center"/>
    </xf>
    <xf numFmtId="0" fontId="13" fillId="2" borderId="61" xfId="4" applyFont="1" applyFill="1" applyBorder="1" applyAlignment="1" applyProtection="1">
      <alignment horizontal="center" vertical="center"/>
    </xf>
    <xf numFmtId="0" fontId="13" fillId="2" borderId="51" xfId="4" applyFont="1" applyFill="1" applyBorder="1" applyAlignment="1" applyProtection="1">
      <alignment horizontal="center" vertical="center"/>
    </xf>
    <xf numFmtId="0" fontId="13" fillId="2" borderId="62" xfId="4" applyFont="1" applyFill="1" applyBorder="1" applyAlignment="1" applyProtection="1">
      <alignment horizontal="center" vertical="center"/>
    </xf>
    <xf numFmtId="0" fontId="5" fillId="2" borderId="61" xfId="4" applyFont="1" applyFill="1" applyBorder="1" applyAlignment="1" applyProtection="1">
      <alignment horizontal="center" vertical="center" shrinkToFit="1"/>
    </xf>
    <xf numFmtId="0" fontId="5" fillId="2" borderId="51" xfId="4" applyFont="1" applyFill="1" applyBorder="1" applyAlignment="1" applyProtection="1">
      <alignment horizontal="center" vertical="center" shrinkToFit="1"/>
    </xf>
    <xf numFmtId="0" fontId="5" fillId="2" borderId="65" xfId="4" applyFont="1" applyFill="1" applyBorder="1" applyAlignment="1" applyProtection="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pplyProtection="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pplyProtection="1">
      <alignment horizontal="left" vertical="center" wrapText="1"/>
    </xf>
    <xf numFmtId="0" fontId="24" fillId="2" borderId="51" xfId="4" applyFont="1" applyFill="1" applyBorder="1" applyAlignment="1" applyProtection="1">
      <alignment horizontal="left" vertical="center" wrapText="1"/>
    </xf>
    <xf numFmtId="0" fontId="24" fillId="2" borderId="65" xfId="4" applyFont="1" applyFill="1" applyBorder="1" applyAlignment="1" applyProtection="1">
      <alignment horizontal="left" vertical="center" wrapText="1"/>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29" fillId="3" borderId="73" xfId="4" applyFont="1" applyFill="1" applyBorder="1" applyAlignment="1" applyProtection="1">
      <alignment horizontal="center" vertical="center"/>
      <protection locked="0"/>
    </xf>
    <xf numFmtId="0" fontId="29" fillId="3" borderId="67" xfId="4" applyFont="1" applyFill="1" applyBorder="1" applyAlignment="1" applyProtection="1">
      <alignment horizontal="center" vertical="center"/>
      <protection locked="0"/>
    </xf>
    <xf numFmtId="0" fontId="23" fillId="2" borderId="58" xfId="4" applyFont="1" applyFill="1" applyBorder="1" applyAlignment="1" applyProtection="1">
      <alignment horizontal="center" vertical="center" wrapText="1"/>
    </xf>
    <xf numFmtId="0" fontId="23" fillId="2" borderId="59" xfId="4" applyFont="1" applyFill="1" applyBorder="1" applyAlignment="1" applyProtection="1">
      <alignment horizontal="center" vertical="center" wrapText="1"/>
    </xf>
    <xf numFmtId="0" fontId="23" fillId="2" borderId="61" xfId="4" applyFont="1" applyFill="1" applyBorder="1" applyAlignment="1" applyProtection="1">
      <alignment horizontal="center" vertical="center" wrapText="1"/>
    </xf>
    <xf numFmtId="0" fontId="23" fillId="2" borderId="62" xfId="4" applyFont="1" applyFill="1" applyBorder="1" applyAlignment="1" applyProtection="1">
      <alignment horizontal="center" vertical="center" wrapText="1"/>
    </xf>
    <xf numFmtId="0" fontId="25" fillId="2" borderId="28" xfId="4" applyFont="1" applyFill="1" applyBorder="1" applyAlignment="1" applyProtection="1">
      <alignment horizontal="center" vertical="center"/>
    </xf>
    <xf numFmtId="0" fontId="18" fillId="2" borderId="72" xfId="4" applyFont="1" applyFill="1" applyBorder="1" applyAlignment="1" applyProtection="1">
      <alignment horizontal="center" vertical="center"/>
    </xf>
    <xf numFmtId="0" fontId="27" fillId="2" borderId="31" xfId="4" applyFont="1" applyFill="1" applyBorder="1" applyAlignment="1" applyProtection="1">
      <alignment horizontal="center" vertical="center"/>
    </xf>
    <xf numFmtId="0" fontId="18" fillId="3" borderId="31" xfId="4" applyFont="1" applyFill="1" applyBorder="1" applyAlignment="1" applyProtection="1">
      <alignment horizontal="left" vertical="center" wrapText="1"/>
      <protection locked="0"/>
    </xf>
    <xf numFmtId="0" fontId="18" fillId="3" borderId="32" xfId="4" applyFont="1" applyFill="1" applyBorder="1" applyAlignment="1" applyProtection="1">
      <alignment horizontal="left" vertical="center" wrapText="1"/>
      <protection locked="0"/>
    </xf>
    <xf numFmtId="0" fontId="5" fillId="2" borderId="58" xfId="4" applyFont="1" applyFill="1" applyBorder="1" applyAlignment="1" applyProtection="1">
      <alignment horizontal="left"/>
    </xf>
    <xf numFmtId="0" fontId="5" fillId="2" borderId="50" xfId="4" applyFont="1" applyFill="1" applyBorder="1" applyAlignment="1" applyProtection="1">
      <alignment horizontal="left"/>
    </xf>
    <xf numFmtId="0" fontId="5" fillId="2" borderId="57" xfId="4" applyFont="1" applyFill="1" applyBorder="1" applyAlignment="1" applyProtection="1">
      <alignment horizontal="left"/>
    </xf>
    <xf numFmtId="0" fontId="5" fillId="2" borderId="78" xfId="4" applyFont="1" applyFill="1" applyBorder="1" applyAlignment="1" applyProtection="1">
      <alignment horizontal="center" vertical="center" wrapText="1"/>
    </xf>
    <xf numFmtId="0" fontId="5" fillId="2" borderId="82" xfId="4" applyFont="1" applyFill="1" applyBorder="1" applyAlignment="1" applyProtection="1">
      <alignment horizontal="center" vertical="center"/>
    </xf>
    <xf numFmtId="0" fontId="5" fillId="2" borderId="80" xfId="4" applyFont="1" applyFill="1" applyBorder="1" applyAlignment="1" applyProtection="1">
      <alignment horizontal="center" vertical="center"/>
    </xf>
    <xf numFmtId="0" fontId="5" fillId="2" borderId="106" xfId="4" applyFont="1" applyFill="1" applyBorder="1" applyAlignment="1" applyProtection="1">
      <alignment horizontal="center" vertical="center"/>
    </xf>
    <xf numFmtId="0" fontId="5" fillId="2" borderId="83" xfId="4" applyFont="1" applyFill="1" applyBorder="1" applyAlignment="1" applyProtection="1">
      <alignment horizontal="center" vertical="center"/>
    </xf>
    <xf numFmtId="0" fontId="5" fillId="2" borderId="109" xfId="4" applyFont="1" applyFill="1" applyBorder="1" applyAlignment="1" applyProtection="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7" xfId="2"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38" fontId="5" fillId="3" borderId="28" xfId="5" applyFont="1" applyFill="1" applyBorder="1" applyAlignment="1" applyProtection="1">
      <protection locked="0"/>
    </xf>
    <xf numFmtId="0" fontId="5" fillId="3" borderId="28" xfId="4" applyFont="1" applyFill="1" applyBorder="1" applyProtection="1">
      <protection locked="0"/>
    </xf>
    <xf numFmtId="0" fontId="27" fillId="2" borderId="104" xfId="4" applyFont="1" applyFill="1" applyBorder="1" applyAlignment="1" applyProtection="1">
      <alignment horizontal="center" vertical="center" wrapText="1"/>
    </xf>
    <xf numFmtId="0" fontId="27" fillId="2" borderId="112" xfId="4" applyFont="1" applyFill="1" applyBorder="1" applyAlignment="1" applyProtection="1">
      <alignment horizontal="center" vertical="center" wrapText="1"/>
    </xf>
    <xf numFmtId="0" fontId="27" fillId="2" borderId="113" xfId="4" applyFont="1" applyFill="1" applyBorder="1" applyAlignment="1" applyProtection="1">
      <alignment horizontal="center" vertical="center" wrapText="1"/>
    </xf>
    <xf numFmtId="0" fontId="27" fillId="2" borderId="85" xfId="4" applyFont="1" applyFill="1" applyBorder="1" applyAlignment="1" applyProtection="1">
      <alignment horizontal="center" vertical="center" wrapText="1"/>
    </xf>
    <xf numFmtId="0" fontId="27" fillId="2" borderId="86" xfId="4" applyFont="1" applyFill="1" applyBorder="1" applyAlignment="1" applyProtection="1">
      <alignment horizontal="center" vertical="center" wrapText="1"/>
    </xf>
    <xf numFmtId="0" fontId="27" fillId="2" borderId="111" xfId="4" applyFont="1" applyFill="1" applyBorder="1" applyAlignment="1" applyProtection="1">
      <alignment horizontal="center" vertical="center" wrapText="1"/>
    </xf>
    <xf numFmtId="0" fontId="18" fillId="3" borderId="85" xfId="4" applyFont="1" applyFill="1" applyBorder="1" applyAlignment="1" applyProtection="1">
      <alignment horizontal="center" vertical="center"/>
      <protection locked="0"/>
    </xf>
    <xf numFmtId="0" fontId="18" fillId="3" borderId="86" xfId="4" applyFont="1" applyFill="1" applyBorder="1" applyAlignment="1" applyProtection="1">
      <alignment horizontal="center" vertical="center"/>
      <protection locked="0"/>
    </xf>
    <xf numFmtId="0" fontId="18" fillId="3" borderId="87" xfId="4" applyFont="1" applyFill="1" applyBorder="1" applyAlignment="1" applyProtection="1">
      <alignment horizontal="center" vertical="center"/>
      <protection locked="0"/>
    </xf>
    <xf numFmtId="0" fontId="27" fillId="2" borderId="28" xfId="4" applyFont="1" applyFill="1" applyBorder="1" applyAlignment="1" applyProtection="1">
      <alignment horizontal="center" vertical="center" wrapText="1"/>
    </xf>
    <xf numFmtId="0" fontId="27" fillId="2" borderId="31" xfId="4" applyFont="1" applyFill="1" applyBorder="1" applyAlignment="1" applyProtection="1">
      <alignment horizontal="center" vertical="center" wrapText="1"/>
    </xf>
    <xf numFmtId="0" fontId="27" fillId="2" borderId="28" xfId="4" applyFont="1" applyFill="1" applyBorder="1" applyAlignment="1" applyProtection="1">
      <alignment horizontal="center" vertical="center"/>
    </xf>
    <xf numFmtId="0" fontId="18" fillId="3" borderId="28" xfId="4" applyFont="1" applyFill="1" applyBorder="1" applyAlignment="1" applyProtection="1">
      <alignment horizontal="center" vertical="center"/>
      <protection locked="0"/>
    </xf>
    <xf numFmtId="0" fontId="18" fillId="3" borderId="29" xfId="4" applyFont="1" applyFill="1" applyBorder="1" applyAlignment="1" applyProtection="1">
      <alignment horizontal="center" vertical="center"/>
      <protection locked="0"/>
    </xf>
    <xf numFmtId="0" fontId="28" fillId="2" borderId="28" xfId="4" applyFont="1" applyFill="1" applyBorder="1" applyAlignment="1" applyProtection="1">
      <alignment horizontal="center" vertical="center"/>
    </xf>
    <xf numFmtId="0" fontId="18" fillId="2" borderId="72" xfId="4" applyFont="1" applyFill="1" applyBorder="1" applyAlignment="1" applyProtection="1">
      <alignment horizontal="center" vertical="center"/>
      <protection locked="0"/>
    </xf>
    <xf numFmtId="0" fontId="18" fillId="2" borderId="77" xfId="4" applyFont="1" applyFill="1" applyBorder="1" applyAlignment="1" applyProtection="1">
      <alignment horizontal="center" vertical="center"/>
      <protection locked="0"/>
    </xf>
    <xf numFmtId="0" fontId="27" fillId="2" borderId="25" xfId="4" applyFont="1" applyFill="1" applyBorder="1" applyAlignment="1" applyProtection="1">
      <alignment horizontal="center" vertical="center" wrapText="1"/>
    </xf>
    <xf numFmtId="0" fontId="27" fillId="2" borderId="73" xfId="4" applyFont="1" applyFill="1" applyBorder="1" applyAlignment="1" applyProtection="1">
      <alignment horizontal="center" vertical="center" wrapText="1"/>
    </xf>
    <xf numFmtId="0" fontId="27" fillId="2" borderId="67" xfId="4" applyFont="1" applyFill="1" applyBorder="1" applyAlignment="1" applyProtection="1">
      <alignment horizontal="center" vertical="center" wrapText="1"/>
    </xf>
    <xf numFmtId="0" fontId="27" fillId="2" borderId="84" xfId="4" applyFont="1" applyFill="1" applyBorder="1" applyAlignment="1" applyProtection="1">
      <alignment horizontal="center" vertical="center" wrapText="1"/>
    </xf>
    <xf numFmtId="0" fontId="18" fillId="2" borderId="58" xfId="4" applyFont="1" applyFill="1" applyBorder="1" applyAlignment="1" applyProtection="1">
      <alignment horizontal="left" vertical="center" wrapText="1"/>
    </xf>
    <xf numFmtId="0" fontId="18" fillId="2" borderId="50" xfId="4" applyFont="1" applyFill="1" applyBorder="1" applyAlignment="1" applyProtection="1">
      <alignment horizontal="left" vertical="center" wrapText="1"/>
    </xf>
    <xf numFmtId="0" fontId="18" fillId="2" borderId="57" xfId="4" applyFont="1" applyFill="1" applyBorder="1" applyAlignment="1" applyProtection="1">
      <alignment horizontal="left" vertical="center" wrapText="1"/>
    </xf>
    <xf numFmtId="176" fontId="18" fillId="3" borderId="60" xfId="4" applyNumberFormat="1" applyFont="1" applyFill="1" applyBorder="1" applyAlignment="1" applyProtection="1">
      <alignment horizontal="center" vertical="center" wrapText="1"/>
      <protection locked="0"/>
    </xf>
    <xf numFmtId="176" fontId="18" fillId="3" borderId="0" xfId="4" applyNumberFormat="1" applyFont="1" applyFill="1" applyBorder="1" applyAlignment="1" applyProtection="1">
      <alignment horizontal="center" vertical="center" wrapText="1"/>
      <protection locked="0"/>
    </xf>
    <xf numFmtId="176" fontId="18" fillId="3" borderId="61" xfId="4" applyNumberFormat="1" applyFont="1" applyFill="1" applyBorder="1" applyAlignment="1" applyProtection="1">
      <alignment horizontal="center" vertical="center" wrapText="1"/>
      <protection locked="0"/>
    </xf>
    <xf numFmtId="176" fontId="18" fillId="3" borderId="51" xfId="4" applyNumberFormat="1" applyFont="1" applyFill="1" applyBorder="1" applyAlignment="1" applyProtection="1">
      <alignment horizontal="center" vertical="center" wrapText="1"/>
      <protection locked="0"/>
    </xf>
    <xf numFmtId="0" fontId="18" fillId="2" borderId="0" xfId="4" applyFont="1" applyFill="1" applyBorder="1" applyAlignment="1" applyProtection="1">
      <alignment horizontal="right" vertical="center" wrapText="1"/>
    </xf>
    <xf numFmtId="0" fontId="18" fillId="2" borderId="51" xfId="4" applyFont="1" applyFill="1" applyBorder="1" applyAlignment="1" applyProtection="1">
      <alignment horizontal="right" vertical="center" wrapText="1"/>
    </xf>
    <xf numFmtId="0" fontId="18" fillId="3" borderId="0" xfId="4" applyFont="1" applyFill="1" applyBorder="1" applyAlignment="1" applyProtection="1">
      <alignment horizontal="center" vertical="center" shrinkToFit="1"/>
      <protection locked="0"/>
    </xf>
    <xf numFmtId="0" fontId="18" fillId="3" borderId="16" xfId="4" applyFont="1" applyFill="1" applyBorder="1" applyAlignment="1" applyProtection="1">
      <alignment horizontal="center" vertical="center" shrinkToFit="1"/>
      <protection locked="0"/>
    </xf>
    <xf numFmtId="0" fontId="18" fillId="3" borderId="51" xfId="4" applyFont="1" applyFill="1" applyBorder="1" applyAlignment="1" applyProtection="1">
      <alignment horizontal="center" vertical="center" shrinkToFit="1"/>
      <protection locked="0"/>
    </xf>
    <xf numFmtId="0" fontId="18" fillId="3" borderId="65" xfId="4" applyFont="1" applyFill="1" applyBorder="1" applyAlignment="1" applyProtection="1">
      <alignment horizontal="center" vertical="center" shrinkToFit="1"/>
      <protection locked="0"/>
    </xf>
    <xf numFmtId="176" fontId="18" fillId="2" borderId="58" xfId="4" applyNumberFormat="1" applyFont="1" applyFill="1" applyBorder="1" applyAlignment="1" applyProtection="1">
      <alignment horizontal="center" vertical="center" wrapText="1"/>
      <protection locked="0"/>
    </xf>
    <xf numFmtId="176" fontId="18" fillId="2" borderId="50" xfId="4" applyNumberFormat="1" applyFont="1" applyFill="1" applyBorder="1" applyAlignment="1" applyProtection="1">
      <alignment horizontal="center" vertical="center" wrapText="1"/>
      <protection locked="0"/>
    </xf>
    <xf numFmtId="0" fontId="18" fillId="2" borderId="50" xfId="4" applyFont="1" applyFill="1" applyBorder="1" applyAlignment="1" applyProtection="1">
      <alignment horizontal="center" vertical="center"/>
    </xf>
    <xf numFmtId="0" fontId="18" fillId="2" borderId="83" xfId="4" applyFont="1" applyFill="1" applyBorder="1" applyAlignment="1" applyProtection="1">
      <alignment horizontal="center" vertical="center" wrapText="1"/>
    </xf>
    <xf numFmtId="0" fontId="18" fillId="2" borderId="72" xfId="4"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wrapText="1"/>
    </xf>
    <xf numFmtId="0" fontId="5" fillId="2" borderId="2" xfId="1" applyFont="1" applyFill="1" applyBorder="1" applyAlignment="1" applyProtection="1">
      <alignment horizontal="distributed" vertical="center" wrapText="1"/>
    </xf>
    <xf numFmtId="0" fontId="5" fillId="2" borderId="3" xfId="1" applyFont="1" applyFill="1" applyBorder="1" applyAlignment="1" applyProtection="1">
      <alignment horizontal="distributed" vertical="center" wrapText="1"/>
    </xf>
    <xf numFmtId="0" fontId="5" fillId="2" borderId="9" xfId="1" applyFont="1" applyFill="1" applyBorder="1" applyAlignment="1" applyProtection="1">
      <alignment horizontal="distributed" vertical="center" wrapText="1"/>
    </xf>
    <xf numFmtId="0" fontId="3" fillId="2" borderId="11" xfId="1" applyFont="1" applyFill="1" applyBorder="1" applyAlignment="1" applyProtection="1">
      <alignment horizontal="center" vertical="center" shrinkToFit="1"/>
    </xf>
    <xf numFmtId="0" fontId="3" fillId="2" borderId="13" xfId="1" applyFont="1" applyFill="1" applyBorder="1" applyAlignment="1" applyProtection="1">
      <alignment horizontal="center" vertical="center" shrinkToFit="1"/>
    </xf>
    <xf numFmtId="0" fontId="3" fillId="2" borderId="14"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xf>
    <xf numFmtId="0" fontId="5" fillId="2" borderId="14"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wrapText="1"/>
    </xf>
    <xf numFmtId="0" fontId="5" fillId="2" borderId="14" xfId="1" applyFont="1" applyFill="1" applyBorder="1" applyAlignment="1" applyProtection="1">
      <alignment horizontal="center"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176" fontId="5" fillId="2" borderId="11" xfId="1" applyNumberFormat="1" applyFont="1" applyFill="1" applyBorder="1" applyAlignment="1" applyProtection="1">
      <alignment horizontal="distributed" vertical="center"/>
    </xf>
    <xf numFmtId="176" fontId="5" fillId="2" borderId="13" xfId="1" applyNumberFormat="1" applyFont="1" applyFill="1" applyBorder="1" applyAlignment="1" applyProtection="1">
      <alignment horizontal="distributed" vertical="center"/>
    </xf>
    <xf numFmtId="176" fontId="5" fillId="2" borderId="14" xfId="1" applyNumberFormat="1" applyFont="1" applyFill="1" applyBorder="1" applyAlignment="1" applyProtection="1">
      <alignment horizontal="distributed" vertical="center"/>
    </xf>
    <xf numFmtId="0" fontId="5" fillId="2" borderId="12" xfId="1" applyFont="1" applyFill="1" applyBorder="1" applyAlignment="1" applyProtection="1">
      <alignment horizontal="distributed" vertical="center" wrapText="1"/>
    </xf>
    <xf numFmtId="176" fontId="5" fillId="2" borderId="0" xfId="1" applyNumberFormat="1" applyFont="1" applyFill="1" applyAlignment="1" applyProtection="1">
      <alignment horizontal="distributed" vertical="center" shrinkToFit="1"/>
    </xf>
    <xf numFmtId="178" fontId="5" fillId="2" borderId="11" xfId="1" applyNumberFormat="1" applyFont="1" applyFill="1" applyBorder="1" applyAlignment="1" applyProtection="1">
      <alignment horizontal="center" vertical="center" shrinkToFit="1"/>
    </xf>
    <xf numFmtId="178" fontId="5" fillId="2" borderId="13" xfId="1" applyNumberFormat="1" applyFont="1" applyFill="1" applyBorder="1" applyAlignment="1" applyProtection="1">
      <alignment horizontal="center" vertical="center" shrinkToFit="1"/>
    </xf>
    <xf numFmtId="178" fontId="5" fillId="2" borderId="14" xfId="1" applyNumberFormat="1" applyFont="1" applyFill="1" applyBorder="1" applyAlignment="1" applyProtection="1">
      <alignment horizontal="center" vertical="center" shrinkToFit="1"/>
    </xf>
    <xf numFmtId="176" fontId="5" fillId="2" borderId="11" xfId="1" applyNumberFormat="1" applyFont="1" applyFill="1" applyBorder="1" applyAlignment="1" applyProtection="1">
      <alignment horizontal="center" vertical="center" wrapText="1"/>
    </xf>
    <xf numFmtId="176" fontId="5" fillId="2" borderId="13" xfId="1" applyNumberFormat="1" applyFont="1" applyFill="1" applyBorder="1" applyAlignment="1" applyProtection="1">
      <alignment horizontal="center" vertical="center" wrapText="1"/>
    </xf>
    <xf numFmtId="176" fontId="5" fillId="2" borderId="1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distributed" vertical="center" indent="1"/>
    </xf>
    <xf numFmtId="0" fontId="5" fillId="2" borderId="2" xfId="1" applyFont="1" applyFill="1" applyBorder="1" applyAlignment="1" applyProtection="1">
      <alignment horizontal="distributed" vertical="center" indent="1"/>
    </xf>
    <xf numFmtId="0" fontId="5" fillId="2" borderId="3" xfId="1" applyFont="1" applyFill="1" applyBorder="1" applyAlignment="1" applyProtection="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pplyProtection="1">
      <alignment horizontal="left" vertical="center" wrapText="1"/>
    </xf>
    <xf numFmtId="0" fontId="5" fillId="2" borderId="13" xfId="1" applyFont="1" applyFill="1" applyBorder="1" applyAlignment="1" applyProtection="1">
      <alignment horizontal="left" vertical="center" wrapText="1"/>
    </xf>
    <xf numFmtId="0" fontId="5" fillId="2" borderId="14" xfId="1" applyFont="1" applyFill="1" applyBorder="1" applyAlignment="1" applyProtection="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pplyProtection="1">
      <alignment horizontal="center" vertical="center" shrinkToFit="1"/>
    </xf>
    <xf numFmtId="0" fontId="5" fillId="2" borderId="76" xfId="4" applyFont="1" applyFill="1" applyBorder="1" applyAlignment="1" applyProtection="1">
      <alignment horizontal="center" vertical="center" shrinkToFit="1"/>
    </xf>
    <xf numFmtId="0" fontId="5" fillId="2" borderId="72" xfId="4" applyFont="1" applyFill="1" applyBorder="1" applyAlignment="1" applyProtection="1">
      <alignment horizontal="center"/>
    </xf>
    <xf numFmtId="0" fontId="11" fillId="2" borderId="50" xfId="4" applyFont="1" applyFill="1" applyBorder="1" applyAlignment="1" applyProtection="1">
      <alignment horizontal="center" vertical="center"/>
    </xf>
    <xf numFmtId="0" fontId="5" fillId="2" borderId="50" xfId="4" applyFont="1" applyFill="1" applyBorder="1" applyAlignment="1" applyProtection="1">
      <alignment horizontal="center"/>
    </xf>
    <xf numFmtId="0" fontId="5" fillId="2" borderId="57" xfId="4" applyFont="1" applyFill="1" applyBorder="1" applyAlignment="1" applyProtection="1">
      <alignment horizontal="center"/>
    </xf>
    <xf numFmtId="0" fontId="5" fillId="2" borderId="73" xfId="4" applyFont="1" applyFill="1" applyBorder="1" applyAlignment="1" applyProtection="1">
      <alignment horizontal="center" vertical="center"/>
    </xf>
    <xf numFmtId="0" fontId="5" fillId="2" borderId="67" xfId="4" applyFont="1" applyFill="1" applyBorder="1" applyAlignment="1" applyProtection="1">
      <alignment horizontal="center" vertical="center"/>
    </xf>
    <xf numFmtId="0" fontId="5" fillId="2" borderId="74" xfId="4" applyFont="1" applyFill="1" applyBorder="1" applyAlignment="1" applyProtection="1">
      <alignment horizontal="center" vertical="center"/>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13" fillId="2" borderId="96" xfId="4" applyFont="1" applyFill="1" applyBorder="1" applyAlignment="1" applyProtection="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applyAlignment="1" applyProtection="1"/>
    <xf numFmtId="0" fontId="5" fillId="2" borderId="67" xfId="4" applyFont="1" applyFill="1" applyBorder="1" applyAlignment="1" applyProtection="1"/>
    <xf numFmtId="0" fontId="5" fillId="2" borderId="84" xfId="4" applyFont="1" applyFill="1" applyBorder="1" applyAlignment="1" applyProtection="1"/>
    <xf numFmtId="179" fontId="5" fillId="2" borderId="28" xfId="5" applyNumberFormat="1" applyFont="1" applyFill="1" applyBorder="1" applyAlignment="1" applyProtection="1">
      <alignmen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5" fillId="2" borderId="28" xfId="4" applyFont="1" applyFill="1" applyBorder="1" applyProtection="1"/>
    <xf numFmtId="38" fontId="5" fillId="2" borderId="28" xfId="2" applyFont="1" applyFill="1" applyBorder="1" applyAlignment="1" applyProtection="1">
      <alignment horizontal="right" vertical="center"/>
    </xf>
    <xf numFmtId="0" fontId="13" fillId="2" borderId="89" xfId="4" applyFont="1" applyFill="1" applyBorder="1" applyAlignment="1" applyProtection="1">
      <alignment horizontal="center" vertical="center"/>
    </xf>
    <xf numFmtId="0" fontId="13" fillId="2" borderId="68" xfId="4" applyFont="1" applyFill="1" applyBorder="1" applyAlignment="1" applyProtection="1">
      <alignment horizontal="center" vertical="center"/>
    </xf>
    <xf numFmtId="0" fontId="23" fillId="2" borderId="89" xfId="4" applyFont="1" applyFill="1" applyBorder="1" applyAlignment="1" applyProtection="1">
      <alignment horizontal="center" vertical="center"/>
    </xf>
    <xf numFmtId="0" fontId="23" fillId="2" borderId="68" xfId="4" applyFont="1" applyFill="1" applyBorder="1" applyAlignment="1" applyProtection="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73" xfId="4" applyFont="1" applyFill="1" applyBorder="1" applyAlignment="1" applyProtection="1">
      <protection locked="0"/>
    </xf>
    <xf numFmtId="0" fontId="5" fillId="3" borderId="67" xfId="4" applyFont="1" applyFill="1" applyBorder="1" applyAlignment="1" applyProtection="1">
      <protection locked="0"/>
    </xf>
    <xf numFmtId="0" fontId="5" fillId="3" borderId="84" xfId="4" applyFont="1" applyFill="1" applyBorder="1" applyAlignment="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179" fontId="5" fillId="2" borderId="28" xfId="5" applyNumberFormat="1" applyFont="1" applyFill="1" applyBorder="1" applyAlignment="1" applyProtection="1"/>
    <xf numFmtId="0" fontId="13" fillId="2" borderId="104" xfId="4" applyFont="1" applyFill="1" applyBorder="1" applyAlignment="1" applyProtection="1">
      <alignment horizontal="center" vertical="center" wrapText="1"/>
    </xf>
    <xf numFmtId="0" fontId="13" fillId="2" borderId="112" xfId="4" applyFont="1" applyFill="1" applyBorder="1" applyAlignment="1" applyProtection="1">
      <alignment horizontal="center" vertical="center" wrapText="1"/>
    </xf>
    <xf numFmtId="0" fontId="13" fillId="2" borderId="113" xfId="4" applyFont="1" applyFill="1" applyBorder="1" applyAlignment="1" applyProtection="1">
      <alignment horizontal="center" vertical="center" wrapText="1"/>
    </xf>
    <xf numFmtId="0" fontId="13" fillId="2" borderId="85" xfId="4" applyFont="1" applyFill="1" applyBorder="1" applyAlignment="1" applyProtection="1">
      <alignment horizontal="center" vertical="center" wrapText="1"/>
    </xf>
    <xf numFmtId="0" fontId="13" fillId="2" borderId="86" xfId="4" applyFont="1" applyFill="1" applyBorder="1" applyAlignment="1" applyProtection="1">
      <alignment horizontal="center" vertical="center" wrapText="1"/>
    </xf>
    <xf numFmtId="0" fontId="13" fillId="2" borderId="111" xfId="4" applyFont="1" applyFill="1" applyBorder="1" applyAlignment="1" applyProtection="1">
      <alignment horizontal="center" vertical="center" wrapText="1"/>
    </xf>
    <xf numFmtId="0" fontId="5" fillId="2" borderId="85" xfId="4" applyFont="1" applyFill="1" applyBorder="1" applyAlignment="1" applyProtection="1">
      <alignment horizontal="center" vertical="center"/>
    </xf>
    <xf numFmtId="0" fontId="5" fillId="2" borderId="86" xfId="4" applyFont="1" applyFill="1" applyBorder="1" applyAlignment="1" applyProtection="1">
      <alignment horizontal="center" vertical="center"/>
    </xf>
    <xf numFmtId="0" fontId="5" fillId="2" borderId="87" xfId="4" applyFont="1" applyFill="1" applyBorder="1" applyAlignment="1" applyProtection="1">
      <alignment horizontal="center" vertical="center"/>
    </xf>
    <xf numFmtId="0" fontId="13" fillId="2" borderId="28" xfId="4" applyFont="1" applyFill="1" applyBorder="1" applyAlignment="1" applyProtection="1">
      <alignment horizontal="center" vertical="center" wrapText="1"/>
    </xf>
    <xf numFmtId="0" fontId="13" fillId="2" borderId="31" xfId="4" applyFont="1" applyFill="1" applyBorder="1" applyAlignment="1" applyProtection="1">
      <alignment horizontal="center" vertical="center" wrapText="1"/>
    </xf>
    <xf numFmtId="0" fontId="5" fillId="2" borderId="28" xfId="4" applyFont="1" applyFill="1" applyBorder="1" applyAlignment="1" applyProtection="1">
      <alignment horizontal="center" vertical="center"/>
    </xf>
    <xf numFmtId="0" fontId="5" fillId="2" borderId="29" xfId="4" applyFont="1" applyFill="1" applyBorder="1" applyAlignment="1" applyProtection="1">
      <alignment horizontal="center" vertical="center"/>
    </xf>
    <xf numFmtId="0" fontId="7" fillId="2" borderId="73" xfId="4" applyFont="1" applyFill="1" applyBorder="1" applyAlignment="1" applyProtection="1">
      <alignment horizontal="center" vertical="center"/>
    </xf>
    <xf numFmtId="0" fontId="7" fillId="2" borderId="67" xfId="4" applyFont="1" applyFill="1" applyBorder="1" applyAlignment="1" applyProtection="1">
      <alignment horizontal="center" vertical="center"/>
    </xf>
    <xf numFmtId="0" fontId="5" fillId="2" borderId="31" xfId="4" applyFont="1" applyFill="1" applyBorder="1" applyAlignment="1" applyProtection="1">
      <alignment horizontal="left" vertical="center" wrapText="1"/>
    </xf>
    <xf numFmtId="0" fontId="5" fillId="2" borderId="32" xfId="4" applyFont="1" applyFill="1" applyBorder="1" applyAlignment="1" applyProtection="1">
      <alignment horizontal="left" vertical="center" wrapText="1"/>
    </xf>
    <xf numFmtId="0" fontId="13" fillId="2" borderId="25" xfId="4" applyFont="1" applyFill="1" applyBorder="1" applyAlignment="1" applyProtection="1">
      <alignment horizontal="center" vertical="center" wrapText="1"/>
    </xf>
    <xf numFmtId="0" fontId="13" fillId="2" borderId="73" xfId="4" applyFont="1" applyFill="1" applyBorder="1" applyAlignment="1" applyProtection="1">
      <alignment horizontal="center" vertical="center" wrapText="1"/>
    </xf>
    <xf numFmtId="0" fontId="13" fillId="2" borderId="67" xfId="4" applyFont="1" applyFill="1" applyBorder="1" applyAlignment="1" applyProtection="1">
      <alignment horizontal="center" vertical="center" wrapText="1"/>
    </xf>
    <xf numFmtId="0" fontId="13" fillId="2" borderId="84" xfId="4" applyFont="1" applyFill="1" applyBorder="1" applyAlignment="1" applyProtection="1">
      <alignment horizontal="center" vertical="center" wrapText="1"/>
    </xf>
    <xf numFmtId="0" fontId="5" fillId="2" borderId="58" xfId="4" applyFont="1" applyFill="1" applyBorder="1" applyAlignment="1" applyProtection="1">
      <alignment horizontal="left" vertical="center" wrapText="1"/>
    </xf>
    <xf numFmtId="0" fontId="5" fillId="2" borderId="50" xfId="4" applyFont="1" applyFill="1" applyBorder="1" applyAlignment="1" applyProtection="1">
      <alignment horizontal="left" vertical="center" wrapText="1"/>
    </xf>
    <xf numFmtId="0" fontId="5" fillId="2" borderId="57" xfId="4" applyFont="1" applyFill="1" applyBorder="1" applyAlignment="1" applyProtection="1">
      <alignment horizontal="left" vertical="center" wrapText="1"/>
    </xf>
    <xf numFmtId="176" fontId="5" fillId="3" borderId="60" xfId="4" applyNumberFormat="1" applyFont="1" applyFill="1" applyBorder="1" applyAlignment="1" applyProtection="1">
      <alignment horizontal="center" vertical="center" wrapText="1"/>
      <protection locked="0"/>
    </xf>
    <xf numFmtId="176" fontId="5" fillId="3" borderId="0" xfId="4" applyNumberFormat="1" applyFont="1" applyFill="1" applyBorder="1" applyAlignment="1" applyProtection="1">
      <alignment horizontal="center" vertical="center" wrapText="1"/>
      <protection locked="0"/>
    </xf>
    <xf numFmtId="176" fontId="5" fillId="3" borderId="61" xfId="4" applyNumberFormat="1" applyFont="1" applyFill="1" applyBorder="1" applyAlignment="1" applyProtection="1">
      <alignment horizontal="center" vertical="center" wrapText="1"/>
      <protection locked="0"/>
    </xf>
    <xf numFmtId="176" fontId="5" fillId="3" borderId="51" xfId="4" applyNumberFormat="1" applyFont="1" applyFill="1" applyBorder="1" applyAlignment="1" applyProtection="1">
      <alignment horizontal="center" vertical="center" wrapText="1"/>
      <protection locked="0"/>
    </xf>
    <xf numFmtId="0" fontId="5" fillId="2" borderId="0" xfId="4" applyFont="1" applyFill="1" applyBorder="1" applyAlignment="1" applyProtection="1">
      <alignment horizontal="right" vertical="center" wrapText="1"/>
    </xf>
    <xf numFmtId="0" fontId="5" fillId="2" borderId="51" xfId="4" applyFont="1" applyFill="1" applyBorder="1" applyAlignment="1" applyProtection="1">
      <alignment horizontal="right" vertical="center" wrapText="1"/>
    </xf>
    <xf numFmtId="0" fontId="5" fillId="3" borderId="0" xfId="4" applyFont="1" applyFill="1" applyBorder="1" applyAlignment="1" applyProtection="1">
      <alignment horizontal="center" vertical="center" shrinkToFit="1"/>
      <protection locked="0"/>
    </xf>
    <xf numFmtId="0" fontId="5" fillId="3" borderId="16" xfId="4" applyFont="1" applyFill="1" applyBorder="1" applyAlignment="1" applyProtection="1">
      <alignment horizontal="center" vertical="center" shrinkToFit="1"/>
      <protection locked="0"/>
    </xf>
    <xf numFmtId="0" fontId="5" fillId="3" borderId="51" xfId="4" applyFont="1" applyFill="1" applyBorder="1" applyAlignment="1" applyProtection="1">
      <alignment horizontal="center" vertical="center" shrinkToFit="1"/>
      <protection locked="0"/>
    </xf>
    <xf numFmtId="0" fontId="5" fillId="3" borderId="65" xfId="4" applyFont="1" applyFill="1" applyBorder="1" applyAlignment="1" applyProtection="1">
      <alignment horizontal="center" vertical="center" shrinkToFit="1"/>
      <protection locked="0"/>
    </xf>
    <xf numFmtId="176" fontId="5" fillId="2" borderId="58" xfId="4" applyNumberFormat="1" applyFont="1" applyFill="1" applyBorder="1" applyAlignment="1" applyProtection="1">
      <alignment horizontal="center" vertical="center" wrapText="1"/>
      <protection locked="0"/>
    </xf>
    <xf numFmtId="176" fontId="5" fillId="2" borderId="50" xfId="4" applyNumberFormat="1" applyFont="1" applyFill="1" applyBorder="1" applyAlignment="1" applyProtection="1">
      <alignment horizontal="center" vertical="center" wrapText="1"/>
      <protection locked="0"/>
    </xf>
    <xf numFmtId="0" fontId="5" fillId="2" borderId="50" xfId="4" applyFont="1" applyFill="1" applyBorder="1" applyAlignment="1" applyProtection="1">
      <alignment horizontal="center" vertical="center"/>
    </xf>
    <xf numFmtId="0" fontId="5" fillId="2" borderId="83" xfId="4" applyFont="1" applyFill="1" applyBorder="1" applyAlignment="1" applyProtection="1">
      <alignment horizontal="center" vertical="center" wrapText="1"/>
    </xf>
    <xf numFmtId="0" fontId="5" fillId="2" borderId="72" xfId="4" applyFont="1" applyFill="1" applyBorder="1" applyAlignment="1" applyProtection="1">
      <alignment horizontal="center" vertical="center" wrapText="1"/>
    </xf>
    <xf numFmtId="0" fontId="5" fillId="2" borderId="72" xfId="4" applyFont="1" applyFill="1" applyBorder="1" applyAlignment="1" applyProtection="1">
      <alignment horizontal="center" vertical="center"/>
      <protection locked="0"/>
    </xf>
    <xf numFmtId="0" fontId="5" fillId="2" borderId="72" xfId="4" applyFont="1" applyFill="1" applyBorder="1" applyAlignment="1" applyProtection="1">
      <alignment horizontal="center" vertical="center"/>
    </xf>
    <xf numFmtId="0" fontId="5" fillId="2" borderId="77" xfId="4" applyFont="1" applyFill="1" applyBorder="1" applyAlignment="1" applyProtection="1">
      <alignment horizontal="center" vertical="center"/>
      <protection locked="0"/>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pplyProtection="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wrapText="1"/>
    </xf>
    <xf numFmtId="176" fontId="5" fillId="2" borderId="0" xfId="1" applyNumberFormat="1" applyFont="1" applyFill="1" applyAlignment="1" applyProtection="1">
      <alignment horizontal="left" vertical="center" wrapText="1"/>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pplyProtection="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pplyProtection="1">
      <alignment horizontal="distributed" vertical="center" wrapText="1"/>
    </xf>
    <xf numFmtId="0" fontId="5" fillId="2" borderId="9" xfId="1" applyFont="1" applyFill="1" applyBorder="1" applyAlignment="1" applyProtection="1">
      <alignment horizontal="distributed" vertical="center"/>
    </xf>
    <xf numFmtId="178" fontId="5" fillId="2" borderId="9" xfId="1" applyNumberFormat="1" applyFont="1" applyFill="1" applyBorder="1" applyAlignment="1" applyProtection="1">
      <alignment horizontal="center" vertical="center" wrapText="1"/>
    </xf>
    <xf numFmtId="0" fontId="3" fillId="2" borderId="9" xfId="1" applyFont="1" applyFill="1" applyBorder="1" applyAlignment="1" applyProtection="1">
      <alignment horizontal="center" vertical="center" shrinkToFit="1"/>
    </xf>
    <xf numFmtId="0" fontId="5" fillId="2" borderId="1" xfId="1" applyFont="1" applyFill="1" applyBorder="1" applyAlignment="1" applyProtection="1">
      <alignment horizontal="left" vertical="top"/>
    </xf>
    <xf numFmtId="0" fontId="5" fillId="2" borderId="2" xfId="1" applyFont="1" applyFill="1" applyBorder="1" applyAlignment="1" applyProtection="1">
      <alignment horizontal="left" vertical="top"/>
    </xf>
    <xf numFmtId="0" fontId="5" fillId="2" borderId="3" xfId="1" applyFont="1" applyFill="1" applyBorder="1" applyAlignment="1" applyProtection="1">
      <alignment horizontal="left" vertical="top"/>
    </xf>
    <xf numFmtId="0" fontId="5" fillId="2" borderId="4" xfId="1" applyFont="1" applyFill="1" applyBorder="1" applyAlignment="1" applyProtection="1">
      <alignment horizontal="left" vertical="top" wrapText="1"/>
    </xf>
    <xf numFmtId="0" fontId="5" fillId="2" borderId="5" xfId="1" applyFont="1" applyFill="1" applyBorder="1" applyAlignment="1" applyProtection="1">
      <alignment horizontal="left" vertical="top" wrapText="1"/>
    </xf>
    <xf numFmtId="0" fontId="5" fillId="2" borderId="6" xfId="1" applyFont="1" applyFill="1" applyBorder="1" applyAlignment="1" applyProtection="1">
      <alignment horizontal="left" vertical="top" wrapText="1"/>
    </xf>
    <xf numFmtId="0" fontId="5" fillId="2" borderId="1" xfId="1" applyFont="1" applyFill="1" applyBorder="1" applyAlignment="1" applyProtection="1">
      <alignment horizontal="center" vertical="center" shrinkToFit="1"/>
    </xf>
    <xf numFmtId="0" fontId="5" fillId="2" borderId="2" xfId="1" applyFont="1" applyFill="1" applyBorder="1" applyAlignment="1" applyProtection="1">
      <alignment horizontal="center" vertical="center" shrinkToFit="1"/>
    </xf>
    <xf numFmtId="0" fontId="5" fillId="2" borderId="3" xfId="1" applyFont="1" applyFill="1" applyBorder="1" applyAlignment="1" applyProtection="1">
      <alignment horizontal="center" vertical="center" shrinkToFit="1"/>
    </xf>
    <xf numFmtId="176" fontId="5" fillId="2" borderId="1" xfId="1" applyNumberFormat="1" applyFont="1" applyFill="1" applyBorder="1" applyAlignment="1" applyProtection="1">
      <alignment horizontal="center" vertical="center" wrapText="1"/>
    </xf>
    <xf numFmtId="176" fontId="5" fillId="2" borderId="2" xfId="1" applyNumberFormat="1" applyFont="1" applyFill="1" applyBorder="1" applyAlignment="1" applyProtection="1">
      <alignment horizontal="center" vertical="center" wrapText="1"/>
    </xf>
    <xf numFmtId="176" fontId="5" fillId="2" borderId="3" xfId="1" applyNumberFormat="1" applyFont="1" applyFill="1" applyBorder="1" applyAlignment="1" applyProtection="1">
      <alignment horizontal="center" vertical="center" wrapText="1"/>
    </xf>
    <xf numFmtId="176" fontId="5" fillId="2" borderId="9" xfId="1" applyNumberFormat="1" applyFont="1" applyFill="1" applyBorder="1" applyAlignment="1" applyProtection="1">
      <alignment horizontal="center" vertical="center" wrapText="1"/>
    </xf>
    <xf numFmtId="0" fontId="13" fillId="2" borderId="103" xfId="4" applyFont="1" applyFill="1" applyBorder="1" applyAlignment="1" applyProtection="1">
      <alignment horizontal="center" vertical="center"/>
    </xf>
    <xf numFmtId="0" fontId="5" fillId="2" borderId="103" xfId="4" applyFont="1" applyFill="1" applyBorder="1" applyAlignment="1" applyProtection="1">
      <alignment horizontal="center" vertical="center" shrinkToFit="1"/>
    </xf>
    <xf numFmtId="0" fontId="5" fillId="2" borderId="105" xfId="4" applyFont="1" applyFill="1" applyBorder="1" applyAlignment="1" applyProtection="1">
      <alignment horizontal="center" vertical="center" shrinkToFit="1"/>
    </xf>
    <xf numFmtId="0" fontId="5" fillId="3" borderId="73" xfId="4" applyFont="1" applyFill="1" applyBorder="1" applyAlignment="1" applyProtection="1">
      <alignment horizontal="right"/>
      <protection locked="0"/>
    </xf>
    <xf numFmtId="0" fontId="5" fillId="3" borderId="84" xfId="4" applyFont="1" applyFill="1" applyBorder="1" applyAlignment="1" applyProtection="1">
      <alignment horizontal="right"/>
      <protection locked="0"/>
    </xf>
    <xf numFmtId="0" fontId="13" fillId="2" borderId="79" xfId="4" applyFont="1" applyFill="1" applyBorder="1" applyAlignment="1" applyProtection="1">
      <alignment horizontal="center" vertical="center" wrapText="1"/>
      <protection locked="0"/>
    </xf>
    <xf numFmtId="0" fontId="13" fillId="2" borderId="81" xfId="4" applyFont="1" applyFill="1" applyBorder="1" applyAlignment="1" applyProtection="1">
      <alignment horizontal="center" vertical="center" wrapText="1"/>
      <protection locked="0"/>
    </xf>
    <xf numFmtId="0" fontId="13" fillId="2" borderId="29" xfId="4" applyFont="1" applyFill="1" applyBorder="1" applyAlignment="1" applyProtection="1">
      <alignment horizontal="center" vertical="center" wrapText="1"/>
    </xf>
    <xf numFmtId="0" fontId="13" fillId="2" borderId="68" xfId="4" applyFont="1" applyFill="1" applyBorder="1" applyAlignment="1" applyProtection="1">
      <alignment horizontal="center" vertical="center" wrapText="1"/>
    </xf>
    <xf numFmtId="0" fontId="5" fillId="2" borderId="60"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wrapText="1"/>
      <protection locked="0"/>
    </xf>
    <xf numFmtId="0" fontId="5" fillId="2" borderId="0" xfId="4" applyFont="1" applyFill="1" applyBorder="1" applyAlignment="1" applyProtection="1">
      <alignment horizontal="center" vertical="center"/>
    </xf>
    <xf numFmtId="0" fontId="5" fillId="2" borderId="7" xfId="1" applyFont="1" applyFill="1" applyBorder="1" applyAlignment="1" applyProtection="1">
      <alignment horizontal="distributed" vertical="center" wrapText="1"/>
    </xf>
    <xf numFmtId="0" fontId="5" fillId="2" borderId="0" xfId="1" applyFont="1" applyFill="1" applyBorder="1" applyAlignment="1" applyProtection="1">
      <alignment horizontal="distributed" vertical="center" wrapText="1"/>
    </xf>
    <xf numFmtId="0" fontId="5" fillId="2" borderId="8" xfId="1" applyFont="1" applyFill="1" applyBorder="1" applyAlignment="1" applyProtection="1">
      <alignment horizontal="distributed" vertical="center" wrapText="1"/>
    </xf>
    <xf numFmtId="0" fontId="5" fillId="2" borderId="4" xfId="1" applyFont="1" applyFill="1" applyBorder="1" applyAlignment="1" applyProtection="1">
      <alignment horizontal="distributed" vertical="center" wrapText="1"/>
    </xf>
    <xf numFmtId="0" fontId="5" fillId="2" borderId="5" xfId="1" applyFont="1" applyFill="1" applyBorder="1" applyAlignment="1" applyProtection="1">
      <alignment horizontal="distributed" vertical="center" wrapText="1"/>
    </xf>
    <xf numFmtId="0" fontId="5" fillId="2" borderId="6" xfId="1" applyFont="1" applyFill="1" applyBorder="1" applyAlignment="1" applyProtection="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pplyProtection="1">
      <alignment horizontal="left" vertical="center" wrapText="1"/>
    </xf>
    <xf numFmtId="0" fontId="5" fillId="2" borderId="6" xfId="1" applyFont="1" applyFill="1" applyBorder="1" applyAlignment="1" applyProtection="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pplyProtection="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pplyProtection="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2" borderId="44" xfId="1" applyFont="1" applyFill="1" applyBorder="1" applyAlignment="1" applyProtection="1">
      <alignment horizontal="center" vertical="center"/>
    </xf>
    <xf numFmtId="0" fontId="5" fillId="2" borderId="46" xfId="1" applyFont="1" applyFill="1" applyBorder="1" applyAlignment="1" applyProtection="1">
      <alignment horizontal="center" vertical="center"/>
    </xf>
    <xf numFmtId="0" fontId="5" fillId="2" borderId="47"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0" fontId="6" fillId="2" borderId="61" xfId="1" applyFont="1" applyFill="1" applyBorder="1" applyAlignment="1" applyProtection="1">
      <alignment horizontal="center" vertical="center"/>
    </xf>
    <xf numFmtId="0" fontId="6" fillId="2" borderId="51" xfId="1" applyFont="1" applyFill="1" applyBorder="1" applyAlignment="1" applyProtection="1">
      <alignment horizontal="center" vertical="center"/>
    </xf>
    <xf numFmtId="0" fontId="5" fillId="2" borderId="42" xfId="1" applyFont="1" applyFill="1" applyBorder="1" applyAlignment="1" applyProtection="1">
      <alignment horizontal="center" vertical="center"/>
    </xf>
    <xf numFmtId="0" fontId="5" fillId="2" borderId="43" xfId="1" applyFont="1" applyFill="1" applyBorder="1" applyAlignment="1" applyProtection="1">
      <alignment horizontal="center" vertical="center"/>
    </xf>
    <xf numFmtId="0" fontId="5" fillId="2" borderId="55"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2" borderId="19" xfId="1" applyFont="1" applyFill="1" applyBorder="1" applyAlignment="1" applyProtection="1">
      <alignment horizontal="center" vertical="center"/>
    </xf>
    <xf numFmtId="0" fontId="5" fillId="2" borderId="56"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2" xfId="1" applyFont="1" applyFill="1" applyBorder="1" applyAlignment="1" applyProtection="1">
      <alignment horizontal="center" vertical="center"/>
    </xf>
    <xf numFmtId="0" fontId="5" fillId="2" borderId="45"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49" xfId="1" applyFont="1" applyFill="1" applyBorder="1" applyAlignment="1" applyProtection="1">
      <alignment horizontal="center" vertical="center"/>
    </xf>
    <xf numFmtId="0" fontId="6" fillId="2" borderId="0" xfId="1" applyFont="1" applyFill="1" applyAlignment="1" applyProtection="1">
      <alignment horizontal="right" vertical="center"/>
    </xf>
    <xf numFmtId="0" fontId="10" fillId="2" borderId="0" xfId="1" applyFont="1" applyFill="1" applyAlignment="1" applyProtection="1">
      <alignment horizontal="center" vertical="center"/>
    </xf>
    <xf numFmtId="176" fontId="5" fillId="2" borderId="0" xfId="1" applyNumberFormat="1" applyFont="1" applyFill="1" applyAlignment="1" applyProtection="1">
      <alignment horizontal="right" vertical="center" shrinkToFit="1"/>
    </xf>
    <xf numFmtId="0" fontId="5" fillId="2" borderId="24" xfId="1" applyFont="1" applyFill="1" applyBorder="1" applyAlignment="1" applyProtection="1">
      <alignment horizontal="distributed" vertical="center"/>
    </xf>
    <xf numFmtId="0" fontId="5" fillId="2" borderId="25" xfId="1" applyFont="1" applyFill="1" applyBorder="1" applyAlignment="1" applyProtection="1">
      <alignment horizontal="distributed" vertical="center"/>
    </xf>
    <xf numFmtId="0" fontId="5" fillId="2" borderId="27" xfId="1" applyFont="1" applyFill="1" applyBorder="1" applyAlignment="1" applyProtection="1">
      <alignment horizontal="distributed" vertical="center"/>
    </xf>
    <xf numFmtId="0" fontId="5" fillId="2" borderId="28" xfId="1" applyFont="1" applyFill="1" applyBorder="1" applyAlignment="1" applyProtection="1">
      <alignment horizontal="distributed" vertical="center"/>
    </xf>
    <xf numFmtId="0" fontId="11" fillId="2" borderId="25" xfId="1" applyFont="1" applyFill="1" applyBorder="1" applyAlignment="1" applyProtection="1">
      <alignment horizontal="left" vertical="center"/>
    </xf>
    <xf numFmtId="0" fontId="11" fillId="2" borderId="26" xfId="1" applyFont="1" applyFill="1" applyBorder="1" applyAlignment="1" applyProtection="1">
      <alignment horizontal="left" vertical="center"/>
    </xf>
    <xf numFmtId="0" fontId="11" fillId="2" borderId="28" xfId="1" applyFont="1" applyFill="1" applyBorder="1" applyAlignment="1" applyProtection="1">
      <alignment horizontal="left" vertical="center"/>
    </xf>
    <xf numFmtId="0" fontId="11" fillId="2" borderId="29" xfId="1" applyFont="1" applyFill="1" applyBorder="1" applyAlignment="1" applyProtection="1">
      <alignment horizontal="left" vertical="center"/>
    </xf>
    <xf numFmtId="0" fontId="5" fillId="2" borderId="30" xfId="1" applyFont="1" applyFill="1" applyBorder="1" applyAlignment="1" applyProtection="1">
      <alignment horizontal="distributed" vertical="center"/>
    </xf>
    <xf numFmtId="0" fontId="5" fillId="2" borderId="31" xfId="1" applyFont="1" applyFill="1" applyBorder="1" applyAlignment="1" applyProtection="1">
      <alignment horizontal="distributed" vertical="center"/>
    </xf>
    <xf numFmtId="0" fontId="5" fillId="2" borderId="33" xfId="1" applyFont="1" applyFill="1" applyBorder="1" applyAlignment="1" applyProtection="1">
      <alignment horizontal="center" vertical="center"/>
    </xf>
    <xf numFmtId="0" fontId="5" fillId="2" borderId="34" xfId="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5" fillId="2" borderId="37" xfId="1" applyFont="1" applyFill="1" applyBorder="1" applyAlignment="1" applyProtection="1">
      <alignment horizontal="center" vertical="center"/>
    </xf>
    <xf numFmtId="0" fontId="5" fillId="2" borderId="39" xfId="1" applyFont="1" applyFill="1" applyBorder="1" applyAlignment="1" applyProtection="1">
      <alignment horizontal="center" vertical="center"/>
    </xf>
    <xf numFmtId="0" fontId="5" fillId="2" borderId="40" xfId="1" applyFont="1" applyFill="1" applyBorder="1" applyAlignment="1" applyProtection="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pplyProtection="1">
      <alignment horizontal="left" vertical="center" wrapText="1"/>
    </xf>
    <xf numFmtId="0" fontId="11" fillId="2" borderId="31" xfId="1" applyFont="1" applyFill="1" applyBorder="1" applyAlignment="1" applyProtection="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pplyProtection="1">
      <alignment horizontal="left" vertical="center" wrapText="1"/>
    </xf>
    <xf numFmtId="0" fontId="5" fillId="2" borderId="35" xfId="1" applyFont="1" applyFill="1" applyBorder="1" applyAlignment="1" applyProtection="1">
      <alignment horizontal="left" vertical="center" wrapText="1"/>
    </xf>
    <xf numFmtId="0" fontId="5" fillId="2" borderId="37" xfId="1" applyFont="1" applyFill="1" applyBorder="1" applyAlignment="1" applyProtection="1">
      <alignment horizontal="left" vertical="center" wrapText="1"/>
    </xf>
    <xf numFmtId="0" fontId="5" fillId="2" borderId="38" xfId="1" applyFont="1" applyFill="1" applyBorder="1" applyAlignment="1" applyProtection="1">
      <alignment horizontal="left" vertical="center" wrapText="1"/>
    </xf>
    <xf numFmtId="0" fontId="5" fillId="2" borderId="64" xfId="1" applyFont="1" applyFill="1" applyBorder="1" applyAlignment="1" applyProtection="1">
      <alignment horizontal="left" vertical="center" wrapText="1"/>
    </xf>
    <xf numFmtId="0" fontId="5" fillId="2" borderId="40" xfId="1" applyFont="1" applyFill="1" applyBorder="1" applyAlignment="1" applyProtection="1">
      <alignment horizontal="left" vertical="center" wrapText="1"/>
    </xf>
    <xf numFmtId="0" fontId="5" fillId="2" borderId="41" xfId="1" applyFont="1" applyFill="1" applyBorder="1" applyAlignment="1" applyProtection="1">
      <alignment horizontal="left" vertical="center" wrapText="1"/>
    </xf>
    <xf numFmtId="0" fontId="5" fillId="3" borderId="0" xfId="1" applyFont="1" applyFill="1" applyBorder="1" applyAlignment="1" applyProtection="1">
      <alignment horizontal="center" vertical="center"/>
      <protection locked="0"/>
    </xf>
    <xf numFmtId="0" fontId="5" fillId="2" borderId="58" xfId="1" applyFont="1" applyFill="1" applyBorder="1" applyAlignment="1" applyProtection="1">
      <alignment horizontal="center" vertical="center"/>
    </xf>
    <xf numFmtId="0" fontId="5" fillId="2" borderId="50" xfId="1" applyFont="1" applyFill="1" applyBorder="1" applyAlignment="1" applyProtection="1">
      <alignment horizontal="center" vertical="center"/>
    </xf>
    <xf numFmtId="0" fontId="5" fillId="2" borderId="59" xfId="1" applyFont="1" applyFill="1" applyBorder="1" applyAlignment="1" applyProtection="1">
      <alignment horizontal="center" vertical="center"/>
    </xf>
    <xf numFmtId="0" fontId="5" fillId="2" borderId="60"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5" fillId="2" borderId="63" xfId="1" applyFont="1" applyFill="1" applyBorder="1" applyAlignment="1" applyProtection="1">
      <alignment horizontal="center" vertical="center"/>
    </xf>
    <xf numFmtId="0" fontId="5" fillId="2" borderId="61" xfId="1" applyFont="1" applyFill="1" applyBorder="1" applyAlignment="1" applyProtection="1">
      <alignment horizontal="center" vertical="center"/>
    </xf>
    <xf numFmtId="0" fontId="5" fillId="2" borderId="51" xfId="1" applyFont="1" applyFill="1" applyBorder="1" applyAlignment="1" applyProtection="1">
      <alignment horizontal="center" vertical="center"/>
    </xf>
    <xf numFmtId="0" fontId="5" fillId="2" borderId="62" xfId="1" applyFont="1" applyFill="1" applyBorder="1" applyAlignment="1" applyProtection="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18" fillId="3" borderId="25" xfId="4" applyFont="1" applyFill="1" applyBorder="1" applyAlignment="1" applyProtection="1">
      <alignment horizontal="left" vertical="center" wrapText="1"/>
      <protection locked="0"/>
    </xf>
    <xf numFmtId="0" fontId="18" fillId="3" borderId="26" xfId="4" applyFont="1" applyFill="1" applyBorder="1" applyAlignment="1" applyProtection="1">
      <alignment horizontal="left" vertical="center" wrapText="1"/>
      <protection locked="0"/>
    </xf>
    <xf numFmtId="0" fontId="18" fillId="3" borderId="28" xfId="4" applyFont="1" applyFill="1" applyBorder="1" applyAlignment="1" applyProtection="1">
      <alignment horizontal="left" vertical="center" wrapText="1"/>
      <protection locked="0"/>
    </xf>
    <xf numFmtId="0" fontId="18" fillId="3" borderId="29" xfId="4" applyFont="1" applyFill="1" applyBorder="1" applyAlignment="1" applyProtection="1">
      <alignment horizontal="left" vertical="center" wrapText="1"/>
      <protection locked="0"/>
    </xf>
    <xf numFmtId="0" fontId="18" fillId="3" borderId="67" xfId="4" applyFont="1" applyFill="1" applyBorder="1" applyAlignment="1" applyProtection="1">
      <alignment horizontal="left" vertical="center" wrapText="1"/>
      <protection locked="0"/>
    </xf>
    <xf numFmtId="0" fontId="18" fillId="3" borderId="74" xfId="4" applyFont="1" applyFill="1" applyBorder="1" applyAlignment="1" applyProtection="1">
      <alignment horizontal="left" vertical="center" wrapText="1"/>
      <protection locked="0"/>
    </xf>
    <xf numFmtId="0" fontId="5" fillId="3" borderId="25" xfId="4" applyFont="1" applyFill="1" applyBorder="1" applyAlignment="1" applyProtection="1">
      <alignment horizontal="left" vertical="center" wrapText="1"/>
      <protection locked="0"/>
    </xf>
    <xf numFmtId="0" fontId="5" fillId="3" borderId="26" xfId="4" applyFont="1" applyFill="1" applyBorder="1" applyAlignment="1" applyProtection="1">
      <alignment horizontal="left" vertical="center" wrapText="1"/>
      <protection locked="0"/>
    </xf>
    <xf numFmtId="0" fontId="5" fillId="3" borderId="28" xfId="4" applyFont="1" applyFill="1" applyBorder="1" applyAlignment="1" applyProtection="1">
      <alignment horizontal="left" vertical="center" wrapText="1"/>
      <protection locked="0"/>
    </xf>
    <xf numFmtId="0" fontId="5" fillId="3" borderId="29" xfId="4" applyFont="1" applyFill="1" applyBorder="1" applyAlignment="1" applyProtection="1">
      <alignment horizontal="left" vertical="center" wrapText="1"/>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microsoft.com/office/2017/10/relationships/person" Target="persons/person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microsoft.com/office/2017/10/relationships/person" Target="persons/person4.xml"/><Relationship Id="rId33"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29" Type="http://schemas.microsoft.com/office/2017/10/relationships/person" Target="persons/pers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2.xml"/><Relationship Id="rId32" Type="http://schemas.microsoft.com/office/2017/10/relationships/person" Target="persons/person9.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3.xml"/><Relationship Id="rId28" Type="http://schemas.microsoft.com/office/2017/10/relationships/person" Target="persons/person7.xml"/><Relationship Id="rId10" Type="http://schemas.openxmlformats.org/officeDocument/2006/relationships/worksheet" Target="worksheets/sheet10.xml"/><Relationship Id="rId19" Type="http://schemas.openxmlformats.org/officeDocument/2006/relationships/sharedStrings" Target="sharedStrings.xml"/><Relationship Id="rId31" Type="http://schemas.microsoft.com/office/2017/10/relationships/person" Target="persons/person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1.xml"/><Relationship Id="rId30" Type="http://schemas.microsoft.com/office/2017/10/relationships/person" Target="persons/person.xml"/><Relationship Id="rId22" Type="http://schemas.microsoft.com/office/2017/10/relationships/person" Target="persons/person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0</xdr:colOff>
      <xdr:row>19</xdr:row>
      <xdr:rowOff>295274</xdr:rowOff>
    </xdr:from>
    <xdr:to>
      <xdr:col>19</xdr:col>
      <xdr:colOff>104775</xdr:colOff>
      <xdr:row>22</xdr:row>
      <xdr:rowOff>0</xdr:rowOff>
    </xdr:to>
    <xdr:sp macro="" textlink="">
      <xdr:nvSpPr>
        <xdr:cNvPr id="2" name="テキスト ボックス 1"/>
        <xdr:cNvSpPr txBox="1"/>
      </xdr:nvSpPr>
      <xdr:spPr>
        <a:xfrm>
          <a:off x="6791325" y="8153399"/>
          <a:ext cx="3533775" cy="55245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すでに定期的な社外の専門家の指導を受けている場合は、所見欄」</a:t>
          </a:r>
          <a:r>
            <a:rPr lang="ja-JP" altLang="en-US" sz="1100">
              <a:solidFill>
                <a:schemeClr val="dk1"/>
              </a:solidFill>
              <a:effectLst/>
              <a:latin typeface="ＭＳ 明朝" panose="02020609040205080304" pitchFamily="17" charset="-128"/>
              <a:ea typeface="ＭＳ 明朝" panose="02020609040205080304" pitchFamily="17" charset="-128"/>
              <a:cs typeface="+mn-cs"/>
            </a:rPr>
            <a:t>をご入力ください</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123826</xdr:colOff>
      <xdr:row>19</xdr:row>
      <xdr:rowOff>247650</xdr:rowOff>
    </xdr:from>
    <xdr:to>
      <xdr:col>19</xdr:col>
      <xdr:colOff>47626</xdr:colOff>
      <xdr:row>21</xdr:row>
      <xdr:rowOff>133350</xdr:rowOff>
    </xdr:to>
    <xdr:sp macro="" textlink="">
      <xdr:nvSpPr>
        <xdr:cNvPr id="2" name="テキスト ボックス 1"/>
        <xdr:cNvSpPr txBox="1"/>
      </xdr:nvSpPr>
      <xdr:spPr>
        <a:xfrm>
          <a:off x="6915151" y="8105775"/>
          <a:ext cx="3352800" cy="4953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すでに定期的な社外の専門家の指導を受けている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場合は、所見欄」</a:t>
          </a:r>
          <a:r>
            <a:rPr lang="ja-JP" altLang="en-US" sz="1100">
              <a:solidFill>
                <a:schemeClr val="dk1"/>
              </a:solidFill>
              <a:effectLst/>
              <a:latin typeface="ＭＳ 明朝" panose="02020609040205080304" pitchFamily="17" charset="-128"/>
              <a:ea typeface="ＭＳ 明朝" panose="02020609040205080304" pitchFamily="17" charset="-128"/>
              <a:cs typeface="+mn-cs"/>
            </a:rPr>
            <a:t>をご入力ください</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5</xdr:row>
      <xdr:rowOff>2924174</xdr:rowOff>
    </xdr:from>
    <xdr:to>
      <xdr:col>22</xdr:col>
      <xdr:colOff>152400</xdr:colOff>
      <xdr:row>7</xdr:row>
      <xdr:rowOff>380999</xdr:rowOff>
    </xdr:to>
    <xdr:sp macro="" textlink="">
      <xdr:nvSpPr>
        <xdr:cNvPr id="2" name="テキスト ボックス 1"/>
        <xdr:cNvSpPr txBox="1"/>
      </xdr:nvSpPr>
      <xdr:spPr>
        <a:xfrm>
          <a:off x="8286750" y="4781549"/>
          <a:ext cx="4829175" cy="86677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改善箇所が多岐にわたる等、写真の貼り付けができない場合は、</a:t>
          </a:r>
          <a:endParaRPr kumimoji="1" lang="en-US" altLang="ja-JP" sz="1100"/>
        </a:p>
        <a:p>
          <a:r>
            <a:rPr kumimoji="1" lang="ja-JP" altLang="en-US" sz="1100"/>
            <a:t>    任意様式で作成しても差し支えありません。</a:t>
          </a:r>
          <a:endParaRPr kumimoji="1" lang="en-US" altLang="ja-JP" sz="1100"/>
        </a:p>
        <a:p>
          <a:r>
            <a:rPr kumimoji="1" lang="ja-JP" altLang="en-US" sz="1100"/>
            <a:t>　その場合は、本欄は「別紙〇〇のとおり」と記載してください。</a:t>
          </a:r>
        </a:p>
      </xdr:txBody>
    </xdr:sp>
    <xdr:clientData/>
  </xdr:twoCellAnchor>
  <xdr:twoCellAnchor>
    <xdr:from>
      <xdr:col>14</xdr:col>
      <xdr:colOff>219075</xdr:colOff>
      <xdr:row>5</xdr:row>
      <xdr:rowOff>76199</xdr:rowOff>
    </xdr:from>
    <xdr:to>
      <xdr:col>14</xdr:col>
      <xdr:colOff>647700</xdr:colOff>
      <xdr:row>8</xdr:row>
      <xdr:rowOff>57149</xdr:rowOff>
    </xdr:to>
    <xdr:sp macro="" textlink="">
      <xdr:nvSpPr>
        <xdr:cNvPr id="3" name="右中かっこ 2"/>
        <xdr:cNvSpPr/>
      </xdr:nvSpPr>
      <xdr:spPr>
        <a:xfrm>
          <a:off x="7696200" y="1933574"/>
          <a:ext cx="428625" cy="65627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環境改善支援事業補助金" displayName="松江市職場環境改善支援事業補助金" ref="F9:F10" totalsRowShown="0" headerRowBorderDxfId="15" tableBorderDxfId="14" totalsRowBorderDxfId="13">
  <autoFilter ref="F9:F10"/>
  <tableColumns count="1">
    <tableColumn id="1" name="松江市職場環境改善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9" workbookViewId="0">
      <selection activeCell="C11" sqref="C11"/>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230</v>
      </c>
      <c r="E2" s="9" t="s">
        <v>229</v>
      </c>
    </row>
    <row r="3" spans="1:5" ht="93.75" x14ac:dyDescent="0.4">
      <c r="A3" s="8">
        <v>2</v>
      </c>
      <c r="B3" s="8" t="s">
        <v>87</v>
      </c>
      <c r="C3" s="8" t="s">
        <v>89</v>
      </c>
      <c r="D3" s="9" t="s">
        <v>230</v>
      </c>
      <c r="E3" s="9" t="s">
        <v>229</v>
      </c>
    </row>
    <row r="4" spans="1:5" ht="93.75" x14ac:dyDescent="0.4">
      <c r="A4" s="8">
        <v>3</v>
      </c>
      <c r="B4" s="8" t="s">
        <v>90</v>
      </c>
      <c r="C4" s="8" t="s">
        <v>97</v>
      </c>
      <c r="D4" s="9" t="s">
        <v>231</v>
      </c>
      <c r="E4" s="9" t="s">
        <v>229</v>
      </c>
    </row>
    <row r="5" spans="1:5" ht="75" x14ac:dyDescent="0.4">
      <c r="A5" s="8">
        <v>4</v>
      </c>
      <c r="B5" s="8" t="s">
        <v>90</v>
      </c>
      <c r="C5" s="8" t="s">
        <v>98</v>
      </c>
      <c r="D5" s="9" t="s">
        <v>232</v>
      </c>
      <c r="E5" s="9" t="s">
        <v>229</v>
      </c>
    </row>
    <row r="6" spans="1:5" ht="75" x14ac:dyDescent="0.4">
      <c r="A6" s="8">
        <v>5</v>
      </c>
      <c r="B6" s="8" t="s">
        <v>91</v>
      </c>
      <c r="C6" s="8" t="s">
        <v>99</v>
      </c>
      <c r="D6" s="9" t="s">
        <v>233</v>
      </c>
      <c r="E6" s="9" t="s">
        <v>229</v>
      </c>
    </row>
    <row r="7" spans="1:5" ht="75" x14ac:dyDescent="0.4">
      <c r="A7" s="8">
        <v>6</v>
      </c>
      <c r="B7" s="8" t="s">
        <v>91</v>
      </c>
      <c r="C7" s="8" t="s">
        <v>117</v>
      </c>
      <c r="D7" s="9" t="s">
        <v>233</v>
      </c>
      <c r="E7" s="9" t="s">
        <v>229</v>
      </c>
    </row>
    <row r="8" spans="1:5" ht="112.5" x14ac:dyDescent="0.4">
      <c r="A8" s="8">
        <v>7</v>
      </c>
      <c r="B8" s="8" t="s">
        <v>92</v>
      </c>
      <c r="C8" s="8" t="s">
        <v>100</v>
      </c>
      <c r="D8" s="9" t="s">
        <v>234</v>
      </c>
      <c r="E8" s="9" t="s">
        <v>235</v>
      </c>
    </row>
    <row r="9" spans="1:5" ht="112.5" x14ac:dyDescent="0.4">
      <c r="A9" s="8">
        <v>8</v>
      </c>
      <c r="B9" s="8" t="s">
        <v>92</v>
      </c>
      <c r="C9" s="8" t="s">
        <v>101</v>
      </c>
      <c r="D9" s="9" t="s">
        <v>234</v>
      </c>
      <c r="E9" s="9" t="s">
        <v>235</v>
      </c>
    </row>
    <row r="10" spans="1:5" ht="93.75" x14ac:dyDescent="0.4">
      <c r="A10" s="8">
        <v>9</v>
      </c>
      <c r="B10" s="8" t="s">
        <v>93</v>
      </c>
      <c r="C10" s="8" t="s">
        <v>102</v>
      </c>
      <c r="D10" s="9" t="s">
        <v>236</v>
      </c>
      <c r="E10" s="9" t="s">
        <v>237</v>
      </c>
    </row>
    <row r="11" spans="1:5" ht="75" x14ac:dyDescent="0.4">
      <c r="A11" s="8">
        <v>10</v>
      </c>
      <c r="B11" s="8" t="s">
        <v>319</v>
      </c>
      <c r="C11" s="8" t="s">
        <v>320</v>
      </c>
      <c r="D11" s="9" t="s">
        <v>238</v>
      </c>
      <c r="E11" s="9" t="s">
        <v>229</v>
      </c>
    </row>
    <row r="12" spans="1:5" ht="93.75" x14ac:dyDescent="0.4">
      <c r="A12" s="8">
        <v>11</v>
      </c>
      <c r="B12" s="8" t="s">
        <v>94</v>
      </c>
      <c r="C12" s="8" t="s">
        <v>103</v>
      </c>
      <c r="D12" s="9" t="s">
        <v>233</v>
      </c>
      <c r="E12" s="9" t="s">
        <v>237</v>
      </c>
    </row>
    <row r="13" spans="1:5" ht="93.75" x14ac:dyDescent="0.4">
      <c r="A13" s="8">
        <v>12</v>
      </c>
      <c r="B13" s="8" t="s">
        <v>94</v>
      </c>
      <c r="C13" s="8" t="s">
        <v>104</v>
      </c>
      <c r="D13" s="9" t="s">
        <v>233</v>
      </c>
      <c r="E13" s="9" t="s">
        <v>237</v>
      </c>
    </row>
    <row r="14" spans="1:5" ht="93.75" x14ac:dyDescent="0.4">
      <c r="A14" s="8">
        <v>13</v>
      </c>
      <c r="B14" s="8" t="s">
        <v>94</v>
      </c>
      <c r="C14" s="8" t="s">
        <v>105</v>
      </c>
      <c r="D14" s="9" t="s">
        <v>233</v>
      </c>
      <c r="E14" s="9" t="s">
        <v>237</v>
      </c>
    </row>
    <row r="15" spans="1:5" ht="112.5" x14ac:dyDescent="0.4">
      <c r="A15" s="8">
        <v>14</v>
      </c>
      <c r="B15" s="8" t="s">
        <v>95</v>
      </c>
      <c r="C15" s="8" t="s">
        <v>106</v>
      </c>
      <c r="D15" s="9" t="s">
        <v>239</v>
      </c>
      <c r="E15" s="9" t="s">
        <v>229</v>
      </c>
    </row>
    <row r="16" spans="1:5" ht="112.5" x14ac:dyDescent="0.4">
      <c r="A16" s="8">
        <v>15</v>
      </c>
      <c r="B16" s="8" t="s">
        <v>95</v>
      </c>
      <c r="C16" s="8" t="s">
        <v>107</v>
      </c>
      <c r="D16" s="9" t="s">
        <v>239</v>
      </c>
      <c r="E16" s="9" t="s">
        <v>229</v>
      </c>
    </row>
    <row r="17" spans="1:5" ht="112.5" x14ac:dyDescent="0.4">
      <c r="A17" s="8">
        <v>16</v>
      </c>
      <c r="B17" s="8" t="s">
        <v>95</v>
      </c>
      <c r="C17" s="8" t="s">
        <v>108</v>
      </c>
      <c r="D17" s="9" t="s">
        <v>239</v>
      </c>
      <c r="E17" s="9" t="s">
        <v>229</v>
      </c>
    </row>
    <row r="18" spans="1:5" ht="93.75" x14ac:dyDescent="0.4">
      <c r="A18" s="8">
        <v>17</v>
      </c>
      <c r="B18" s="8" t="s">
        <v>96</v>
      </c>
      <c r="C18" s="8" t="s">
        <v>109</v>
      </c>
      <c r="D18" s="9" t="s">
        <v>240</v>
      </c>
      <c r="E18" s="9" t="s">
        <v>241</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topLeftCell="A17"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54"/>
      <c r="B1" s="112" t="s">
        <v>68</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32" ht="39.950000000000003" customHeight="1" x14ac:dyDescent="0.4">
      <c r="A2" s="419" t="s">
        <v>136</v>
      </c>
      <c r="B2" s="419"/>
      <c r="C2" s="419"/>
      <c r="D2" s="419"/>
      <c r="E2" s="419"/>
      <c r="F2" s="419"/>
      <c r="G2" s="419"/>
      <c r="H2" s="419"/>
      <c r="I2" s="419"/>
      <c r="J2" s="419"/>
      <c r="K2" s="419"/>
      <c r="L2" s="419"/>
      <c r="M2" s="420" t="s">
        <v>71</v>
      </c>
      <c r="N2" s="420"/>
      <c r="O2" s="112" t="s">
        <v>69</v>
      </c>
      <c r="P2" s="112"/>
      <c r="Q2" s="112"/>
      <c r="R2" s="112"/>
      <c r="S2" s="112"/>
      <c r="T2" s="112"/>
      <c r="U2" s="112"/>
      <c r="V2" s="112"/>
      <c r="W2" s="112"/>
      <c r="X2" s="112"/>
      <c r="Y2" s="112"/>
      <c r="Z2" s="112"/>
      <c r="AA2" s="112"/>
      <c r="AB2" s="112"/>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32"/>
      <c r="V3" s="132"/>
      <c r="W3" s="132"/>
      <c r="X3" s="132"/>
      <c r="Y3" s="132"/>
      <c r="Z3" s="132"/>
      <c r="AA3" s="132"/>
      <c r="AB3" s="56"/>
    </row>
    <row r="4" spans="1:32" ht="20.100000000000001" customHeight="1" x14ac:dyDescent="0.4">
      <c r="A4" s="57"/>
      <c r="B4" s="154" t="s">
        <v>8</v>
      </c>
      <c r="C4" s="154"/>
      <c r="D4" s="154"/>
      <c r="E4" s="154"/>
      <c r="F4" s="154"/>
      <c r="G4" s="154"/>
      <c r="H4" s="154"/>
      <c r="I4" s="154"/>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119" t="s">
        <v>19</v>
      </c>
      <c r="H5" s="119"/>
      <c r="I5" s="119"/>
      <c r="J5" s="119"/>
      <c r="K5" s="119"/>
      <c r="L5" s="133" t="s">
        <v>9</v>
      </c>
      <c r="M5" s="133"/>
      <c r="N5" s="133"/>
      <c r="O5" s="133"/>
      <c r="P5" s="133"/>
      <c r="Q5" s="133"/>
      <c r="R5" s="153">
        <f>基本情報設定シート!$C$9</f>
        <v>0</v>
      </c>
      <c r="S5" s="153"/>
      <c r="T5" s="153"/>
      <c r="U5" s="153"/>
      <c r="V5" s="153"/>
      <c r="W5" s="153"/>
      <c r="X5" s="153"/>
      <c r="Y5" s="153"/>
      <c r="Z5" s="153"/>
      <c r="AA5" s="153"/>
      <c r="AB5" s="153"/>
    </row>
    <row r="6" spans="1:32" ht="20.100000000000001" customHeight="1" x14ac:dyDescent="0.4">
      <c r="A6" s="55"/>
      <c r="B6" s="56"/>
      <c r="C6" s="56"/>
      <c r="D6" s="56"/>
      <c r="E6" s="56"/>
      <c r="F6" s="56"/>
      <c r="G6" s="119"/>
      <c r="H6" s="119"/>
      <c r="I6" s="119"/>
      <c r="J6" s="119"/>
      <c r="K6" s="119"/>
      <c r="L6" s="152" t="s">
        <v>10</v>
      </c>
      <c r="M6" s="152"/>
      <c r="N6" s="152"/>
      <c r="O6" s="152"/>
      <c r="P6" s="152"/>
      <c r="Q6" s="152"/>
      <c r="R6" s="153">
        <f>基本情報設定シート!$C$3</f>
        <v>0</v>
      </c>
      <c r="S6" s="153"/>
      <c r="T6" s="153"/>
      <c r="U6" s="153"/>
      <c r="V6" s="153"/>
      <c r="W6" s="153"/>
      <c r="X6" s="153"/>
      <c r="Y6" s="153"/>
      <c r="Z6" s="153"/>
      <c r="AA6" s="153"/>
      <c r="AB6" s="153"/>
    </row>
    <row r="7" spans="1:32" ht="20.100000000000001" customHeight="1" thickBot="1" x14ac:dyDescent="0.45">
      <c r="A7" s="55"/>
      <c r="B7" s="56"/>
      <c r="C7" s="56"/>
      <c r="D7" s="56"/>
      <c r="E7" s="56"/>
      <c r="F7" s="56"/>
      <c r="G7" s="119"/>
      <c r="H7" s="119"/>
      <c r="I7" s="119"/>
      <c r="J7" s="119"/>
      <c r="K7" s="119"/>
      <c r="L7" s="152"/>
      <c r="M7" s="152"/>
      <c r="N7" s="152"/>
      <c r="O7" s="152"/>
      <c r="P7" s="152"/>
      <c r="Q7" s="152"/>
      <c r="R7" s="153" t="str">
        <f>基本情報設定シート!$C$4&amp;"　"&amp;基本情報設定シート!$C$5</f>
        <v>　</v>
      </c>
      <c r="S7" s="153"/>
      <c r="T7" s="153"/>
      <c r="U7" s="153"/>
      <c r="V7" s="153"/>
      <c r="W7" s="153"/>
      <c r="X7" s="153"/>
      <c r="Y7" s="153"/>
      <c r="Z7" s="153"/>
      <c r="AA7" s="153"/>
      <c r="AB7" s="153"/>
    </row>
    <row r="8" spans="1:32" s="3" customFormat="1" ht="60" customHeight="1" thickTop="1" thickBot="1" x14ac:dyDescent="0.45">
      <c r="A8" s="54"/>
      <c r="B8" s="423"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54"/>
      <c r="AD8" s="20"/>
      <c r="AE8" s="329" t="s">
        <v>144</v>
      </c>
      <c r="AF8" s="330"/>
    </row>
    <row r="9" spans="1:32" s="3" customFormat="1" ht="39.950000000000003" customHeight="1" thickTop="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D9" s="88" t="s">
        <v>247</v>
      </c>
      <c r="AE9" s="89" t="s">
        <v>142</v>
      </c>
      <c r="AF9" s="89" t="s">
        <v>143</v>
      </c>
    </row>
    <row r="10" spans="1:32" s="3" customFormat="1" ht="50.1" customHeight="1" x14ac:dyDescent="0.4">
      <c r="A10" s="54"/>
      <c r="B10" s="290" t="s">
        <v>20</v>
      </c>
      <c r="C10" s="290"/>
      <c r="D10" s="290"/>
      <c r="E10" s="290"/>
      <c r="F10" s="290"/>
      <c r="G10" s="290"/>
      <c r="H10" s="31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15"/>
      <c r="J10" s="315"/>
      <c r="K10" s="315"/>
      <c r="L10" s="316"/>
      <c r="M10" s="301" t="s">
        <v>21</v>
      </c>
      <c r="N10" s="302"/>
      <c r="O10" s="302"/>
      <c r="P10" s="302"/>
      <c r="Q10" s="303"/>
      <c r="R10" s="301"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302"/>
      <c r="T10" s="302"/>
      <c r="U10" s="302"/>
      <c r="V10" s="302"/>
      <c r="W10" s="302"/>
      <c r="X10" s="302"/>
      <c r="Y10" s="302"/>
      <c r="Z10" s="302"/>
      <c r="AA10" s="303"/>
      <c r="AB10" s="54"/>
      <c r="AD10" s="88" t="s">
        <v>248</v>
      </c>
      <c r="AE10" s="64"/>
      <c r="AF10" s="65"/>
    </row>
    <row r="11" spans="1:32" s="3" customFormat="1" ht="20.100000000000001" customHeight="1" x14ac:dyDescent="0.4">
      <c r="A11" s="54"/>
      <c r="B11" s="290" t="s">
        <v>1</v>
      </c>
      <c r="C11" s="290"/>
      <c r="D11" s="290"/>
      <c r="E11" s="290"/>
      <c r="F11" s="290"/>
      <c r="G11" s="290"/>
      <c r="H11" s="123" t="e">
        <f>'(様式1号)交付申請書'!$F$10</f>
        <v>#NUM!</v>
      </c>
      <c r="I11" s="124"/>
      <c r="J11" s="124"/>
      <c r="K11" s="124"/>
      <c r="L11" s="125"/>
      <c r="M11" s="421" t="s">
        <v>22</v>
      </c>
      <c r="N11" s="422"/>
      <c r="O11" s="422"/>
      <c r="P11" s="422"/>
      <c r="Q11" s="422"/>
      <c r="R11" s="291" t="str">
        <f>基本情報設定シート!$C$10</f>
        <v>松江市職場環境改善支援事業補助金</v>
      </c>
      <c r="S11" s="292"/>
      <c r="T11" s="292"/>
      <c r="U11" s="292"/>
      <c r="V11" s="292"/>
      <c r="W11" s="292"/>
      <c r="X11" s="292"/>
      <c r="Y11" s="292"/>
      <c r="Z11" s="292"/>
      <c r="AA11" s="293"/>
      <c r="AB11" s="54"/>
      <c r="AD11" s="88" t="s">
        <v>249</v>
      </c>
      <c r="AE11" s="64"/>
      <c r="AF11" s="65"/>
    </row>
    <row r="12" spans="1:32" s="3" customFormat="1" ht="20.100000000000001" customHeight="1" x14ac:dyDescent="0.4">
      <c r="A12" s="54"/>
      <c r="B12" s="120" t="s">
        <v>61</v>
      </c>
      <c r="C12" s="121"/>
      <c r="D12" s="121"/>
      <c r="E12" s="121"/>
      <c r="F12" s="121"/>
      <c r="G12" s="122"/>
      <c r="H12" s="302" t="str">
        <f>基本情報設定シート!$C$11</f>
        <v>職場環境改善支援事業</v>
      </c>
      <c r="I12" s="302"/>
      <c r="J12" s="302"/>
      <c r="K12" s="302"/>
      <c r="L12" s="302"/>
      <c r="M12" s="302"/>
      <c r="N12" s="302"/>
      <c r="O12" s="302"/>
      <c r="P12" s="302"/>
      <c r="Q12" s="302"/>
      <c r="R12" s="302"/>
      <c r="S12" s="302"/>
      <c r="T12" s="302"/>
      <c r="U12" s="302"/>
      <c r="V12" s="302"/>
      <c r="W12" s="302"/>
      <c r="X12" s="302"/>
      <c r="Y12" s="302"/>
      <c r="Z12" s="302"/>
      <c r="AA12" s="303"/>
      <c r="AB12" s="54"/>
    </row>
    <row r="13" spans="1:32" s="3" customFormat="1" ht="150" customHeight="1" x14ac:dyDescent="0.4">
      <c r="A13" s="54"/>
      <c r="B13" s="301" t="str">
        <f>M2&amp;"内容"</f>
        <v>変更内容</v>
      </c>
      <c r="C13" s="302"/>
      <c r="D13" s="302"/>
      <c r="E13" s="302"/>
      <c r="F13" s="302"/>
      <c r="G13" s="303"/>
      <c r="H13" s="417"/>
      <c r="I13" s="417"/>
      <c r="J13" s="417"/>
      <c r="K13" s="417"/>
      <c r="L13" s="417"/>
      <c r="M13" s="417"/>
      <c r="N13" s="417"/>
      <c r="O13" s="417"/>
      <c r="P13" s="417"/>
      <c r="Q13" s="417"/>
      <c r="R13" s="417"/>
      <c r="S13" s="417"/>
      <c r="T13" s="417"/>
      <c r="U13" s="417"/>
      <c r="V13" s="417"/>
      <c r="W13" s="417"/>
      <c r="X13" s="417"/>
      <c r="Y13" s="417"/>
      <c r="Z13" s="417"/>
      <c r="AA13" s="418"/>
      <c r="AB13" s="54"/>
    </row>
    <row r="14" spans="1:32" s="3" customFormat="1" ht="150" customHeight="1" x14ac:dyDescent="0.4">
      <c r="A14" s="54"/>
      <c r="B14" s="301" t="str">
        <f>M2&amp;"理由"</f>
        <v>変更理由</v>
      </c>
      <c r="C14" s="302"/>
      <c r="D14" s="302"/>
      <c r="E14" s="302"/>
      <c r="F14" s="302"/>
      <c r="G14" s="303"/>
      <c r="H14" s="417"/>
      <c r="I14" s="417"/>
      <c r="J14" s="417"/>
      <c r="K14" s="417"/>
      <c r="L14" s="417"/>
      <c r="M14" s="417"/>
      <c r="N14" s="417"/>
      <c r="O14" s="417"/>
      <c r="P14" s="417"/>
      <c r="Q14" s="417"/>
      <c r="R14" s="417"/>
      <c r="S14" s="417"/>
      <c r="T14" s="417"/>
      <c r="U14" s="417"/>
      <c r="V14" s="417"/>
      <c r="W14" s="417"/>
      <c r="X14" s="417"/>
      <c r="Y14" s="417"/>
      <c r="Z14" s="417"/>
      <c r="AA14" s="418"/>
      <c r="AB14" s="54"/>
    </row>
    <row r="15" spans="1:32" s="3" customFormat="1" ht="20.100000000000001" customHeight="1" x14ac:dyDescent="0.4">
      <c r="A15" s="54"/>
      <c r="B15" s="120" t="s">
        <v>18</v>
      </c>
      <c r="C15" s="121"/>
      <c r="D15" s="121"/>
      <c r="E15" s="121"/>
      <c r="F15" s="121"/>
      <c r="G15" s="122"/>
      <c r="H15" s="327" t="s">
        <v>133</v>
      </c>
      <c r="I15" s="327"/>
      <c r="J15" s="327"/>
      <c r="K15" s="327"/>
      <c r="L15" s="327"/>
      <c r="M15" s="327"/>
      <c r="N15" s="327"/>
      <c r="O15" s="327"/>
      <c r="P15" s="327"/>
      <c r="Q15" s="327"/>
      <c r="R15" s="327"/>
      <c r="S15" s="327"/>
      <c r="T15" s="327"/>
      <c r="U15" s="327"/>
      <c r="V15" s="327"/>
      <c r="W15" s="327"/>
      <c r="X15" s="327"/>
      <c r="Y15" s="327"/>
      <c r="Z15" s="327"/>
      <c r="AA15" s="328"/>
      <c r="AB15" s="54"/>
    </row>
    <row r="16" spans="1:32" ht="18.75"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rapVoH8SpERSL9PHNjBBznEBShtXvJAFO7IgwYKawsqCAHwSw6iCHsCz56e3c9O/aUQxsafr2kRAqEMWo5me3A==" saltValue="4pkz0XoSUGepBPlM6F7TEw=="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54"/>
      <c r="B1" s="112" t="s">
        <v>75</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32" ht="39.950000000000003" customHeight="1" x14ac:dyDescent="0.4">
      <c r="A2" s="119" t="s">
        <v>140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32" ht="20.100000000000001" customHeight="1" x14ac:dyDescent="0.4">
      <c r="A3" s="55"/>
      <c r="B3" s="56"/>
      <c r="C3" s="56"/>
      <c r="D3" s="56"/>
      <c r="E3" s="56"/>
      <c r="F3" s="56"/>
      <c r="G3" s="56"/>
      <c r="H3" s="56"/>
      <c r="I3" s="56"/>
      <c r="J3" s="56"/>
      <c r="K3" s="56"/>
      <c r="L3" s="56"/>
      <c r="M3" s="56"/>
      <c r="N3" s="56"/>
      <c r="O3" s="56"/>
      <c r="P3" s="56"/>
      <c r="Q3" s="56"/>
      <c r="R3" s="56"/>
      <c r="S3" s="56"/>
      <c r="T3" s="56"/>
      <c r="U3" s="310">
        <f>$U$15</f>
        <v>0</v>
      </c>
      <c r="V3" s="310"/>
      <c r="W3" s="310"/>
      <c r="X3" s="310"/>
      <c r="Y3" s="310"/>
      <c r="Z3" s="310"/>
      <c r="AA3" s="310"/>
      <c r="AB3" s="56"/>
    </row>
    <row r="4" spans="1:32" ht="20.100000000000001" customHeight="1" x14ac:dyDescent="0.4">
      <c r="A4" s="57"/>
      <c r="B4" s="154" t="s">
        <v>8</v>
      </c>
      <c r="C4" s="154"/>
      <c r="D4" s="154"/>
      <c r="E4" s="154"/>
      <c r="F4" s="154"/>
      <c r="G4" s="154"/>
      <c r="H4" s="154"/>
      <c r="I4" s="57"/>
      <c r="J4" s="57"/>
      <c r="K4" s="57"/>
      <c r="L4" s="57"/>
      <c r="M4" s="56"/>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19" t="s">
        <v>19</v>
      </c>
      <c r="I5" s="119"/>
      <c r="J5" s="119"/>
      <c r="K5" s="119"/>
      <c r="L5" s="119"/>
      <c r="M5" s="133" t="s">
        <v>9</v>
      </c>
      <c r="N5" s="133"/>
      <c r="O5" s="133"/>
      <c r="P5" s="133"/>
      <c r="Q5" s="133"/>
      <c r="R5" s="154">
        <f>基本情報設定シート!$C$9</f>
        <v>0</v>
      </c>
      <c r="S5" s="154"/>
      <c r="T5" s="154"/>
      <c r="U5" s="154"/>
      <c r="V5" s="154"/>
      <c r="W5" s="154"/>
      <c r="X5" s="154"/>
      <c r="Y5" s="154"/>
      <c r="Z5" s="154"/>
      <c r="AA5" s="154"/>
      <c r="AB5" s="154"/>
    </row>
    <row r="6" spans="1:32" ht="20.100000000000001" customHeight="1" x14ac:dyDescent="0.4">
      <c r="A6" s="55"/>
      <c r="B6" s="56"/>
      <c r="C6" s="56"/>
      <c r="D6" s="56"/>
      <c r="E6" s="56"/>
      <c r="F6" s="56"/>
      <c r="G6" s="56"/>
      <c r="H6" s="119"/>
      <c r="I6" s="119"/>
      <c r="J6" s="119"/>
      <c r="K6" s="119"/>
      <c r="L6" s="119"/>
      <c r="M6" s="152" t="s">
        <v>10</v>
      </c>
      <c r="N6" s="133"/>
      <c r="O6" s="133"/>
      <c r="P6" s="133"/>
      <c r="Q6" s="133"/>
      <c r="R6" s="153">
        <f>基本情報設定シート!$C$3</f>
        <v>0</v>
      </c>
      <c r="S6" s="153"/>
      <c r="T6" s="153"/>
      <c r="U6" s="153"/>
      <c r="V6" s="153"/>
      <c r="W6" s="153"/>
      <c r="X6" s="153"/>
      <c r="Y6" s="153"/>
      <c r="Z6" s="153"/>
      <c r="AA6" s="153"/>
      <c r="AB6" s="153"/>
    </row>
    <row r="7" spans="1:32" ht="20.100000000000001" customHeight="1" thickBot="1" x14ac:dyDescent="0.45">
      <c r="A7" s="55"/>
      <c r="B7" s="56"/>
      <c r="C7" s="56"/>
      <c r="D7" s="56"/>
      <c r="E7" s="56"/>
      <c r="F7" s="56"/>
      <c r="G7" s="56"/>
      <c r="H7" s="119"/>
      <c r="I7" s="119"/>
      <c r="J7" s="119"/>
      <c r="K7" s="119"/>
      <c r="L7" s="119"/>
      <c r="M7" s="133"/>
      <c r="N7" s="133"/>
      <c r="O7" s="133"/>
      <c r="P7" s="133"/>
      <c r="Q7" s="133"/>
      <c r="R7" s="153" t="str">
        <f>基本情報設定シート!$C$4&amp;"　"&amp;基本情報設定シート!$C$5</f>
        <v>　</v>
      </c>
      <c r="S7" s="153"/>
      <c r="T7" s="153"/>
      <c r="U7" s="153"/>
      <c r="V7" s="153"/>
      <c r="W7" s="153"/>
      <c r="X7" s="153"/>
      <c r="Y7" s="153"/>
      <c r="Z7" s="153"/>
      <c r="AA7" s="153"/>
      <c r="AB7" s="153"/>
    </row>
    <row r="8" spans="1:32" s="20" customFormat="1" ht="60" customHeight="1" thickTop="1" thickBot="1" x14ac:dyDescent="0.45">
      <c r="A8" s="62"/>
      <c r="B8" s="111" t="s">
        <v>141</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62"/>
      <c r="AE8" s="329" t="s">
        <v>144</v>
      </c>
      <c r="AF8" s="330"/>
    </row>
    <row r="9" spans="1:32" s="3" customFormat="1" ht="30" customHeight="1" thickTop="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D9" s="88" t="s">
        <v>247</v>
      </c>
      <c r="AE9" s="89" t="s">
        <v>142</v>
      </c>
      <c r="AF9" s="89" t="s">
        <v>143</v>
      </c>
    </row>
    <row r="10" spans="1:32" s="3" customFormat="1" ht="39.950000000000003" customHeight="1" x14ac:dyDescent="0.4">
      <c r="A10" s="77"/>
      <c r="B10" s="290" t="s">
        <v>20</v>
      </c>
      <c r="C10" s="290"/>
      <c r="D10" s="290"/>
      <c r="E10" s="290"/>
      <c r="F10" s="290"/>
      <c r="G10" s="290"/>
      <c r="H10" s="31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15"/>
      <c r="J10" s="315"/>
      <c r="K10" s="315"/>
      <c r="L10" s="316"/>
      <c r="M10" s="301" t="s">
        <v>21</v>
      </c>
      <c r="N10" s="302"/>
      <c r="O10" s="302"/>
      <c r="P10" s="302"/>
      <c r="Q10" s="303"/>
      <c r="R10" s="301"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302"/>
      <c r="T10" s="302"/>
      <c r="U10" s="302"/>
      <c r="V10" s="302"/>
      <c r="W10" s="302"/>
      <c r="X10" s="302"/>
      <c r="Y10" s="302"/>
      <c r="Z10" s="302"/>
      <c r="AA10" s="303"/>
      <c r="AB10" s="77"/>
      <c r="AD10" s="88" t="s">
        <v>248</v>
      </c>
      <c r="AE10" s="64"/>
      <c r="AF10" s="65"/>
    </row>
    <row r="11" spans="1:32" s="3" customFormat="1" ht="20.100000000000001" customHeight="1" x14ac:dyDescent="0.4">
      <c r="A11" s="54"/>
      <c r="B11" s="290" t="s">
        <v>1</v>
      </c>
      <c r="C11" s="290"/>
      <c r="D11" s="290"/>
      <c r="E11" s="290"/>
      <c r="F11" s="290"/>
      <c r="G11" s="290"/>
      <c r="H11" s="123" t="e">
        <f>'(様式1号)交付申請書'!$F$10</f>
        <v>#NUM!</v>
      </c>
      <c r="I11" s="124"/>
      <c r="J11" s="124"/>
      <c r="K11" s="124"/>
      <c r="L11" s="125"/>
      <c r="M11" s="301" t="s">
        <v>22</v>
      </c>
      <c r="N11" s="302"/>
      <c r="O11" s="302"/>
      <c r="P11" s="302"/>
      <c r="Q11" s="303"/>
      <c r="R11" s="291" t="str">
        <f>基本情報設定シート!$C$10</f>
        <v>松江市職場環境改善支援事業補助金</v>
      </c>
      <c r="S11" s="292"/>
      <c r="T11" s="292"/>
      <c r="U11" s="292"/>
      <c r="V11" s="292"/>
      <c r="W11" s="292"/>
      <c r="X11" s="292"/>
      <c r="Y11" s="292"/>
      <c r="Z11" s="292"/>
      <c r="AA11" s="293"/>
      <c r="AB11" s="54"/>
      <c r="AD11" s="88" t="s">
        <v>249</v>
      </c>
      <c r="AE11" s="64"/>
      <c r="AF11" s="65"/>
    </row>
    <row r="12" spans="1:32" s="3" customFormat="1" ht="20.100000000000001" customHeight="1" x14ac:dyDescent="0.4">
      <c r="A12" s="54"/>
      <c r="B12" s="287" t="s">
        <v>3</v>
      </c>
      <c r="C12" s="288"/>
      <c r="D12" s="288"/>
      <c r="E12" s="288"/>
      <c r="F12" s="288"/>
      <c r="G12" s="289"/>
      <c r="H12" s="129" t="str">
        <f>基本情報設定シート!$C$11</f>
        <v>職場環境改善支援事業</v>
      </c>
      <c r="I12" s="130"/>
      <c r="J12" s="130"/>
      <c r="K12" s="130"/>
      <c r="L12" s="130"/>
      <c r="M12" s="130"/>
      <c r="N12" s="130"/>
      <c r="O12" s="130"/>
      <c r="P12" s="130"/>
      <c r="Q12" s="130"/>
      <c r="R12" s="130"/>
      <c r="S12" s="130"/>
      <c r="T12" s="130"/>
      <c r="U12" s="130"/>
      <c r="V12" s="130"/>
      <c r="W12" s="130"/>
      <c r="X12" s="130"/>
      <c r="Y12" s="130"/>
      <c r="Z12" s="130"/>
      <c r="AA12" s="131"/>
      <c r="AB12" s="54"/>
    </row>
    <row r="13" spans="1:32" s="3" customFormat="1" ht="99.95" customHeight="1" x14ac:dyDescent="0.4">
      <c r="A13" s="54"/>
      <c r="B13" s="287" t="s">
        <v>23</v>
      </c>
      <c r="C13" s="288"/>
      <c r="D13" s="288"/>
      <c r="E13" s="288"/>
      <c r="F13" s="288"/>
      <c r="G13" s="289"/>
      <c r="H13" s="139">
        <f>'(様式1号)交付申請書'!$K$12</f>
        <v>0</v>
      </c>
      <c r="I13" s="140"/>
      <c r="J13" s="140"/>
      <c r="K13" s="140"/>
      <c r="L13" s="140"/>
      <c r="M13" s="140"/>
      <c r="N13" s="140"/>
      <c r="O13" s="140"/>
      <c r="P13" s="140"/>
      <c r="Q13" s="140"/>
      <c r="R13" s="140"/>
      <c r="S13" s="140"/>
      <c r="T13" s="140"/>
      <c r="U13" s="140"/>
      <c r="V13" s="140"/>
      <c r="W13" s="140"/>
      <c r="X13" s="140"/>
      <c r="Y13" s="140"/>
      <c r="Z13" s="140"/>
      <c r="AA13" s="141"/>
      <c r="AB13" s="54"/>
    </row>
    <row r="14" spans="1:32" s="3" customFormat="1" ht="39.950000000000003" customHeight="1" thickBot="1" x14ac:dyDescent="0.45">
      <c r="A14" s="54"/>
      <c r="B14" s="287" t="s">
        <v>24</v>
      </c>
      <c r="C14" s="288"/>
      <c r="D14" s="288"/>
      <c r="E14" s="288"/>
      <c r="F14" s="288"/>
      <c r="G14" s="288"/>
      <c r="H14" s="139">
        <f>'(様式4号)着手届'!$H$14</f>
        <v>0</v>
      </c>
      <c r="I14" s="304"/>
      <c r="J14" s="304"/>
      <c r="K14" s="304"/>
      <c r="L14" s="304"/>
      <c r="M14" s="304"/>
      <c r="N14" s="304"/>
      <c r="O14" s="304"/>
      <c r="P14" s="304"/>
      <c r="Q14" s="304"/>
      <c r="R14" s="304"/>
      <c r="S14" s="304"/>
      <c r="T14" s="304"/>
      <c r="U14" s="304"/>
      <c r="V14" s="304"/>
      <c r="W14" s="304"/>
      <c r="X14" s="304"/>
      <c r="Y14" s="304"/>
      <c r="Z14" s="304"/>
      <c r="AA14" s="305"/>
      <c r="AB14" s="54"/>
    </row>
    <row r="15" spans="1:32" s="3" customFormat="1" ht="20.100000000000001" customHeight="1" x14ac:dyDescent="0.4">
      <c r="A15" s="54"/>
      <c r="B15" s="120" t="s">
        <v>25</v>
      </c>
      <c r="C15" s="121"/>
      <c r="D15" s="121"/>
      <c r="E15" s="121"/>
      <c r="F15" s="121"/>
      <c r="G15" s="122"/>
      <c r="H15" s="306">
        <f>'(様式1号)交付申請書'!$N$17</f>
        <v>0</v>
      </c>
      <c r="I15" s="307"/>
      <c r="J15" s="307"/>
      <c r="K15" s="307"/>
      <c r="L15" s="307"/>
      <c r="M15" s="307"/>
      <c r="N15" s="308"/>
      <c r="O15" s="122" t="s">
        <v>26</v>
      </c>
      <c r="P15" s="309"/>
      <c r="Q15" s="309"/>
      <c r="R15" s="309"/>
      <c r="S15" s="309"/>
      <c r="T15" s="309"/>
      <c r="U15" s="430">
        <f>'(様式1号)交付申請書'!$N$18</f>
        <v>0</v>
      </c>
      <c r="V15" s="431"/>
      <c r="W15" s="431"/>
      <c r="X15" s="431"/>
      <c r="Y15" s="431"/>
      <c r="Z15" s="431"/>
      <c r="AA15" s="432"/>
      <c r="AB15" s="54"/>
      <c r="AC15" s="3" t="s">
        <v>145</v>
      </c>
      <c r="AD15" s="424" t="s">
        <v>146</v>
      </c>
      <c r="AE15" s="425"/>
    </row>
    <row r="16" spans="1:32"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c r="AD16" s="426"/>
      <c r="AE16" s="427"/>
    </row>
    <row r="17" spans="30:31" ht="18.75" customHeight="1" thickBot="1" x14ac:dyDescent="0.45">
      <c r="AD17" s="428"/>
      <c r="AE17" s="429"/>
    </row>
  </sheetData>
  <sheetProtection algorithmName="SHA-512" hashValue="vzzaExD7O/t2nqFDuNGzonJW7WEmsNxf5tHoB7VzByd2xiJaCBYYCdv0WnLDFh+lJGBw0xeFvbE1i3+EjlLGgw==" saltValue="zVk722BlEX0l0xKyj1m/Tw=="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54"/>
      <c r="B1" s="112" t="s">
        <v>28</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28" ht="39.950000000000003" customHeight="1" x14ac:dyDescent="0.4">
      <c r="A2" s="119" t="s">
        <v>29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32"/>
      <c r="V3" s="132"/>
      <c r="W3" s="132"/>
      <c r="X3" s="132"/>
      <c r="Y3" s="132"/>
      <c r="Z3" s="132"/>
      <c r="AA3" s="132"/>
      <c r="AB3" s="56"/>
    </row>
    <row r="4" spans="1:28" ht="20.100000000000001" customHeight="1" x14ac:dyDescent="0.4">
      <c r="A4" s="57"/>
      <c r="B4" s="154" t="s">
        <v>8</v>
      </c>
      <c r="C4" s="154"/>
      <c r="D4" s="154"/>
      <c r="E4" s="154"/>
      <c r="F4" s="154"/>
      <c r="G4" s="154"/>
      <c r="H4" s="154"/>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19" t="s">
        <v>19</v>
      </c>
      <c r="I5" s="119"/>
      <c r="J5" s="119"/>
      <c r="K5" s="119"/>
      <c r="L5" s="119"/>
      <c r="M5" s="133" t="s">
        <v>9</v>
      </c>
      <c r="N5" s="133"/>
      <c r="O5" s="133"/>
      <c r="P5" s="133"/>
      <c r="Q5" s="133"/>
      <c r="R5" s="154">
        <f>基本情報設定シート!$C$9</f>
        <v>0</v>
      </c>
      <c r="S5" s="154"/>
      <c r="T5" s="154"/>
      <c r="U5" s="154"/>
      <c r="V5" s="154"/>
      <c r="W5" s="154"/>
      <c r="X5" s="154"/>
      <c r="Y5" s="154"/>
      <c r="Z5" s="154"/>
      <c r="AA5" s="154"/>
      <c r="AB5" s="154"/>
    </row>
    <row r="6" spans="1:28" ht="20.100000000000001" customHeight="1" x14ac:dyDescent="0.4">
      <c r="A6" s="55"/>
      <c r="B6" s="56"/>
      <c r="C6" s="56"/>
      <c r="D6" s="56"/>
      <c r="E6" s="56"/>
      <c r="F6" s="56"/>
      <c r="G6" s="56"/>
      <c r="H6" s="119"/>
      <c r="I6" s="119"/>
      <c r="J6" s="119"/>
      <c r="K6" s="119"/>
      <c r="L6" s="119"/>
      <c r="M6" s="152" t="s">
        <v>10</v>
      </c>
      <c r="N6" s="133"/>
      <c r="O6" s="133"/>
      <c r="P6" s="133"/>
      <c r="Q6" s="133"/>
      <c r="R6" s="153">
        <f>基本情報設定シート!$C$3</f>
        <v>0</v>
      </c>
      <c r="S6" s="153"/>
      <c r="T6" s="153"/>
      <c r="U6" s="153"/>
      <c r="V6" s="153"/>
      <c r="W6" s="153"/>
      <c r="X6" s="153"/>
      <c r="Y6" s="153"/>
      <c r="Z6" s="153"/>
      <c r="AA6" s="153"/>
      <c r="AB6" s="153"/>
    </row>
    <row r="7" spans="1:28" ht="20.100000000000001" customHeight="1" x14ac:dyDescent="0.4">
      <c r="A7" s="55"/>
      <c r="B7" s="56"/>
      <c r="C7" s="56"/>
      <c r="D7" s="56"/>
      <c r="E7" s="56"/>
      <c r="F7" s="56"/>
      <c r="G7" s="56"/>
      <c r="H7" s="119"/>
      <c r="I7" s="119"/>
      <c r="J7" s="119"/>
      <c r="K7" s="119"/>
      <c r="L7" s="119"/>
      <c r="M7" s="133"/>
      <c r="N7" s="133"/>
      <c r="O7" s="133"/>
      <c r="P7" s="133"/>
      <c r="Q7" s="133"/>
      <c r="R7" s="153" t="str">
        <f>基本情報設定シート!$C$4&amp;"　"&amp;基本情報設定シート!$C$5</f>
        <v>　</v>
      </c>
      <c r="S7" s="153"/>
      <c r="T7" s="153"/>
      <c r="U7" s="153"/>
      <c r="V7" s="153"/>
      <c r="W7" s="153"/>
      <c r="X7" s="153"/>
      <c r="Y7" s="153"/>
      <c r="Z7" s="153"/>
      <c r="AA7" s="153"/>
      <c r="AB7" s="153"/>
    </row>
    <row r="8" spans="1:28" s="3" customFormat="1" ht="39.950000000000003" customHeight="1" x14ac:dyDescent="0.4">
      <c r="A8" s="54"/>
      <c r="B8" s="54"/>
      <c r="C8" s="112" t="s">
        <v>27</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row>
    <row r="9" spans="1:28" s="3" customFormat="1" ht="30" customHeight="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3" customFormat="1" ht="39.950000000000003" customHeight="1" x14ac:dyDescent="0.4">
      <c r="A10" s="77"/>
      <c r="B10" s="290" t="s">
        <v>20</v>
      </c>
      <c r="C10" s="290"/>
      <c r="D10" s="290"/>
      <c r="E10" s="290"/>
      <c r="F10" s="290"/>
      <c r="G10" s="290"/>
      <c r="H10" s="436" t="str">
        <f>'(様式4号)完了届'!$H$10</f>
        <v>明治33年1月0日</v>
      </c>
      <c r="I10" s="436"/>
      <c r="J10" s="436"/>
      <c r="K10" s="436"/>
      <c r="L10" s="436"/>
      <c r="M10" s="436"/>
      <c r="N10" s="290" t="s">
        <v>21</v>
      </c>
      <c r="O10" s="290"/>
      <c r="P10" s="290"/>
      <c r="Q10" s="290"/>
      <c r="R10" s="290"/>
      <c r="S10" s="290"/>
      <c r="T10" s="437" t="str">
        <f>'(様式4号)完了届'!$R$10</f>
        <v>指令も産第号</v>
      </c>
      <c r="U10" s="437"/>
      <c r="V10" s="437"/>
      <c r="W10" s="437"/>
      <c r="X10" s="437"/>
      <c r="Y10" s="437"/>
      <c r="Z10" s="437"/>
      <c r="AA10" s="437"/>
      <c r="AB10" s="77"/>
    </row>
    <row r="11" spans="1:28" s="3" customFormat="1" ht="20.100000000000001" customHeight="1" x14ac:dyDescent="0.4">
      <c r="A11" s="54"/>
      <c r="B11" s="290" t="s">
        <v>1</v>
      </c>
      <c r="C11" s="290"/>
      <c r="D11" s="290"/>
      <c r="E11" s="290"/>
      <c r="F11" s="290"/>
      <c r="G11" s="290"/>
      <c r="H11" s="438" t="e">
        <f>'(様式1号)交付申請書'!$F$10</f>
        <v>#NUM!</v>
      </c>
      <c r="I11" s="438"/>
      <c r="J11" s="438"/>
      <c r="K11" s="438"/>
      <c r="L11" s="438"/>
      <c r="M11" s="438"/>
      <c r="N11" s="290" t="s">
        <v>22</v>
      </c>
      <c r="O11" s="290"/>
      <c r="P11" s="290"/>
      <c r="Q11" s="290"/>
      <c r="R11" s="290"/>
      <c r="S11" s="290"/>
      <c r="T11" s="439" t="str">
        <f>基本情報設定シート!$C$10</f>
        <v>松江市職場環境改善支援事業補助金</v>
      </c>
      <c r="U11" s="439"/>
      <c r="V11" s="439"/>
      <c r="W11" s="439"/>
      <c r="X11" s="439"/>
      <c r="Y11" s="439"/>
      <c r="Z11" s="439"/>
      <c r="AA11" s="439"/>
      <c r="AB11" s="54"/>
    </row>
    <row r="12" spans="1:28" s="3" customFormat="1" ht="20.100000000000001" customHeight="1" x14ac:dyDescent="0.4">
      <c r="A12" s="54"/>
      <c r="B12" s="287" t="s">
        <v>3</v>
      </c>
      <c r="C12" s="288"/>
      <c r="D12" s="288"/>
      <c r="E12" s="288"/>
      <c r="F12" s="288"/>
      <c r="G12" s="289"/>
      <c r="H12" s="446" t="str">
        <f>基本情報設定シート!$C$11</f>
        <v>職場環境改善支援事業</v>
      </c>
      <c r="I12" s="447"/>
      <c r="J12" s="447"/>
      <c r="K12" s="447"/>
      <c r="L12" s="447"/>
      <c r="M12" s="447"/>
      <c r="N12" s="447"/>
      <c r="O12" s="447"/>
      <c r="P12" s="447"/>
      <c r="Q12" s="447"/>
      <c r="R12" s="447"/>
      <c r="S12" s="447"/>
      <c r="T12" s="447"/>
      <c r="U12" s="447"/>
      <c r="V12" s="447"/>
      <c r="W12" s="447"/>
      <c r="X12" s="447"/>
      <c r="Y12" s="447"/>
      <c r="Z12" s="447"/>
      <c r="AA12" s="448"/>
      <c r="AB12" s="54"/>
    </row>
    <row r="13" spans="1:28" s="3" customFormat="1" ht="39.950000000000003" customHeight="1" x14ac:dyDescent="0.4">
      <c r="A13" s="54"/>
      <c r="B13" s="287" t="s">
        <v>24</v>
      </c>
      <c r="C13" s="288"/>
      <c r="D13" s="288"/>
      <c r="E13" s="288"/>
      <c r="F13" s="288"/>
      <c r="G13" s="288"/>
      <c r="H13" s="139">
        <f>'(様式4号)完了届'!$H$14</f>
        <v>0</v>
      </c>
      <c r="I13" s="304"/>
      <c r="J13" s="304"/>
      <c r="K13" s="304"/>
      <c r="L13" s="304"/>
      <c r="M13" s="304"/>
      <c r="N13" s="304"/>
      <c r="O13" s="304"/>
      <c r="P13" s="304"/>
      <c r="Q13" s="304"/>
      <c r="R13" s="304"/>
      <c r="S13" s="304"/>
      <c r="T13" s="304"/>
      <c r="U13" s="304"/>
      <c r="V13" s="304"/>
      <c r="W13" s="304"/>
      <c r="X13" s="304"/>
      <c r="Y13" s="304"/>
      <c r="Z13" s="304"/>
      <c r="AA13" s="305"/>
      <c r="AB13" s="54"/>
    </row>
    <row r="14" spans="1:28" s="3" customFormat="1" ht="20.100000000000001" customHeight="1" x14ac:dyDescent="0.4">
      <c r="A14" s="54"/>
      <c r="B14" s="287" t="s">
        <v>25</v>
      </c>
      <c r="C14" s="288"/>
      <c r="D14" s="288"/>
      <c r="E14" s="288"/>
      <c r="F14" s="288"/>
      <c r="G14" s="289"/>
      <c r="H14" s="449">
        <f>'(様式4号)完了届'!$H$15</f>
        <v>0</v>
      </c>
      <c r="I14" s="450"/>
      <c r="J14" s="450"/>
      <c r="K14" s="450"/>
      <c r="L14" s="450"/>
      <c r="M14" s="450"/>
      <c r="N14" s="451"/>
      <c r="O14" s="289" t="s">
        <v>26</v>
      </c>
      <c r="P14" s="290"/>
      <c r="Q14" s="290"/>
      <c r="R14" s="290"/>
      <c r="S14" s="290"/>
      <c r="T14" s="290"/>
      <c r="U14" s="452">
        <f>'(様式4号)完了届'!$U$15</f>
        <v>0</v>
      </c>
      <c r="V14" s="452"/>
      <c r="W14" s="452"/>
      <c r="X14" s="452"/>
      <c r="Y14" s="452"/>
      <c r="Z14" s="452"/>
      <c r="AA14" s="452"/>
      <c r="AB14" s="54"/>
    </row>
    <row r="15" spans="1:28" s="3" customFormat="1" ht="39.950000000000003" customHeight="1" x14ac:dyDescent="0.4">
      <c r="A15" s="54"/>
      <c r="B15" s="113" t="s">
        <v>30</v>
      </c>
      <c r="C15" s="114"/>
      <c r="D15" s="114"/>
      <c r="E15" s="114"/>
      <c r="F15" s="114"/>
      <c r="G15" s="114"/>
      <c r="H15" s="114"/>
      <c r="I15" s="114"/>
      <c r="J15" s="115"/>
      <c r="K15" s="134">
        <f>IF('(別紙3)事業報告書'!$K$44="",'(別紙3)事業報告書'!$K$43,'(別紙3)事業報告書'!$K$44)</f>
        <v>0</v>
      </c>
      <c r="L15" s="135"/>
      <c r="M15" s="135"/>
      <c r="N15" s="135"/>
      <c r="O15" s="135"/>
      <c r="P15" s="135"/>
      <c r="Q15" s="135"/>
      <c r="R15" s="135"/>
      <c r="S15" s="135"/>
      <c r="T15" s="135"/>
      <c r="U15" s="135"/>
      <c r="V15" s="135"/>
      <c r="W15" s="135"/>
      <c r="X15" s="135"/>
      <c r="Y15" s="135"/>
      <c r="Z15" s="304" t="s">
        <v>5</v>
      </c>
      <c r="AA15" s="305"/>
      <c r="AB15" s="54"/>
    </row>
    <row r="16" spans="1:28" s="3" customFormat="1" ht="39.950000000000003" customHeight="1" x14ac:dyDescent="0.4">
      <c r="A16" s="54"/>
      <c r="B16" s="113" t="s">
        <v>31</v>
      </c>
      <c r="C16" s="114"/>
      <c r="D16" s="114"/>
      <c r="E16" s="114"/>
      <c r="F16" s="114"/>
      <c r="G16" s="114"/>
      <c r="H16" s="114"/>
      <c r="I16" s="114"/>
      <c r="J16" s="115"/>
      <c r="K16" s="434"/>
      <c r="L16" s="435"/>
      <c r="M16" s="435"/>
      <c r="N16" s="435"/>
      <c r="O16" s="435"/>
      <c r="P16" s="435"/>
      <c r="Q16" s="435"/>
      <c r="R16" s="435"/>
      <c r="S16" s="435"/>
      <c r="T16" s="435"/>
      <c r="U16" s="435"/>
      <c r="V16" s="435"/>
      <c r="W16" s="435"/>
      <c r="X16" s="435"/>
      <c r="Y16" s="435"/>
      <c r="Z16" s="304" t="s">
        <v>5</v>
      </c>
      <c r="AA16" s="305"/>
      <c r="AB16" s="54"/>
    </row>
    <row r="17" spans="1:28" s="3" customFormat="1" ht="39.950000000000003" customHeight="1" x14ac:dyDescent="0.4">
      <c r="A17" s="54"/>
      <c r="B17" s="113" t="s">
        <v>32</v>
      </c>
      <c r="C17" s="114"/>
      <c r="D17" s="114"/>
      <c r="E17" s="114"/>
      <c r="F17" s="114"/>
      <c r="G17" s="114"/>
      <c r="H17" s="114"/>
      <c r="I17" s="114"/>
      <c r="J17" s="115"/>
      <c r="K17" s="134">
        <v>0</v>
      </c>
      <c r="L17" s="135"/>
      <c r="M17" s="135"/>
      <c r="N17" s="135"/>
      <c r="O17" s="135"/>
      <c r="P17" s="135"/>
      <c r="Q17" s="135"/>
      <c r="R17" s="135"/>
      <c r="S17" s="135"/>
      <c r="T17" s="135"/>
      <c r="U17" s="135"/>
      <c r="V17" s="135"/>
      <c r="W17" s="135"/>
      <c r="X17" s="135"/>
      <c r="Y17" s="135"/>
      <c r="Z17" s="304" t="s">
        <v>5</v>
      </c>
      <c r="AA17" s="305"/>
      <c r="AB17" s="54"/>
    </row>
    <row r="18" spans="1:28" s="3" customFormat="1" ht="99.95" customHeight="1" x14ac:dyDescent="0.4">
      <c r="A18" s="54"/>
      <c r="B18" s="287" t="s">
        <v>34</v>
      </c>
      <c r="C18" s="288"/>
      <c r="D18" s="288"/>
      <c r="E18" s="288"/>
      <c r="F18" s="288"/>
      <c r="G18" s="289"/>
      <c r="H18" s="433" t="s">
        <v>228</v>
      </c>
      <c r="I18" s="304"/>
      <c r="J18" s="304"/>
      <c r="K18" s="304"/>
      <c r="L18" s="304"/>
      <c r="M18" s="304"/>
      <c r="N18" s="304"/>
      <c r="O18" s="304"/>
      <c r="P18" s="304"/>
      <c r="Q18" s="304"/>
      <c r="R18" s="304"/>
      <c r="S18" s="304"/>
      <c r="T18" s="304"/>
      <c r="U18" s="304"/>
      <c r="V18" s="304"/>
      <c r="W18" s="304"/>
      <c r="X18" s="304"/>
      <c r="Y18" s="304"/>
      <c r="Z18" s="304"/>
      <c r="AA18" s="305"/>
      <c r="AB18" s="54"/>
    </row>
    <row r="19" spans="1:28" s="3" customFormat="1" ht="20.100000000000001" customHeight="1" x14ac:dyDescent="0.4">
      <c r="A19" s="54"/>
      <c r="B19" s="440" t="s">
        <v>33</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2"/>
      <c r="AB19" s="54"/>
    </row>
    <row r="20" spans="1:28" s="3" customFormat="1" ht="99.95" customHeight="1" x14ac:dyDescent="0.4">
      <c r="A20" s="54"/>
      <c r="B20" s="443" t="str">
        <f>VLOOKUP($H$12,管理者用!$C$2:$E$18,3,0)</f>
        <v>１．事業報告書
２．補助対象経費に係る請求明細の分かるもの
３．領収書等補助対象経費の支払いが完了したことが分かるもの
４．市税に滞納がないことが分かる証明書</v>
      </c>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5"/>
      <c r="AB20" s="54"/>
    </row>
    <row r="21" spans="1:28" s="3" customFormat="1" ht="20.100000000000001" customHeight="1" x14ac:dyDescent="0.4">
      <c r="A21" s="54"/>
      <c r="B21" s="54"/>
      <c r="C21" s="54"/>
      <c r="D21" s="54"/>
      <c r="E21" s="62"/>
      <c r="F21" s="62"/>
      <c r="G21" s="62"/>
      <c r="H21" s="62"/>
      <c r="I21" s="62"/>
      <c r="J21" s="62"/>
      <c r="K21" s="62"/>
      <c r="L21" s="62"/>
      <c r="M21" s="62"/>
      <c r="N21" s="62"/>
      <c r="O21" s="62"/>
      <c r="P21" s="62"/>
      <c r="Q21" s="54"/>
      <c r="R21" s="54"/>
      <c r="S21" s="54"/>
      <c r="T21" s="54"/>
      <c r="U21" s="54"/>
      <c r="V21" s="54"/>
      <c r="W21" s="54"/>
      <c r="X21" s="54"/>
      <c r="Y21" s="54"/>
      <c r="Z21" s="54"/>
      <c r="AA21" s="54"/>
      <c r="AB21" s="54"/>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view="pageBreakPreview" zoomScaleNormal="100" zoomScaleSheetLayoutView="100" workbookViewId="0">
      <selection activeCell="D6" sqref="D6:I6"/>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253</v>
      </c>
      <c r="B1" s="21"/>
      <c r="C1" s="22"/>
      <c r="D1" s="22"/>
      <c r="E1" s="21"/>
      <c r="F1" s="21"/>
      <c r="G1" s="21"/>
      <c r="H1" s="21"/>
      <c r="I1" s="21"/>
      <c r="J1" s="21"/>
      <c r="K1" s="21"/>
      <c r="L1" s="21"/>
      <c r="M1" s="21"/>
    </row>
    <row r="2" spans="1:21" ht="30" customHeight="1" thickBot="1" x14ac:dyDescent="0.45">
      <c r="A2" s="185" t="str">
        <f>基本情報設定シート!$C$10&amp;"　事業報告書"</f>
        <v>松江市職場環境改善支援事業補助金　事業報告書</v>
      </c>
      <c r="B2" s="185"/>
      <c r="C2" s="185"/>
      <c r="D2" s="185"/>
      <c r="E2" s="185"/>
      <c r="F2" s="185"/>
      <c r="G2" s="185"/>
      <c r="H2" s="185"/>
      <c r="I2" s="185"/>
      <c r="J2" s="185"/>
      <c r="K2" s="185"/>
      <c r="L2" s="185"/>
      <c r="M2" s="185"/>
    </row>
    <row r="3" spans="1:21" s="24" customFormat="1" ht="18.75" customHeight="1" thickBot="1" x14ac:dyDescent="0.45">
      <c r="A3" s="50" t="s">
        <v>154</v>
      </c>
      <c r="B3" s="453" t="s">
        <v>155</v>
      </c>
      <c r="C3" s="453"/>
      <c r="D3" s="453"/>
      <c r="E3" s="454">
        <f>基本情報設定シート!$C$3</f>
        <v>0</v>
      </c>
      <c r="F3" s="454"/>
      <c r="G3" s="454"/>
      <c r="H3" s="454"/>
      <c r="I3" s="454"/>
      <c r="J3" s="454"/>
      <c r="K3" s="454"/>
      <c r="L3" s="454"/>
      <c r="M3" s="455"/>
      <c r="N3" s="23"/>
      <c r="O3" s="23"/>
      <c r="P3" s="23"/>
      <c r="Q3" s="23"/>
      <c r="R3" s="23"/>
      <c r="S3" s="23"/>
      <c r="T3" s="23"/>
      <c r="U3" s="23"/>
    </row>
    <row r="4" spans="1:21" s="24" customFormat="1" ht="60" customHeight="1" x14ac:dyDescent="0.4">
      <c r="A4" s="375" t="s">
        <v>308</v>
      </c>
      <c r="B4" s="392" t="s">
        <v>309</v>
      </c>
      <c r="C4" s="392"/>
      <c r="D4" s="458">
        <f>IF('(別紙2)変更事業計画書'!$E$17="",'(別紙1)事業計画書'!$E$17,'(別紙2)変更事業計画書'!$E$17)</f>
        <v>0</v>
      </c>
      <c r="E4" s="458"/>
      <c r="F4" s="458"/>
      <c r="G4" s="458"/>
      <c r="H4" s="458"/>
      <c r="I4" s="458"/>
      <c r="J4" s="458"/>
      <c r="K4" s="458"/>
      <c r="L4" s="458"/>
      <c r="M4" s="459"/>
      <c r="N4" s="23"/>
      <c r="O4" s="23"/>
      <c r="P4" s="23"/>
      <c r="Q4" s="23"/>
      <c r="R4" s="23"/>
      <c r="S4" s="23"/>
      <c r="T4" s="23"/>
    </row>
    <row r="5" spans="1:21" s="24" customFormat="1" x14ac:dyDescent="0.4">
      <c r="A5" s="376"/>
      <c r="B5" s="384" t="s">
        <v>310</v>
      </c>
      <c r="C5" s="384"/>
      <c r="D5" s="384" t="s">
        <v>311</v>
      </c>
      <c r="E5" s="384"/>
      <c r="F5" s="384"/>
      <c r="G5" s="384"/>
      <c r="H5" s="384"/>
      <c r="I5" s="384"/>
      <c r="J5" s="384" t="s">
        <v>312</v>
      </c>
      <c r="K5" s="384"/>
      <c r="L5" s="384"/>
      <c r="M5" s="460"/>
      <c r="N5" s="23"/>
      <c r="O5" s="23"/>
      <c r="P5" s="23"/>
      <c r="Q5" s="23"/>
      <c r="R5" s="23"/>
      <c r="S5" s="23"/>
      <c r="T5" s="23"/>
    </row>
    <row r="6" spans="1:21" s="24" customFormat="1" ht="249.95" customHeight="1" x14ac:dyDescent="0.4">
      <c r="A6" s="376"/>
      <c r="B6" s="384"/>
      <c r="C6" s="384"/>
      <c r="D6" s="571"/>
      <c r="E6" s="571"/>
      <c r="F6" s="571"/>
      <c r="G6" s="571"/>
      <c r="H6" s="571"/>
      <c r="I6" s="571"/>
      <c r="J6" s="571"/>
      <c r="K6" s="571"/>
      <c r="L6" s="571"/>
      <c r="M6" s="572"/>
      <c r="N6" s="104"/>
      <c r="O6" s="23"/>
      <c r="P6" s="23"/>
      <c r="Q6" s="23"/>
      <c r="R6" s="23"/>
      <c r="S6" s="23"/>
      <c r="T6" s="23"/>
    </row>
    <row r="7" spans="1:21" s="24" customFormat="1" x14ac:dyDescent="0.4">
      <c r="A7" s="376"/>
      <c r="B7" s="384" t="s">
        <v>313</v>
      </c>
      <c r="C7" s="384"/>
      <c r="D7" s="384" t="s">
        <v>314</v>
      </c>
      <c r="E7" s="384"/>
      <c r="F7" s="384"/>
      <c r="G7" s="384"/>
      <c r="H7" s="384"/>
      <c r="I7" s="384"/>
      <c r="J7" s="384" t="s">
        <v>315</v>
      </c>
      <c r="K7" s="384"/>
      <c r="L7" s="384"/>
      <c r="M7" s="460"/>
      <c r="N7" s="23"/>
      <c r="O7" s="23"/>
      <c r="P7" s="23"/>
      <c r="Q7" s="23"/>
      <c r="R7" s="23"/>
      <c r="S7" s="23"/>
      <c r="T7" s="23"/>
    </row>
    <row r="8" spans="1:21" s="24" customFormat="1" ht="249.95" customHeight="1" x14ac:dyDescent="0.4">
      <c r="A8" s="376"/>
      <c r="B8" s="384"/>
      <c r="C8" s="384"/>
      <c r="D8" s="571"/>
      <c r="E8" s="571"/>
      <c r="F8" s="571"/>
      <c r="G8" s="571"/>
      <c r="H8" s="571"/>
      <c r="I8" s="571"/>
      <c r="J8" s="571"/>
      <c r="K8" s="571"/>
      <c r="L8" s="571"/>
      <c r="M8" s="572"/>
      <c r="N8" s="104"/>
      <c r="O8" s="23"/>
      <c r="P8" s="23"/>
      <c r="Q8" s="23"/>
      <c r="R8" s="23"/>
      <c r="S8" s="23"/>
      <c r="T8" s="23"/>
    </row>
    <row r="9" spans="1:21" s="24" customFormat="1" x14ac:dyDescent="0.4">
      <c r="A9" s="376"/>
      <c r="B9" s="461" t="s">
        <v>300</v>
      </c>
      <c r="C9" s="461"/>
      <c r="D9" s="462" t="s">
        <v>301</v>
      </c>
      <c r="E9" s="463"/>
      <c r="F9" s="463"/>
      <c r="G9" s="464" t="s">
        <v>302</v>
      </c>
      <c r="H9" s="464"/>
      <c r="I9" s="464"/>
      <c r="J9" s="464"/>
      <c r="K9" s="39"/>
      <c r="L9" s="39"/>
      <c r="M9" s="103"/>
      <c r="N9" s="23"/>
      <c r="O9" s="23"/>
      <c r="P9" s="23"/>
      <c r="Q9" s="23"/>
      <c r="R9" s="23"/>
      <c r="S9" s="23"/>
      <c r="T9" s="23"/>
    </row>
    <row r="10" spans="1:21" s="24" customFormat="1" ht="19.5" thickBot="1" x14ac:dyDescent="0.45">
      <c r="A10" s="377"/>
      <c r="B10" s="385"/>
      <c r="C10" s="385"/>
      <c r="D10" s="412" t="s">
        <v>303</v>
      </c>
      <c r="E10" s="413"/>
      <c r="F10" s="414"/>
      <c r="G10" s="414"/>
      <c r="H10" s="415" t="s">
        <v>47</v>
      </c>
      <c r="I10" s="415"/>
      <c r="J10" s="414"/>
      <c r="K10" s="414"/>
      <c r="L10" s="414"/>
      <c r="M10" s="416"/>
      <c r="N10" s="23"/>
      <c r="O10" s="23"/>
      <c r="P10" s="23"/>
      <c r="Q10" s="23"/>
      <c r="R10" s="23"/>
      <c r="S10" s="23"/>
      <c r="T10" s="23"/>
    </row>
    <row r="11" spans="1:21" s="24" customFormat="1" x14ac:dyDescent="0.4">
      <c r="A11" s="342" t="s">
        <v>222</v>
      </c>
      <c r="B11" s="36"/>
      <c r="C11" s="41" t="s">
        <v>170</v>
      </c>
      <c r="D11" s="39"/>
      <c r="E11" s="40"/>
      <c r="F11" s="40"/>
      <c r="G11" s="40"/>
      <c r="H11" s="40"/>
      <c r="I11" s="40"/>
      <c r="J11" s="40"/>
      <c r="K11" s="40"/>
      <c r="L11" s="42" t="s">
        <v>171</v>
      </c>
      <c r="M11" s="37"/>
      <c r="N11" s="23"/>
      <c r="O11" s="23"/>
      <c r="P11" s="23"/>
      <c r="Q11" s="23"/>
      <c r="R11" s="23"/>
      <c r="S11" s="23"/>
      <c r="T11" s="23"/>
      <c r="U11" s="23"/>
    </row>
    <row r="12" spans="1:21" s="24" customFormat="1" x14ac:dyDescent="0.4">
      <c r="A12" s="342"/>
      <c r="B12" s="36"/>
      <c r="C12" s="41"/>
      <c r="D12" s="39"/>
      <c r="E12" s="40"/>
      <c r="F12" s="40"/>
      <c r="G12" s="40"/>
      <c r="H12" s="40"/>
      <c r="I12" s="40"/>
      <c r="J12" s="40"/>
      <c r="K12" s="40"/>
      <c r="L12" s="42" t="s">
        <v>220</v>
      </c>
      <c r="M12" s="37"/>
      <c r="N12" s="23"/>
      <c r="O12" s="23"/>
      <c r="P12" s="23"/>
      <c r="Q12" s="23"/>
      <c r="R12" s="23"/>
      <c r="S12" s="23"/>
      <c r="T12" s="23"/>
      <c r="U12" s="23"/>
    </row>
    <row r="13" spans="1:21" s="24" customFormat="1" x14ac:dyDescent="0.4">
      <c r="A13" s="168"/>
      <c r="B13" s="36"/>
      <c r="C13" s="49" t="s">
        <v>172</v>
      </c>
      <c r="D13" s="159" t="s">
        <v>173</v>
      </c>
      <c r="E13" s="159"/>
      <c r="F13" s="184" t="s">
        <v>174</v>
      </c>
      <c r="G13" s="184"/>
      <c r="H13" s="184"/>
      <c r="I13" s="184"/>
      <c r="J13" s="184"/>
      <c r="K13" s="184"/>
      <c r="L13" s="184"/>
      <c r="M13" s="37"/>
      <c r="N13" s="23"/>
      <c r="O13" s="23"/>
      <c r="P13" s="23"/>
      <c r="Q13" s="23"/>
      <c r="R13" s="23"/>
      <c r="S13" s="23"/>
      <c r="T13" s="23"/>
      <c r="U13" s="23"/>
    </row>
    <row r="14" spans="1:21" s="24" customFormat="1" x14ac:dyDescent="0.4">
      <c r="A14" s="168"/>
      <c r="B14" s="36"/>
      <c r="C14" s="359" t="s">
        <v>175</v>
      </c>
      <c r="D14" s="343">
        <f>D20-SUM(D16,D18)</f>
        <v>0</v>
      </c>
      <c r="E14" s="344"/>
      <c r="F14" s="345"/>
      <c r="G14" s="346"/>
      <c r="H14" s="346"/>
      <c r="I14" s="346"/>
      <c r="J14" s="346"/>
      <c r="K14" s="346"/>
      <c r="L14" s="347"/>
      <c r="M14" s="37"/>
      <c r="N14" s="23">
        <v>1</v>
      </c>
      <c r="O14" s="23"/>
      <c r="P14" s="23"/>
      <c r="Q14" s="23"/>
      <c r="R14" s="23"/>
      <c r="S14" s="23"/>
      <c r="T14" s="23"/>
      <c r="U14" s="23"/>
    </row>
    <row r="15" spans="1:21" s="24" customFormat="1" x14ac:dyDescent="0.4">
      <c r="A15" s="168"/>
      <c r="B15" s="36"/>
      <c r="C15" s="360"/>
      <c r="D15" s="361" t="str">
        <f>IF($D$17="","",SUM($D$21,-D19,-D17))</f>
        <v/>
      </c>
      <c r="E15" s="362"/>
      <c r="F15" s="345"/>
      <c r="G15" s="346"/>
      <c r="H15" s="346"/>
      <c r="I15" s="346"/>
      <c r="J15" s="346"/>
      <c r="K15" s="346"/>
      <c r="L15" s="347"/>
      <c r="M15" s="37"/>
      <c r="N15" s="23"/>
      <c r="O15" s="23"/>
      <c r="P15" s="23"/>
      <c r="Q15" s="23"/>
      <c r="R15" s="23"/>
      <c r="S15" s="23"/>
      <c r="T15" s="23"/>
      <c r="U15" s="23"/>
    </row>
    <row r="16" spans="1:21" s="24" customFormat="1" x14ac:dyDescent="0.4">
      <c r="A16" s="168"/>
      <c r="B16" s="36"/>
      <c r="C16" s="357" t="s">
        <v>176</v>
      </c>
      <c r="D16" s="343">
        <f>$K$45</f>
        <v>0</v>
      </c>
      <c r="E16" s="344"/>
      <c r="F16" s="345" t="str">
        <f>基本情報設定シート!$C$10</f>
        <v>松江市職場環境改善支援事業補助金</v>
      </c>
      <c r="G16" s="346"/>
      <c r="H16" s="346"/>
      <c r="I16" s="346"/>
      <c r="J16" s="346"/>
      <c r="K16" s="346"/>
      <c r="L16" s="347"/>
      <c r="M16" s="37"/>
      <c r="N16" s="23">
        <v>2</v>
      </c>
      <c r="O16" s="23"/>
      <c r="P16" s="23"/>
      <c r="Q16" s="23"/>
      <c r="R16" s="23"/>
      <c r="S16" s="23"/>
      <c r="T16" s="23"/>
      <c r="U16" s="23"/>
    </row>
    <row r="17" spans="1:21" s="24" customFormat="1" x14ac:dyDescent="0.4">
      <c r="A17" s="168"/>
      <c r="B17" s="36"/>
      <c r="C17" s="358"/>
      <c r="D17" s="366" t="str">
        <f>IF($K$46="","",$K$46)</f>
        <v/>
      </c>
      <c r="E17" s="367"/>
      <c r="F17" s="345"/>
      <c r="G17" s="346"/>
      <c r="H17" s="346"/>
      <c r="I17" s="346"/>
      <c r="J17" s="346"/>
      <c r="K17" s="346"/>
      <c r="L17" s="347"/>
      <c r="M17" s="37"/>
      <c r="N17" s="23"/>
      <c r="O17" s="23"/>
      <c r="P17" s="23"/>
      <c r="Q17" s="23"/>
      <c r="R17" s="23"/>
      <c r="S17" s="23"/>
      <c r="T17" s="23"/>
      <c r="U17" s="23"/>
    </row>
    <row r="18" spans="1:21" s="24" customFormat="1" x14ac:dyDescent="0.4">
      <c r="A18" s="168"/>
      <c r="B18" s="36"/>
      <c r="C18" s="357" t="s">
        <v>177</v>
      </c>
      <c r="D18" s="343">
        <f>IF('(別紙2)変更事業計画書'!$D$33="",'(別紙2)変更事業計画書'!$D$32,'(別紙2)変更事業計画書'!$D$33)</f>
        <v>0</v>
      </c>
      <c r="E18" s="344"/>
      <c r="F18" s="345"/>
      <c r="G18" s="346"/>
      <c r="H18" s="346"/>
      <c r="I18" s="346"/>
      <c r="J18" s="346"/>
      <c r="K18" s="346"/>
      <c r="L18" s="347"/>
      <c r="M18" s="37"/>
      <c r="N18" s="23">
        <v>3</v>
      </c>
      <c r="O18" s="23"/>
      <c r="P18" s="23"/>
      <c r="Q18" s="23"/>
      <c r="R18" s="23"/>
      <c r="S18" s="23"/>
      <c r="T18" s="23"/>
      <c r="U18" s="23"/>
    </row>
    <row r="19" spans="1:21" s="24" customFormat="1" x14ac:dyDescent="0.4">
      <c r="A19" s="168"/>
      <c r="B19" s="36"/>
      <c r="C19" s="358"/>
      <c r="D19" s="368"/>
      <c r="E19" s="369"/>
      <c r="F19" s="363"/>
      <c r="G19" s="364"/>
      <c r="H19" s="364"/>
      <c r="I19" s="364"/>
      <c r="J19" s="364"/>
      <c r="K19" s="364"/>
      <c r="L19" s="365"/>
      <c r="M19" s="37"/>
      <c r="N19" s="23"/>
      <c r="O19" s="23"/>
      <c r="P19" s="23"/>
      <c r="Q19" s="23"/>
      <c r="R19" s="23"/>
      <c r="S19" s="23"/>
      <c r="T19" s="23"/>
      <c r="U19" s="23"/>
    </row>
    <row r="20" spans="1:21" s="24" customFormat="1" x14ac:dyDescent="0.4">
      <c r="A20" s="168"/>
      <c r="B20" s="36"/>
      <c r="C20" s="159" t="s">
        <v>178</v>
      </c>
      <c r="D20" s="348">
        <f>E43</f>
        <v>0</v>
      </c>
      <c r="E20" s="348"/>
      <c r="F20" s="183"/>
      <c r="G20" s="183"/>
      <c r="H20" s="183"/>
      <c r="I20" s="183"/>
      <c r="J20" s="183"/>
      <c r="K20" s="183"/>
      <c r="L20" s="183"/>
      <c r="M20" s="37"/>
      <c r="N20" s="23">
        <v>4</v>
      </c>
      <c r="O20" s="23"/>
      <c r="P20" s="23"/>
      <c r="Q20" s="23"/>
      <c r="R20" s="23"/>
      <c r="S20" s="23"/>
      <c r="T20" s="23"/>
      <c r="U20" s="23"/>
    </row>
    <row r="21" spans="1:21" s="24" customFormat="1" x14ac:dyDescent="0.4">
      <c r="A21" s="168"/>
      <c r="B21" s="36"/>
      <c r="C21" s="159"/>
      <c r="D21" s="356" t="str">
        <f>IF($D$17="","",$E$44)</f>
        <v/>
      </c>
      <c r="E21" s="356"/>
      <c r="F21" s="355"/>
      <c r="G21" s="355"/>
      <c r="H21" s="355"/>
      <c r="I21" s="355"/>
      <c r="J21" s="355"/>
      <c r="K21" s="355"/>
      <c r="L21" s="355"/>
      <c r="M21" s="37"/>
      <c r="N21" s="23"/>
      <c r="O21" s="23"/>
      <c r="P21" s="23"/>
      <c r="Q21" s="23"/>
      <c r="R21" s="23"/>
      <c r="S21" s="23"/>
      <c r="T21" s="23"/>
      <c r="U21" s="23"/>
    </row>
    <row r="22" spans="1:21" s="24" customFormat="1" x14ac:dyDescent="0.4">
      <c r="A22" s="168"/>
      <c r="B22" s="36"/>
      <c r="C22" s="46"/>
      <c r="D22" s="39"/>
      <c r="E22" s="39"/>
      <c r="F22" s="40"/>
      <c r="G22" s="40"/>
      <c r="H22" s="40"/>
      <c r="I22" s="40"/>
      <c r="J22" s="40"/>
      <c r="K22" s="40"/>
      <c r="L22" s="40"/>
      <c r="M22" s="37"/>
      <c r="N22" s="23"/>
      <c r="O22" s="23"/>
      <c r="P22" s="23"/>
      <c r="Q22" s="23"/>
      <c r="R22" s="23"/>
      <c r="S22" s="23"/>
      <c r="T22" s="23"/>
      <c r="U22" s="23"/>
    </row>
    <row r="23" spans="1:21" s="24" customFormat="1" x14ac:dyDescent="0.4">
      <c r="A23" s="168"/>
      <c r="B23" s="36"/>
      <c r="C23" s="41" t="s">
        <v>179</v>
      </c>
      <c r="D23" s="39"/>
      <c r="E23" s="40"/>
      <c r="F23" s="40"/>
      <c r="G23" s="40"/>
      <c r="H23" s="40"/>
      <c r="I23" s="40"/>
      <c r="J23" s="40"/>
      <c r="K23" s="40"/>
      <c r="L23" s="42" t="s">
        <v>171</v>
      </c>
      <c r="M23" s="37"/>
      <c r="N23" s="23"/>
      <c r="O23" s="23"/>
      <c r="P23" s="23"/>
      <c r="Q23" s="23"/>
      <c r="R23" s="23"/>
      <c r="S23" s="23"/>
      <c r="T23" s="23"/>
      <c r="U23" s="23"/>
    </row>
    <row r="24" spans="1:21" s="24" customFormat="1" x14ac:dyDescent="0.4">
      <c r="A24" s="168"/>
      <c r="B24" s="36"/>
      <c r="C24" s="41"/>
      <c r="D24" s="39"/>
      <c r="E24" s="40"/>
      <c r="F24" s="40"/>
      <c r="G24" s="40"/>
      <c r="H24" s="40"/>
      <c r="I24" s="40"/>
      <c r="J24" s="40"/>
      <c r="K24" s="40"/>
      <c r="L24" s="42" t="s">
        <v>220</v>
      </c>
      <c r="M24" s="37"/>
      <c r="N24" s="23"/>
      <c r="O24" s="23"/>
      <c r="P24" s="23"/>
      <c r="Q24" s="23"/>
      <c r="R24" s="23"/>
      <c r="S24" s="23"/>
      <c r="T24" s="23"/>
      <c r="U24" s="23"/>
    </row>
    <row r="25" spans="1:21" s="24" customFormat="1" ht="30" customHeight="1" x14ac:dyDescent="0.4">
      <c r="A25" s="168"/>
      <c r="B25" s="36"/>
      <c r="C25" s="194" t="s">
        <v>180</v>
      </c>
      <c r="D25" s="196"/>
      <c r="E25" s="221" t="s">
        <v>181</v>
      </c>
      <c r="F25" s="222"/>
      <c r="G25" s="179" t="s">
        <v>215</v>
      </c>
      <c r="H25" s="179"/>
      <c r="I25" s="179"/>
      <c r="J25" s="179"/>
      <c r="K25" s="221" t="s">
        <v>182</v>
      </c>
      <c r="L25" s="222"/>
      <c r="M25" s="37"/>
      <c r="N25" s="23"/>
      <c r="O25" s="23"/>
      <c r="P25" s="23"/>
      <c r="Q25" s="23"/>
      <c r="R25" s="23"/>
      <c r="S25" s="23"/>
      <c r="T25" s="23"/>
      <c r="U25" s="23"/>
    </row>
    <row r="26" spans="1:21" s="24" customFormat="1" ht="30" customHeight="1" x14ac:dyDescent="0.4">
      <c r="A26" s="168"/>
      <c r="B26" s="36"/>
      <c r="C26" s="197"/>
      <c r="D26" s="199"/>
      <c r="E26" s="223"/>
      <c r="F26" s="224"/>
      <c r="G26" s="179" t="s">
        <v>216</v>
      </c>
      <c r="H26" s="179"/>
      <c r="I26" s="225" t="s">
        <v>218</v>
      </c>
      <c r="J26" s="225"/>
      <c r="K26" s="223"/>
      <c r="L26" s="224"/>
      <c r="M26" s="37"/>
      <c r="N26" s="23"/>
      <c r="O26" s="23"/>
      <c r="P26" s="23"/>
      <c r="Q26" s="23"/>
      <c r="R26" s="23"/>
      <c r="S26" s="23"/>
      <c r="T26" s="23"/>
      <c r="U26" s="23"/>
    </row>
    <row r="27" spans="1:21" s="24" customFormat="1" x14ac:dyDescent="0.4">
      <c r="A27" s="168"/>
      <c r="B27" s="36"/>
      <c r="C27" s="194" t="str">
        <f>VLOOKUP(基本情報設定シート!$C$11,'プルダウン（事業計画書）'!$D$1:$L$17,$N27+1,0)</f>
        <v>施設改修費</v>
      </c>
      <c r="D27" s="196"/>
      <c r="E27" s="349">
        <f>IF('(別紙2)変更事業計画書'!E42="",INDEX('(別紙2)変更事業計画書'!$E$41:$E$58,MATCH('(別紙3)事業報告書'!$N27,'(別紙2)変更事業計画書'!$N$41:$N$58,0)),INDEX('(別紙2)変更事業計画書'!$E$41:$E$58,MATCH('(別紙3)事業報告書'!$N27,'(別紙2)変更事業計画書'!$N$41:$N$58,0)+1))</f>
        <v>0</v>
      </c>
      <c r="F27" s="350"/>
      <c r="G27" s="349">
        <f>IF('(別紙2)変更事業計画書'!G42="",INDEX('(別紙2)変更事業計画書'!$G$41:$G$58,MATCH('(別紙3)事業報告書'!$N27,'(別紙2)変更事業計画書'!$N$41:$N$58,0)),INDEX('(別紙2)変更事業計画書'!$G$41:$G$58,MATCH('(別紙3)事業報告書'!$N27,'(別紙2)変更事業計画書'!$N$41:$N$58,0)+1))</f>
        <v>0</v>
      </c>
      <c r="H27" s="350"/>
      <c r="I27" s="349">
        <f>IF('(別紙2)変更事業計画書'!I42="",INDEX('(別紙2)変更事業計画書'!$I$41:$I$58,MATCH('(別紙3)事業報告書'!$N27,'(別紙2)変更事業計画書'!$N$41:$N$58,0)),INDEX('(別紙2)変更事業計画書'!$I$41:$I$58,MATCH('(別紙3)事業報告書'!$N27,'(別紙2)変更事業計画書'!$N$41:$N$58,0)+1))</f>
        <v>0</v>
      </c>
      <c r="J27" s="350"/>
      <c r="K27" s="349">
        <f>IFERROR(SUM($E27,-$G27,-$I27),"")</f>
        <v>0</v>
      </c>
      <c r="L27" s="350"/>
      <c r="M27" s="37"/>
      <c r="N27" s="23">
        <v>1</v>
      </c>
      <c r="O27" s="23"/>
      <c r="P27" s="23"/>
      <c r="Q27" s="23"/>
      <c r="R27" s="23"/>
      <c r="S27" s="23"/>
      <c r="T27" s="23"/>
      <c r="U27" s="23"/>
    </row>
    <row r="28" spans="1:21" s="24" customFormat="1" x14ac:dyDescent="0.4">
      <c r="A28" s="168"/>
      <c r="B28" s="36"/>
      <c r="C28" s="197"/>
      <c r="D28" s="199"/>
      <c r="E28" s="353"/>
      <c r="F28" s="354"/>
      <c r="G28" s="353"/>
      <c r="H28" s="354"/>
      <c r="I28" s="353"/>
      <c r="J28" s="354"/>
      <c r="K28" s="171" t="str">
        <f>IF($E28-SUM($G28,$I28)=0,"",$E28-SUM($G28,$I28))</f>
        <v/>
      </c>
      <c r="L28" s="172"/>
      <c r="M28" s="37"/>
      <c r="N28" s="23"/>
      <c r="O28" s="23"/>
      <c r="P28" s="23"/>
      <c r="Q28" s="23"/>
      <c r="R28" s="23"/>
      <c r="S28" s="23"/>
      <c r="T28" s="23"/>
      <c r="U28" s="23"/>
    </row>
    <row r="29" spans="1:21" s="24" customFormat="1" x14ac:dyDescent="0.4">
      <c r="A29" s="168"/>
      <c r="B29" s="36"/>
      <c r="C29" s="194" t="str">
        <f>VLOOKUP(基本情報設定シート!$C$11,'プルダウン（事業計画書）'!$D$1:$L$17,$N29+1,0)</f>
        <v>設備費</v>
      </c>
      <c r="D29" s="196"/>
      <c r="E29" s="349">
        <f>IF('(別紙2)変更事業計画書'!E44="",INDEX('(別紙2)変更事業計画書'!$E$41:$E$58,MATCH('(別紙3)事業報告書'!$N29,'(別紙2)変更事業計画書'!$N$41:$N$58,0)),INDEX('(別紙2)変更事業計画書'!$E$41:$E$58,MATCH('(別紙3)事業報告書'!$N29,'(別紙2)変更事業計画書'!$N$41:$N$58,0)+1))</f>
        <v>0</v>
      </c>
      <c r="F29" s="350"/>
      <c r="G29" s="349">
        <f>IF('(別紙2)変更事業計画書'!G44="",INDEX('(別紙2)変更事業計画書'!$G$41:$G$58,MATCH('(別紙3)事業報告書'!$N29,'(別紙2)変更事業計画書'!$N$41:$N$58,0)),INDEX('(別紙2)変更事業計画書'!$G$41:$G$58,MATCH('(別紙3)事業報告書'!$N29,'(別紙2)変更事業計画書'!$N$41:$N$58,0)+1))</f>
        <v>0</v>
      </c>
      <c r="H29" s="350"/>
      <c r="I29" s="349">
        <f>IF('(別紙2)変更事業計画書'!I44="",INDEX('(別紙2)変更事業計画書'!$I$41:$I$58,MATCH('(別紙3)事業報告書'!$N29,'(別紙2)変更事業計画書'!$N$41:$N$58,0)),INDEX('(別紙2)変更事業計画書'!$I$41:$I$58,MATCH('(別紙3)事業報告書'!$N29,'(別紙2)変更事業計画書'!$N$41:$N$58,0)+1))</f>
        <v>0</v>
      </c>
      <c r="J29" s="350"/>
      <c r="K29" s="349">
        <f t="shared" ref="K29:K41" si="0">IFERROR(SUM($E29,-$G29,-$I29),"")</f>
        <v>0</v>
      </c>
      <c r="L29" s="350"/>
      <c r="M29" s="37"/>
      <c r="N29" s="23">
        <v>2</v>
      </c>
      <c r="O29" s="23"/>
      <c r="P29" s="23"/>
      <c r="Q29" s="23"/>
      <c r="R29" s="23"/>
      <c r="S29" s="23"/>
      <c r="T29" s="23"/>
      <c r="U29" s="23"/>
    </row>
    <row r="30" spans="1:21" s="24" customFormat="1" x14ac:dyDescent="0.4">
      <c r="A30" s="168"/>
      <c r="B30" s="36"/>
      <c r="C30" s="197"/>
      <c r="D30" s="199"/>
      <c r="E30" s="353"/>
      <c r="F30" s="354"/>
      <c r="G30" s="353"/>
      <c r="H30" s="354"/>
      <c r="I30" s="353"/>
      <c r="J30" s="354"/>
      <c r="K30" s="171" t="str">
        <f>IF($E30-SUM($G30,$I30)=0,"",$E30-SUM($G30,$I30))</f>
        <v/>
      </c>
      <c r="L30" s="172"/>
      <c r="M30" s="37"/>
      <c r="N30" s="23"/>
      <c r="O30" s="23"/>
      <c r="P30" s="23"/>
      <c r="Q30" s="23"/>
      <c r="R30" s="23"/>
      <c r="S30" s="23"/>
      <c r="T30" s="23"/>
      <c r="U30" s="23"/>
    </row>
    <row r="31" spans="1:21" s="24" customFormat="1" x14ac:dyDescent="0.4">
      <c r="A31" s="168"/>
      <c r="B31" s="36"/>
      <c r="C31" s="194" t="str">
        <f>VLOOKUP(基本情報設定シート!$C$11,'プルダウン（事業計画書）'!$D$1:$L$17,$N31+1,0)</f>
        <v>備品購入費</v>
      </c>
      <c r="D31" s="196"/>
      <c r="E31" s="349">
        <f>IF('(別紙2)変更事業計画書'!E46="",INDEX('(別紙2)変更事業計画書'!$E$41:$E$58,MATCH('(別紙3)事業報告書'!$N31,'(別紙2)変更事業計画書'!$N$41:$N$58,0)),INDEX('(別紙2)変更事業計画書'!$E$41:$E$58,MATCH('(別紙3)事業報告書'!$N31,'(別紙2)変更事業計画書'!$N$41:$N$58,0)+1))</f>
        <v>0</v>
      </c>
      <c r="F31" s="350"/>
      <c r="G31" s="349">
        <f>IF('(別紙2)変更事業計画書'!G46="",INDEX('(別紙2)変更事業計画書'!$G$41:$G$58,MATCH('(別紙3)事業報告書'!$N31,'(別紙2)変更事業計画書'!$N$41:$N$58,0)),INDEX('(別紙2)変更事業計画書'!$G$41:$G$58,MATCH('(別紙3)事業報告書'!$N31,'(別紙2)変更事業計画書'!$N$41:$N$58,0)+1))</f>
        <v>0</v>
      </c>
      <c r="H31" s="350"/>
      <c r="I31" s="349">
        <f>IF('(別紙2)変更事業計画書'!I46="",INDEX('(別紙2)変更事業計画書'!$I$41:$I$58,MATCH('(別紙3)事業報告書'!$N31,'(別紙2)変更事業計画書'!$N$41:$N$58,0)),INDEX('(別紙2)変更事業計画書'!$I$41:$I$58,MATCH('(別紙3)事業報告書'!$N31,'(別紙2)変更事業計画書'!$N$41:$N$58,0)+1))</f>
        <v>0</v>
      </c>
      <c r="J31" s="350"/>
      <c r="K31" s="349">
        <f t="shared" si="0"/>
        <v>0</v>
      </c>
      <c r="L31" s="350"/>
      <c r="M31" s="37"/>
      <c r="N31" s="23">
        <v>3</v>
      </c>
      <c r="O31" s="23"/>
      <c r="P31" s="23"/>
      <c r="Q31" s="23"/>
      <c r="R31" s="23"/>
      <c r="S31" s="23"/>
      <c r="T31" s="23"/>
      <c r="U31" s="23"/>
    </row>
    <row r="32" spans="1:21" s="24" customFormat="1" x14ac:dyDescent="0.4">
      <c r="A32" s="168"/>
      <c r="B32" s="36"/>
      <c r="C32" s="197"/>
      <c r="D32" s="199"/>
      <c r="E32" s="353"/>
      <c r="F32" s="354"/>
      <c r="G32" s="353"/>
      <c r="H32" s="354"/>
      <c r="I32" s="353"/>
      <c r="J32" s="354"/>
      <c r="K32" s="171" t="str">
        <f>IF($E32-SUM($G32,$I32)=0,"",$E32-SUM($G32,$I32))</f>
        <v/>
      </c>
      <c r="L32" s="172"/>
      <c r="M32" s="37"/>
      <c r="N32" s="23"/>
      <c r="O32" s="23"/>
      <c r="P32" s="23"/>
      <c r="Q32" s="23"/>
      <c r="R32" s="23"/>
      <c r="S32" s="23"/>
      <c r="T32" s="23"/>
      <c r="U32" s="23"/>
    </row>
    <row r="33" spans="1:21" s="24" customFormat="1" x14ac:dyDescent="0.4">
      <c r="A33" s="168"/>
      <c r="B33" s="36"/>
      <c r="C33" s="194" t="str">
        <f>VLOOKUP(基本情報設定シート!$C$11,'プルダウン（事業計画書）'!$D$1:$L$17,$N33+1,0)</f>
        <v>その他</v>
      </c>
      <c r="D33" s="196"/>
      <c r="E33" s="349">
        <f>IF('(別紙2)変更事業計画書'!E48="",INDEX('(別紙2)変更事業計画書'!$E$41:$E$58,MATCH('(別紙3)事業報告書'!$N33,'(別紙2)変更事業計画書'!$N$41:$N$58,0)),INDEX('(別紙2)変更事業計画書'!$E$41:$E$58,MATCH('(別紙3)事業報告書'!$N33,'(別紙2)変更事業計画書'!$N$41:$N$58,0)+1))</f>
        <v>0</v>
      </c>
      <c r="F33" s="350"/>
      <c r="G33" s="349">
        <f>IF('(別紙2)変更事業計画書'!G48="",INDEX('(別紙2)変更事業計画書'!$G$41:$G$58,MATCH('(別紙3)事業報告書'!$N33,'(別紙2)変更事業計画書'!$N$41:$N$58,0)),INDEX('(別紙2)変更事業計画書'!$G$41:$G$58,MATCH('(別紙3)事業報告書'!$N33,'(別紙2)変更事業計画書'!$N$41:$N$58,0)+1))</f>
        <v>0</v>
      </c>
      <c r="H33" s="350"/>
      <c r="I33" s="349">
        <f>IF('(別紙2)変更事業計画書'!I48="",INDEX('(別紙2)変更事業計画書'!$I$41:$I$58,MATCH('(別紙3)事業報告書'!$N33,'(別紙2)変更事業計画書'!$N$41:$N$58,0)),INDEX('(別紙2)変更事業計画書'!$I$41:$I$58,MATCH('(別紙3)事業報告書'!$N33,'(別紙2)変更事業計画書'!$N$41:$N$58,0)+1))</f>
        <v>0</v>
      </c>
      <c r="J33" s="350"/>
      <c r="K33" s="349">
        <f t="shared" si="0"/>
        <v>0</v>
      </c>
      <c r="L33" s="350"/>
      <c r="M33" s="37"/>
      <c r="N33" s="23">
        <v>4</v>
      </c>
      <c r="O33" s="23"/>
      <c r="P33" s="23"/>
      <c r="Q33" s="23"/>
      <c r="R33" s="23"/>
      <c r="S33" s="23"/>
      <c r="T33" s="23"/>
      <c r="U33" s="23"/>
    </row>
    <row r="34" spans="1:21" s="24" customFormat="1" x14ac:dyDescent="0.4">
      <c r="A34" s="168"/>
      <c r="B34" s="36"/>
      <c r="C34" s="197"/>
      <c r="D34" s="199"/>
      <c r="E34" s="353"/>
      <c r="F34" s="354"/>
      <c r="G34" s="353"/>
      <c r="H34" s="354"/>
      <c r="I34" s="353"/>
      <c r="J34" s="354"/>
      <c r="K34" s="171" t="str">
        <f>IF($E34-SUM($G34,$I34)=0,"",$E34-SUM($G34,$I34))</f>
        <v/>
      </c>
      <c r="L34" s="172"/>
      <c r="M34" s="37"/>
      <c r="N34" s="23"/>
      <c r="O34" s="23"/>
      <c r="P34" s="23"/>
      <c r="Q34" s="23"/>
      <c r="R34" s="23"/>
      <c r="S34" s="23"/>
      <c r="T34" s="23"/>
      <c r="U34" s="23"/>
    </row>
    <row r="35" spans="1:21" s="24" customFormat="1" hidden="1" x14ac:dyDescent="0.4">
      <c r="A35" s="168"/>
      <c r="B35" s="36"/>
      <c r="C35" s="194">
        <f>VLOOKUP(基本情報設定シート!$C$11,'プルダウン（事業計画書）'!$D$1:$L$17,$N35+1,0)</f>
        <v>0</v>
      </c>
      <c r="D35" s="196"/>
      <c r="E35" s="349">
        <f>IF('(別紙2)変更事業計画書'!E50="",INDEX('(別紙2)変更事業計画書'!$E$41:$E$58,MATCH('(別紙3)事業報告書'!$N35,'(別紙2)変更事業計画書'!$N$41:$N$58,0)),INDEX('(別紙2)変更事業計画書'!$E$41:$E$58,MATCH('(別紙3)事業報告書'!$N35,'(別紙2)変更事業計画書'!$N$41:$N$58,0)+1))</f>
        <v>0</v>
      </c>
      <c r="F35" s="350"/>
      <c r="G35" s="349">
        <f>IF('(別紙2)変更事業計画書'!G50="",INDEX('(別紙2)変更事業計画書'!$G$41:$G$58,MATCH('(別紙3)事業報告書'!$N35,'(別紙2)変更事業計画書'!$N$41:$N$58,0)),INDEX('(別紙2)変更事業計画書'!$G$41:$G$58,MATCH('(別紙3)事業報告書'!$N35,'(別紙2)変更事業計画書'!$N$41:$N$58,0)+1))</f>
        <v>0</v>
      </c>
      <c r="H35" s="350"/>
      <c r="I35" s="349">
        <f>IF('(別紙2)変更事業計画書'!I50="",INDEX('(別紙2)変更事業計画書'!$I$41:$I$58,MATCH('(別紙3)事業報告書'!$N35,'(別紙2)変更事業計画書'!$N$41:$N$58,0)),INDEX('(別紙2)変更事業計画書'!$I$41:$I$58,MATCH('(別紙3)事業報告書'!$N35,'(別紙2)変更事業計画書'!$N$41:$N$58,0)+1))</f>
        <v>0</v>
      </c>
      <c r="J35" s="350"/>
      <c r="K35" s="349">
        <f t="shared" si="0"/>
        <v>0</v>
      </c>
      <c r="L35" s="350"/>
      <c r="M35" s="37"/>
      <c r="N35" s="23">
        <v>5</v>
      </c>
      <c r="O35" s="23"/>
      <c r="P35" s="23"/>
      <c r="Q35" s="23"/>
      <c r="R35" s="23"/>
      <c r="S35" s="23"/>
      <c r="T35" s="23"/>
      <c r="U35" s="23"/>
    </row>
    <row r="36" spans="1:21" s="24" customFormat="1" hidden="1" x14ac:dyDescent="0.4">
      <c r="A36" s="168"/>
      <c r="B36" s="36"/>
      <c r="C36" s="197"/>
      <c r="D36" s="199"/>
      <c r="E36" s="160"/>
      <c r="F36" s="161"/>
      <c r="G36" s="162"/>
      <c r="H36" s="163"/>
      <c r="I36" s="164"/>
      <c r="J36" s="165"/>
      <c r="K36" s="171" t="str">
        <f>IF($E36-SUM($G36,$I36)=0,"",$E36-SUM($G36,$I36))</f>
        <v/>
      </c>
      <c r="L36" s="172"/>
      <c r="M36" s="37"/>
      <c r="N36" s="23"/>
      <c r="O36" s="23"/>
      <c r="P36" s="23"/>
      <c r="Q36" s="23"/>
      <c r="R36" s="23"/>
      <c r="S36" s="23"/>
      <c r="T36" s="23"/>
      <c r="U36" s="23"/>
    </row>
    <row r="37" spans="1:21" s="24" customFormat="1" hidden="1" x14ac:dyDescent="0.4">
      <c r="A37" s="168"/>
      <c r="B37" s="36"/>
      <c r="C37" s="194">
        <f>VLOOKUP(基本情報設定シート!$C$11,'プルダウン（事業計画書）'!$D$1:$L$17,$N37+1,0)</f>
        <v>0</v>
      </c>
      <c r="D37" s="196"/>
      <c r="E37" s="349">
        <f>IF('(別紙2)変更事業計画書'!E52="",INDEX('(別紙2)変更事業計画書'!$E$41:$E$58,MATCH('(別紙3)事業報告書'!$N37,'(別紙2)変更事業計画書'!$N$41:$N$58,0)),INDEX('(別紙2)変更事業計画書'!$E$41:$E$58,MATCH('(別紙3)事業報告書'!$N37,'(別紙2)変更事業計画書'!$N$41:$N$58,0)+1))</f>
        <v>0</v>
      </c>
      <c r="F37" s="350"/>
      <c r="G37" s="349">
        <f>IF('(別紙2)変更事業計画書'!G52="",INDEX('(別紙2)変更事業計画書'!$G$41:$G$58,MATCH('(別紙3)事業報告書'!$N37,'(別紙2)変更事業計画書'!$N$41:$N$58,0)),INDEX('(別紙2)変更事業計画書'!$G$41:$G$58,MATCH('(別紙3)事業報告書'!$N37,'(別紙2)変更事業計画書'!$N$41:$N$58,0)+1))</f>
        <v>0</v>
      </c>
      <c r="H37" s="350"/>
      <c r="I37" s="349">
        <f>IF('(別紙2)変更事業計画書'!I52="",INDEX('(別紙2)変更事業計画書'!$I$41:$I$58,MATCH('(別紙3)事業報告書'!$N37,'(別紙2)変更事業計画書'!$N$41:$N$58,0)),INDEX('(別紙2)変更事業計画書'!$I$41:$I$58,MATCH('(別紙3)事業報告書'!$N37,'(別紙2)変更事業計画書'!$N$41:$N$58,0)+1))</f>
        <v>0</v>
      </c>
      <c r="J37" s="350"/>
      <c r="K37" s="349">
        <f t="shared" si="0"/>
        <v>0</v>
      </c>
      <c r="L37" s="350"/>
      <c r="M37" s="37"/>
      <c r="N37" s="23">
        <v>6</v>
      </c>
      <c r="O37" s="23"/>
      <c r="P37" s="23"/>
      <c r="Q37" s="23"/>
      <c r="R37" s="23"/>
      <c r="S37" s="23"/>
      <c r="T37" s="23"/>
      <c r="U37" s="23"/>
    </row>
    <row r="38" spans="1:21" s="24" customFormat="1" hidden="1" x14ac:dyDescent="0.4">
      <c r="A38" s="168"/>
      <c r="B38" s="36"/>
      <c r="C38" s="197"/>
      <c r="D38" s="199"/>
      <c r="E38" s="160"/>
      <c r="F38" s="161"/>
      <c r="G38" s="160"/>
      <c r="H38" s="161"/>
      <c r="I38" s="456"/>
      <c r="J38" s="457"/>
      <c r="K38" s="171" t="str">
        <f>IF($E38-SUM($G38,$I38)=0,"",$E38-SUM($G38,$I38))</f>
        <v/>
      </c>
      <c r="L38" s="172"/>
      <c r="M38" s="37"/>
      <c r="N38" s="23"/>
      <c r="O38" s="23"/>
      <c r="P38" s="23"/>
      <c r="Q38" s="23"/>
      <c r="R38" s="23"/>
      <c r="S38" s="23"/>
      <c r="T38" s="23"/>
      <c r="U38" s="23"/>
    </row>
    <row r="39" spans="1:21" s="24" customFormat="1" hidden="1" x14ac:dyDescent="0.4">
      <c r="A39" s="168"/>
      <c r="B39" s="36"/>
      <c r="C39" s="194">
        <f>VLOOKUP(基本情報設定シート!$C$11,'プルダウン（事業計画書）'!$D$1:$L$17,$N39+1,0)</f>
        <v>0</v>
      </c>
      <c r="D39" s="196"/>
      <c r="E39" s="349">
        <f>IF('(別紙2)変更事業計画書'!E54="",INDEX('(別紙2)変更事業計画書'!$E$41:$E$58,MATCH('(別紙3)事業報告書'!$N39,'(別紙2)変更事業計画書'!$N$41:$N$58,0)),INDEX('(別紙2)変更事業計画書'!$E$41:$E$58,MATCH('(別紙3)事業報告書'!$N39,'(別紙2)変更事業計画書'!$N$41:$N$58,0)+1))</f>
        <v>0</v>
      </c>
      <c r="F39" s="350"/>
      <c r="G39" s="349">
        <f>IF('(別紙2)変更事業計画書'!G54="",INDEX('(別紙2)変更事業計画書'!$G$41:$G$58,MATCH('(別紙3)事業報告書'!$N39,'(別紙2)変更事業計画書'!$N$41:$N$58,0)),INDEX('(別紙2)変更事業計画書'!$G$41:$G$58,MATCH('(別紙3)事業報告書'!$N39,'(別紙2)変更事業計画書'!$N$41:$N$58,0)+1))</f>
        <v>0</v>
      </c>
      <c r="H39" s="350"/>
      <c r="I39" s="349">
        <f>IF('(別紙2)変更事業計画書'!I54="",INDEX('(別紙2)変更事業計画書'!$I$41:$I$58,MATCH('(別紙3)事業報告書'!$N39,'(別紙2)変更事業計画書'!$N$41:$N$58,0)),INDEX('(別紙2)変更事業計画書'!$I$41:$I$58,MATCH('(別紙3)事業報告書'!$N39,'(別紙2)変更事業計画書'!$N$41:$N$58,0)+1))</f>
        <v>0</v>
      </c>
      <c r="J39" s="350"/>
      <c r="K39" s="349">
        <f t="shared" si="0"/>
        <v>0</v>
      </c>
      <c r="L39" s="350"/>
      <c r="M39" s="37"/>
      <c r="N39" s="23">
        <v>7</v>
      </c>
      <c r="O39" s="23"/>
      <c r="P39" s="23"/>
      <c r="Q39" s="23"/>
      <c r="R39" s="23"/>
      <c r="S39" s="23"/>
      <c r="T39" s="23"/>
      <c r="U39" s="23"/>
    </row>
    <row r="40" spans="1:21" s="24" customFormat="1" hidden="1" x14ac:dyDescent="0.4">
      <c r="A40" s="168"/>
      <c r="B40" s="36"/>
      <c r="C40" s="197"/>
      <c r="D40" s="199"/>
      <c r="E40" s="160"/>
      <c r="F40" s="161"/>
      <c r="G40" s="160"/>
      <c r="H40" s="161"/>
      <c r="I40" s="456"/>
      <c r="J40" s="457"/>
      <c r="K40" s="171" t="str">
        <f>IF($E40-SUM($G40,$I40)=0,"",$E40-SUM($G40,$I40))</f>
        <v/>
      </c>
      <c r="L40" s="172"/>
      <c r="M40" s="37"/>
      <c r="N40" s="23"/>
      <c r="O40" s="23"/>
      <c r="P40" s="23"/>
      <c r="Q40" s="23"/>
      <c r="R40" s="23"/>
      <c r="S40" s="23"/>
      <c r="T40" s="23"/>
      <c r="U40" s="23"/>
    </row>
    <row r="41" spans="1:21" s="24" customFormat="1" hidden="1" x14ac:dyDescent="0.4">
      <c r="A41" s="168"/>
      <c r="B41" s="36"/>
      <c r="C41" s="194">
        <f>VLOOKUP(基本情報設定シート!$C$11,'プルダウン（事業計画書）'!$D$1:$L$17,$N41+1,0)</f>
        <v>0</v>
      </c>
      <c r="D41" s="196"/>
      <c r="E41" s="349">
        <f>IF('(別紙2)変更事業計画書'!E56="",INDEX('(別紙2)変更事業計画書'!$E$41:$E$58,MATCH('(別紙3)事業報告書'!$N41,'(別紙2)変更事業計画書'!$N$41:$N$58,0)),INDEX('(別紙2)変更事業計画書'!$E$41:$E$58,MATCH('(別紙3)事業報告書'!$N41,'(別紙2)変更事業計画書'!$N$41:$N$58,0)+1))</f>
        <v>0</v>
      </c>
      <c r="F41" s="350"/>
      <c r="G41" s="349">
        <f>IF('(別紙2)変更事業計画書'!G56="",INDEX('(別紙2)変更事業計画書'!$G$41:$G$58,MATCH('(別紙3)事業報告書'!$N41,'(別紙2)変更事業計画書'!$N$41:$N$58,0)),INDEX('(別紙2)変更事業計画書'!$G$41:$G$58,MATCH('(別紙3)事業報告書'!$N41,'(別紙2)変更事業計画書'!$N$41:$N$58,0)+1))</f>
        <v>0</v>
      </c>
      <c r="H41" s="350"/>
      <c r="I41" s="349">
        <f>IF('(別紙2)変更事業計画書'!I56="",INDEX('(別紙2)変更事業計画書'!$I$41:$I$58,MATCH('(別紙3)事業報告書'!$N41,'(別紙2)変更事業計画書'!$N$41:$N$58,0)),INDEX('(別紙2)変更事業計画書'!$I$41:$I$58,MATCH('(別紙3)事業報告書'!$N41,'(別紙2)変更事業計画書'!$N$41:$N$58,0)+1))</f>
        <v>0</v>
      </c>
      <c r="J41" s="350"/>
      <c r="K41" s="349">
        <f t="shared" si="0"/>
        <v>0</v>
      </c>
      <c r="L41" s="350"/>
      <c r="M41" s="37"/>
      <c r="N41" s="23">
        <v>8</v>
      </c>
      <c r="O41" s="23"/>
      <c r="P41" s="23"/>
      <c r="Q41" s="23"/>
      <c r="R41" s="23"/>
      <c r="S41" s="23"/>
      <c r="T41" s="23"/>
      <c r="U41" s="23"/>
    </row>
    <row r="42" spans="1:21" s="24" customFormat="1" hidden="1" x14ac:dyDescent="0.4">
      <c r="A42" s="168"/>
      <c r="B42" s="36"/>
      <c r="C42" s="197"/>
      <c r="D42" s="199"/>
      <c r="E42" s="160"/>
      <c r="F42" s="161"/>
      <c r="G42" s="160"/>
      <c r="H42" s="161"/>
      <c r="I42" s="456"/>
      <c r="J42" s="457"/>
      <c r="K42" s="171" t="str">
        <f>IF($E42-SUM($G42,$I42)=0,"",$E42-SUM($G42,$I42))</f>
        <v/>
      </c>
      <c r="L42" s="172"/>
      <c r="M42" s="37"/>
      <c r="N42" s="23"/>
      <c r="O42" s="23"/>
      <c r="P42" s="23"/>
      <c r="Q42" s="23"/>
      <c r="R42" s="23"/>
      <c r="S42" s="23"/>
      <c r="T42" s="23"/>
      <c r="U42" s="23"/>
    </row>
    <row r="43" spans="1:21" s="24" customFormat="1" x14ac:dyDescent="0.4">
      <c r="A43" s="168"/>
      <c r="B43" s="36"/>
      <c r="C43" s="194" t="s">
        <v>178</v>
      </c>
      <c r="D43" s="196"/>
      <c r="E43" s="349">
        <f>SUM(E27,E29,E31,E33,E35,E37,E39,E41)</f>
        <v>0</v>
      </c>
      <c r="F43" s="350"/>
      <c r="G43" s="349">
        <f t="shared" ref="G43" si="1">SUM(G27,G29,G31,G33,G35,G37,G39,G41)</f>
        <v>0</v>
      </c>
      <c r="H43" s="350"/>
      <c r="I43" s="349">
        <f t="shared" ref="I43" si="2">SUM(I27,I29,I31,I33,I35,I37,I39,I41)</f>
        <v>0</v>
      </c>
      <c r="J43" s="350"/>
      <c r="K43" s="349">
        <f t="shared" ref="K43" si="3">SUM(K27,K29,K31,K33,K35,K37,K39,K41)</f>
        <v>0</v>
      </c>
      <c r="L43" s="350"/>
      <c r="M43" s="37"/>
      <c r="N43" s="23">
        <v>9</v>
      </c>
      <c r="O43" s="23"/>
      <c r="P43" s="23"/>
      <c r="Q43" s="23"/>
      <c r="R43" s="23"/>
      <c r="S43" s="23"/>
      <c r="T43" s="23"/>
      <c r="U43" s="23"/>
    </row>
    <row r="44" spans="1:21" s="24" customFormat="1" ht="19.5" thickBot="1" x14ac:dyDescent="0.45">
      <c r="A44" s="169"/>
      <c r="B44" s="36"/>
      <c r="C44" s="197"/>
      <c r="D44" s="199"/>
      <c r="E44" s="166" t="str">
        <f>IF(SUM(E$28,E$30,E$32,E$34,E$36,E$38,E$40,E$42)=0,"",SUM(E$28,E$30,E$32,E$34,E$36,E$38,E$40,E$42))</f>
        <v/>
      </c>
      <c r="F44" s="166"/>
      <c r="G44" s="166" t="str">
        <f t="shared" ref="G44" si="4">IF(SUM(G$28,G$30,G$32,G$34,G$36,G$38,G$40,G$42)=0,"",SUM(G$28,G$30,G$32,G$34,G$36,G$38,G$40,G$42))</f>
        <v/>
      </c>
      <c r="H44" s="166"/>
      <c r="I44" s="166" t="str">
        <f t="shared" ref="I44:K44" si="5">IF(SUM(I$28,I$30,I$32,I$34,I$36,I$38,I$40,I$42)=0,"",SUM(I$28,I$30,I$32,I$34,I$36,I$38,I$40,I$42))</f>
        <v/>
      </c>
      <c r="J44" s="166"/>
      <c r="K44" s="166" t="str">
        <f t="shared" si="5"/>
        <v/>
      </c>
      <c r="L44" s="166"/>
      <c r="M44" s="37"/>
      <c r="N44" s="23"/>
      <c r="O44" s="23"/>
      <c r="P44" s="23"/>
      <c r="Q44" s="23"/>
      <c r="R44" s="23"/>
      <c r="S44" s="23"/>
      <c r="T44" s="23"/>
      <c r="U44" s="23"/>
    </row>
    <row r="45" spans="1:21" s="24" customFormat="1" ht="19.5" thickTop="1" x14ac:dyDescent="0.4">
      <c r="A45" s="169"/>
      <c r="B45" s="36"/>
      <c r="C45" s="370" t="s">
        <v>219</v>
      </c>
      <c r="D45" s="370"/>
      <c r="E45" s="370"/>
      <c r="F45" s="370"/>
      <c r="G45" s="370"/>
      <c r="H45" s="370"/>
      <c r="I45" s="370"/>
      <c r="J45" s="371"/>
      <c r="K45" s="351">
        <f>IFERROR(IF(ROUNDDOWN($K$43/2,-3)&gt;=200000-$J$48,200000-$J$48,ROUNDDOWN($K$43/2,-3)),"")</f>
        <v>0</v>
      </c>
      <c r="L45" s="352"/>
      <c r="M45" s="37"/>
      <c r="N45" s="23"/>
      <c r="O45" s="23"/>
      <c r="P45" s="23"/>
      <c r="Q45" s="23"/>
      <c r="R45" s="23"/>
      <c r="S45" s="23"/>
      <c r="T45" s="23"/>
      <c r="U45" s="23"/>
    </row>
    <row r="46" spans="1:21" s="24" customFormat="1" ht="19.5" thickBot="1" x14ac:dyDescent="0.45">
      <c r="A46" s="169"/>
      <c r="B46" s="36"/>
      <c r="C46" s="370"/>
      <c r="D46" s="370"/>
      <c r="E46" s="370"/>
      <c r="F46" s="370"/>
      <c r="G46" s="370"/>
      <c r="H46" s="370"/>
      <c r="I46" s="370"/>
      <c r="J46" s="371"/>
      <c r="K46" s="372" t="str">
        <f>IFERROR(IF(ROUNDDOWN($K$44/2,-3)&gt;=200000-$J$48,200000-$J$48,ROUNDDOWN($K$44/2,-3)),"")</f>
        <v/>
      </c>
      <c r="L46" s="373"/>
      <c r="M46" s="37"/>
      <c r="N46" s="23"/>
      <c r="O46" s="23"/>
      <c r="P46" s="23"/>
      <c r="Q46" s="23"/>
      <c r="R46" s="23"/>
      <c r="S46" s="23"/>
      <c r="T46" s="23"/>
      <c r="U46" s="23"/>
    </row>
    <row r="47" spans="1:21" s="24" customFormat="1" ht="60" customHeight="1" thickTop="1" thickBot="1" x14ac:dyDescent="0.45">
      <c r="A47" s="170"/>
      <c r="B47" s="177" t="s">
        <v>316</v>
      </c>
      <c r="C47" s="178"/>
      <c r="D47" s="178"/>
      <c r="E47" s="178"/>
      <c r="F47" s="178"/>
      <c r="G47" s="178"/>
      <c r="H47" s="178"/>
      <c r="I47" s="178"/>
      <c r="J47" s="178"/>
      <c r="K47" s="178"/>
      <c r="L47" s="178"/>
      <c r="M47" s="30"/>
      <c r="N47" s="23"/>
      <c r="O47" s="23"/>
      <c r="P47" s="23"/>
      <c r="Q47" s="23"/>
      <c r="R47" s="23"/>
      <c r="S47" s="23"/>
      <c r="T47" s="23"/>
      <c r="U47" s="23"/>
    </row>
    <row r="48" spans="1:21" s="24" customFormat="1" x14ac:dyDescent="0.4">
      <c r="A48" s="233" t="s">
        <v>242</v>
      </c>
      <c r="B48" s="235" t="s">
        <v>243</v>
      </c>
      <c r="C48" s="236"/>
      <c r="D48" s="239" t="s">
        <v>244</v>
      </c>
      <c r="E48" s="240"/>
      <c r="F48" s="240"/>
      <c r="G48" s="240"/>
      <c r="H48" s="240"/>
      <c r="I48" s="240"/>
      <c r="J48" s="241">
        <f>'(別紙2)変更事業計画書'!$J$62</f>
        <v>0</v>
      </c>
      <c r="K48" s="242"/>
      <c r="L48" s="240" t="s">
        <v>4</v>
      </c>
      <c r="M48" s="243"/>
      <c r="N48" s="23"/>
      <c r="O48" s="23"/>
      <c r="P48" s="23"/>
      <c r="Q48" s="23"/>
      <c r="R48" s="23"/>
      <c r="S48" s="23"/>
      <c r="T48" s="23"/>
      <c r="U48" s="23"/>
    </row>
    <row r="49" spans="1:21" s="24" customFormat="1" ht="40.5" customHeight="1" thickBot="1" x14ac:dyDescent="0.45">
      <c r="A49" s="234"/>
      <c r="B49" s="237"/>
      <c r="C49" s="238"/>
      <c r="D49" s="244"/>
      <c r="E49" s="244"/>
      <c r="F49" s="244"/>
      <c r="G49" s="244"/>
      <c r="H49" s="244"/>
      <c r="I49" s="244"/>
      <c r="J49" s="244"/>
      <c r="K49" s="244"/>
      <c r="L49" s="244"/>
      <c r="M49" s="245"/>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row r="52" spans="1:21" s="24" customFormat="1" x14ac:dyDescent="0.4">
      <c r="A52" s="21"/>
      <c r="B52" s="21"/>
      <c r="C52" s="22"/>
      <c r="D52" s="22"/>
      <c r="E52" s="21"/>
      <c r="F52" s="21"/>
      <c r="G52" s="21"/>
      <c r="H52" s="21"/>
      <c r="I52" s="21"/>
      <c r="J52" s="21"/>
      <c r="K52" s="21"/>
      <c r="L52" s="21"/>
      <c r="M52" s="21"/>
      <c r="N52" s="23"/>
      <c r="O52" s="23"/>
      <c r="P52" s="23"/>
      <c r="Q52" s="23"/>
      <c r="R52" s="23"/>
      <c r="S52" s="23"/>
      <c r="T52" s="23"/>
      <c r="U52" s="23"/>
    </row>
  </sheetData>
  <sheetProtection algorithmName="SHA-512" hashValue="dIhQX9XXwvel6/kerT61O7AN4IsiotoROAPldvnxpb1YKhjgGfpLXI90O9jNuJUFCIrE2suIPCCtAmJEZbCXHQ==" saltValue="6NNYa+otSKqDiyP4P2sJlQ==" spinCount="100000" sheet="1" scenarios="1" formatColumns="0" formatRows="0"/>
  <mergeCells count="143">
    <mergeCell ref="C37:D38"/>
    <mergeCell ref="A4:A10"/>
    <mergeCell ref="B4:C4"/>
    <mergeCell ref="D4:M4"/>
    <mergeCell ref="B5:C6"/>
    <mergeCell ref="D5:I5"/>
    <mergeCell ref="J5:M5"/>
    <mergeCell ref="D6:I6"/>
    <mergeCell ref="J6:M6"/>
    <mergeCell ref="B7:C8"/>
    <mergeCell ref="D7:I7"/>
    <mergeCell ref="J7:M7"/>
    <mergeCell ref="D8:I8"/>
    <mergeCell ref="J8:M8"/>
    <mergeCell ref="B9:C10"/>
    <mergeCell ref="D9:F9"/>
    <mergeCell ref="G9:J9"/>
    <mergeCell ref="D10:E10"/>
    <mergeCell ref="F10:G10"/>
    <mergeCell ref="H10:I10"/>
    <mergeCell ref="J10:M10"/>
    <mergeCell ref="K35:L35"/>
    <mergeCell ref="E36:F36"/>
    <mergeCell ref="G36:H36"/>
    <mergeCell ref="A48:A49"/>
    <mergeCell ref="B48:C49"/>
    <mergeCell ref="D48:I48"/>
    <mergeCell ref="J48:K48"/>
    <mergeCell ref="L48:M48"/>
    <mergeCell ref="D49:M49"/>
    <mergeCell ref="B47:L47"/>
    <mergeCell ref="C43:D44"/>
    <mergeCell ref="E43:F43"/>
    <mergeCell ref="G43:H43"/>
    <mergeCell ref="I43:J43"/>
    <mergeCell ref="K43:L43"/>
    <mergeCell ref="E44:F44"/>
    <mergeCell ref="G44:H44"/>
    <mergeCell ref="I44:J44"/>
    <mergeCell ref="K44:L44"/>
    <mergeCell ref="C45:J46"/>
    <mergeCell ref="K45:L45"/>
    <mergeCell ref="K46:L46"/>
    <mergeCell ref="E42:F42"/>
    <mergeCell ref="G42:H42"/>
    <mergeCell ref="I42:J42"/>
    <mergeCell ref="K42:L42"/>
    <mergeCell ref="C39:D40"/>
    <mergeCell ref="E39:F39"/>
    <mergeCell ref="G39:H39"/>
    <mergeCell ref="I39:J39"/>
    <mergeCell ref="K39:L39"/>
    <mergeCell ref="E40:F40"/>
    <mergeCell ref="G40:H40"/>
    <mergeCell ref="I40:J40"/>
    <mergeCell ref="K40:L40"/>
    <mergeCell ref="C41:D42"/>
    <mergeCell ref="G37:H37"/>
    <mergeCell ref="I37:J37"/>
    <mergeCell ref="K37:L37"/>
    <mergeCell ref="G41:H41"/>
    <mergeCell ref="I41:J41"/>
    <mergeCell ref="K41:L41"/>
    <mergeCell ref="E41:F41"/>
    <mergeCell ref="E38:F38"/>
    <mergeCell ref="G38:H38"/>
    <mergeCell ref="I38:J38"/>
    <mergeCell ref="K38:L38"/>
    <mergeCell ref="E37:F37"/>
    <mergeCell ref="G31:H31"/>
    <mergeCell ref="I31:J31"/>
    <mergeCell ref="K31:L31"/>
    <mergeCell ref="E32:F32"/>
    <mergeCell ref="G32:H32"/>
    <mergeCell ref="I32:J32"/>
    <mergeCell ref="K32:L32"/>
    <mergeCell ref="I36:J36"/>
    <mergeCell ref="K36:L36"/>
    <mergeCell ref="C35:D36"/>
    <mergeCell ref="E35:F35"/>
    <mergeCell ref="G35:H35"/>
    <mergeCell ref="I35:J35"/>
    <mergeCell ref="C29:D30"/>
    <mergeCell ref="E29:F29"/>
    <mergeCell ref="G29:H29"/>
    <mergeCell ref="I29:J29"/>
    <mergeCell ref="K29:L29"/>
    <mergeCell ref="E30:F30"/>
    <mergeCell ref="G30:H30"/>
    <mergeCell ref="I30:J30"/>
    <mergeCell ref="K30:L30"/>
    <mergeCell ref="C33:D34"/>
    <mergeCell ref="E33:F33"/>
    <mergeCell ref="G33:H33"/>
    <mergeCell ref="I33:J33"/>
    <mergeCell ref="K33:L33"/>
    <mergeCell ref="E34:F34"/>
    <mergeCell ref="G34:H34"/>
    <mergeCell ref="I34:J34"/>
    <mergeCell ref="K34:L34"/>
    <mergeCell ref="C31:D32"/>
    <mergeCell ref="E31:F31"/>
    <mergeCell ref="F20:L20"/>
    <mergeCell ref="D21:E21"/>
    <mergeCell ref="F21:L21"/>
    <mergeCell ref="I26:J26"/>
    <mergeCell ref="C27:D28"/>
    <mergeCell ref="E27:F27"/>
    <mergeCell ref="G27:H27"/>
    <mergeCell ref="I27:J27"/>
    <mergeCell ref="C25:D26"/>
    <mergeCell ref="E25:F26"/>
    <mergeCell ref="G25:J25"/>
    <mergeCell ref="K27:L27"/>
    <mergeCell ref="E28:F28"/>
    <mergeCell ref="G28:H28"/>
    <mergeCell ref="I28:J28"/>
    <mergeCell ref="K28:L28"/>
    <mergeCell ref="G26:H26"/>
    <mergeCell ref="A2:M2"/>
    <mergeCell ref="B3:D3"/>
    <mergeCell ref="E3:M3"/>
    <mergeCell ref="A11:A47"/>
    <mergeCell ref="D13:E13"/>
    <mergeCell ref="F13:L13"/>
    <mergeCell ref="C14:C15"/>
    <mergeCell ref="D14:E14"/>
    <mergeCell ref="F14:L14"/>
    <mergeCell ref="D15:E15"/>
    <mergeCell ref="F15:L15"/>
    <mergeCell ref="C16:C17"/>
    <mergeCell ref="D16:E16"/>
    <mergeCell ref="C18:C19"/>
    <mergeCell ref="D18:E18"/>
    <mergeCell ref="F18:L18"/>
    <mergeCell ref="D19:E19"/>
    <mergeCell ref="F19:L19"/>
    <mergeCell ref="K25:L26"/>
    <mergeCell ref="F16:L16"/>
    <mergeCell ref="D17:E17"/>
    <mergeCell ref="F17:L17"/>
    <mergeCell ref="C20:C21"/>
    <mergeCell ref="D20:E20"/>
  </mergeCells>
  <phoneticPr fontId="1"/>
  <dataValidations count="1">
    <dataValidation operator="greaterThanOrEqual" allowBlank="1" showInputMessage="1" showErrorMessage="1" sqref="C16 L47 C12:C14 C43 D18:D24 C20 C18 D12:D15 C27 E43:E44 I37 E27:E37 I27 B50:M1048576 H23:L23 C23:C25 E23:E25 L24 K24:K25 H24:J24 F11:F24 B11:D11 G11:L13 I29 I31 I33 I35 I43:I44 C41 B1:M3 M11:M47 B12:B48 E41 C47:J47 D49 C45 I41 I39 E39 C29 C31 C33 C35 C37 C39 E11:E13 K27:K47 G23:G44"/>
  </dataValidations>
  <printOptions horizontalCentered="1"/>
  <pageMargins left="0.31496062992125984" right="0.31496062992125984" top="0.74803149606299213" bottom="0.74803149606299213" header="0.31496062992125984" footer="0.31496062992125984"/>
  <pageSetup paperSize="9" scale="95" orientation="portrait" r:id="rId1"/>
  <rowBreaks count="1" manualBreakCount="1">
    <brk id="10" max="1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L14" sqref="L14:Y14"/>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54"/>
      <c r="B1" s="112" t="s">
        <v>35</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28" ht="39.950000000000003" customHeight="1" x14ac:dyDescent="0.4">
      <c r="A2" s="119" t="s">
        <v>36</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28" ht="20.100000000000001" customHeight="1" x14ac:dyDescent="0.4">
      <c r="A3" s="55"/>
      <c r="B3" s="56"/>
      <c r="C3" s="56"/>
      <c r="D3" s="56"/>
      <c r="E3" s="56"/>
      <c r="F3" s="56"/>
      <c r="G3" s="56"/>
      <c r="H3" s="56"/>
      <c r="I3" s="56"/>
      <c r="J3" s="56"/>
      <c r="K3" s="56"/>
      <c r="L3" s="56"/>
      <c r="M3" s="56"/>
      <c r="N3" s="56"/>
      <c r="O3" s="56"/>
      <c r="P3" s="56"/>
      <c r="Q3" s="56"/>
      <c r="R3" s="56"/>
      <c r="S3" s="56"/>
      <c r="T3" s="56"/>
      <c r="U3" s="132"/>
      <c r="V3" s="132"/>
      <c r="W3" s="132"/>
      <c r="X3" s="132"/>
      <c r="Y3" s="132"/>
      <c r="Z3" s="132"/>
      <c r="AA3" s="132"/>
      <c r="AB3" s="56"/>
    </row>
    <row r="4" spans="1:28" ht="20.100000000000001" customHeight="1" x14ac:dyDescent="0.4">
      <c r="A4" s="57"/>
      <c r="B4" s="154" t="s">
        <v>8</v>
      </c>
      <c r="C4" s="154"/>
      <c r="D4" s="154"/>
      <c r="E4" s="154"/>
      <c r="F4" s="154"/>
      <c r="G4" s="154"/>
      <c r="H4" s="154"/>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19" t="s">
        <v>19</v>
      </c>
      <c r="I5" s="119"/>
      <c r="J5" s="119"/>
      <c r="K5" s="119"/>
      <c r="L5" s="119"/>
      <c r="M5" s="133" t="s">
        <v>9</v>
      </c>
      <c r="N5" s="133"/>
      <c r="O5" s="133"/>
      <c r="P5" s="133"/>
      <c r="Q5" s="133"/>
      <c r="R5" s="154">
        <f>基本情報設定シート!$C$9</f>
        <v>0</v>
      </c>
      <c r="S5" s="154"/>
      <c r="T5" s="154"/>
      <c r="U5" s="154"/>
      <c r="V5" s="154"/>
      <c r="W5" s="154"/>
      <c r="X5" s="154"/>
      <c r="Y5" s="154"/>
      <c r="Z5" s="154"/>
      <c r="AA5" s="154"/>
      <c r="AB5" s="154"/>
    </row>
    <row r="6" spans="1:28" ht="20.100000000000001" customHeight="1" x14ac:dyDescent="0.4">
      <c r="A6" s="55"/>
      <c r="B6" s="56"/>
      <c r="C6" s="56"/>
      <c r="D6" s="56"/>
      <c r="E6" s="56"/>
      <c r="F6" s="56"/>
      <c r="G6" s="56"/>
      <c r="H6" s="119"/>
      <c r="I6" s="119"/>
      <c r="J6" s="119"/>
      <c r="K6" s="119"/>
      <c r="L6" s="119"/>
      <c r="M6" s="152" t="s">
        <v>10</v>
      </c>
      <c r="N6" s="133"/>
      <c r="O6" s="133"/>
      <c r="P6" s="133"/>
      <c r="Q6" s="133"/>
      <c r="R6" s="153">
        <f>基本情報設定シート!$C$3</f>
        <v>0</v>
      </c>
      <c r="S6" s="153"/>
      <c r="T6" s="153"/>
      <c r="U6" s="153"/>
      <c r="V6" s="153"/>
      <c r="W6" s="153"/>
      <c r="X6" s="153"/>
      <c r="Y6" s="153"/>
      <c r="Z6" s="153"/>
      <c r="AA6" s="153"/>
      <c r="AB6" s="153"/>
    </row>
    <row r="7" spans="1:28" ht="20.100000000000001" customHeight="1" x14ac:dyDescent="0.4">
      <c r="A7" s="55"/>
      <c r="B7" s="56"/>
      <c r="C7" s="56"/>
      <c r="D7" s="56"/>
      <c r="E7" s="56"/>
      <c r="F7" s="56"/>
      <c r="G7" s="56"/>
      <c r="H7" s="119"/>
      <c r="I7" s="119"/>
      <c r="J7" s="119"/>
      <c r="K7" s="119"/>
      <c r="L7" s="119"/>
      <c r="M7" s="133"/>
      <c r="N7" s="133"/>
      <c r="O7" s="133"/>
      <c r="P7" s="133"/>
      <c r="Q7" s="133"/>
      <c r="R7" s="153" t="str">
        <f>基本情報設定シート!$C$4&amp;"　"&amp;基本情報設定シート!$C$5</f>
        <v>　</v>
      </c>
      <c r="S7" s="153"/>
      <c r="T7" s="153"/>
      <c r="U7" s="153"/>
      <c r="V7" s="153"/>
      <c r="W7" s="153"/>
      <c r="X7" s="153"/>
      <c r="Y7" s="153"/>
      <c r="Z7" s="153"/>
      <c r="AA7" s="153"/>
      <c r="AB7" s="153"/>
    </row>
    <row r="8" spans="1:28" s="3" customFormat="1" ht="39.950000000000003" customHeight="1" x14ac:dyDescent="0.4">
      <c r="A8" s="54"/>
      <c r="B8" s="54"/>
      <c r="C8" s="54" t="s">
        <v>37</v>
      </c>
      <c r="D8" s="54"/>
      <c r="E8" s="54"/>
      <c r="F8" s="54"/>
      <c r="G8" s="54"/>
      <c r="H8" s="54"/>
      <c r="I8" s="54"/>
      <c r="J8" s="54"/>
      <c r="K8" s="54"/>
      <c r="L8" s="54"/>
      <c r="M8" s="54"/>
      <c r="N8" s="54"/>
      <c r="O8" s="54"/>
      <c r="P8" s="54"/>
      <c r="Q8" s="54"/>
      <c r="R8" s="54"/>
      <c r="S8" s="54"/>
      <c r="T8" s="54"/>
      <c r="U8" s="54"/>
      <c r="V8" s="54"/>
      <c r="W8" s="54"/>
      <c r="X8" s="54"/>
      <c r="Y8" s="54"/>
      <c r="Z8" s="54"/>
      <c r="AA8" s="54"/>
      <c r="AB8" s="54"/>
    </row>
    <row r="9" spans="1:28" s="3" customFormat="1" ht="30" customHeight="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3" customFormat="1" ht="39.950000000000003" customHeight="1" x14ac:dyDescent="0.4">
      <c r="A10" s="77"/>
      <c r="B10" s="290" t="s">
        <v>20</v>
      </c>
      <c r="C10" s="290"/>
      <c r="D10" s="290"/>
      <c r="E10" s="290"/>
      <c r="F10" s="290"/>
      <c r="G10" s="290"/>
      <c r="H10" s="436" t="str">
        <f>'(様式4号)完了届'!$H$10</f>
        <v>明治33年1月0日</v>
      </c>
      <c r="I10" s="436"/>
      <c r="J10" s="436"/>
      <c r="K10" s="436"/>
      <c r="L10" s="436"/>
      <c r="M10" s="436"/>
      <c r="N10" s="290" t="s">
        <v>21</v>
      </c>
      <c r="O10" s="290"/>
      <c r="P10" s="290"/>
      <c r="Q10" s="290"/>
      <c r="R10" s="290"/>
      <c r="S10" s="290"/>
      <c r="T10" s="437" t="str">
        <f>'(様式4号)完了届'!$R$10</f>
        <v>指令も産第号</v>
      </c>
      <c r="U10" s="437"/>
      <c r="V10" s="437"/>
      <c r="W10" s="437"/>
      <c r="X10" s="437"/>
      <c r="Y10" s="437"/>
      <c r="Z10" s="437"/>
      <c r="AA10" s="437"/>
      <c r="AB10" s="77"/>
    </row>
    <row r="11" spans="1:28" s="3" customFormat="1" ht="20.100000000000001" customHeight="1" x14ac:dyDescent="0.4">
      <c r="A11" s="54"/>
      <c r="B11" s="290" t="s">
        <v>1</v>
      </c>
      <c r="C11" s="290"/>
      <c r="D11" s="290"/>
      <c r="E11" s="290"/>
      <c r="F11" s="290"/>
      <c r="G11" s="290"/>
      <c r="H11" s="438" t="e">
        <f>'(様式1号)交付申請書'!$F$10</f>
        <v>#NUM!</v>
      </c>
      <c r="I11" s="438"/>
      <c r="J11" s="438"/>
      <c r="K11" s="438"/>
      <c r="L11" s="438"/>
      <c r="M11" s="438"/>
      <c r="N11" s="290" t="s">
        <v>22</v>
      </c>
      <c r="O11" s="290"/>
      <c r="P11" s="290"/>
      <c r="Q11" s="290"/>
      <c r="R11" s="290"/>
      <c r="S11" s="290"/>
      <c r="T11" s="476" t="str">
        <f>基本情報設定シート!$C$10</f>
        <v>松江市職場環境改善支援事業補助金</v>
      </c>
      <c r="U11" s="476"/>
      <c r="V11" s="476"/>
      <c r="W11" s="476"/>
      <c r="X11" s="476"/>
      <c r="Y11" s="476"/>
      <c r="Z11" s="476"/>
      <c r="AA11" s="476"/>
      <c r="AB11" s="54"/>
    </row>
    <row r="12" spans="1:28" s="3" customFormat="1" ht="20.100000000000001" customHeight="1" x14ac:dyDescent="0.4">
      <c r="A12" s="54"/>
      <c r="B12" s="120" t="s">
        <v>3</v>
      </c>
      <c r="C12" s="121"/>
      <c r="D12" s="121"/>
      <c r="E12" s="121"/>
      <c r="F12" s="121"/>
      <c r="G12" s="121"/>
      <c r="H12" s="121"/>
      <c r="I12" s="121"/>
      <c r="J12" s="121"/>
      <c r="K12" s="122"/>
      <c r="L12" s="129" t="str">
        <f>基本情報設定シート!$C$11</f>
        <v>職場環境改善支援事業</v>
      </c>
      <c r="M12" s="130"/>
      <c r="N12" s="130"/>
      <c r="O12" s="130"/>
      <c r="P12" s="130"/>
      <c r="Q12" s="130"/>
      <c r="R12" s="130"/>
      <c r="S12" s="130"/>
      <c r="T12" s="130"/>
      <c r="U12" s="130"/>
      <c r="V12" s="130"/>
      <c r="W12" s="130"/>
      <c r="X12" s="130"/>
      <c r="Y12" s="130"/>
      <c r="Z12" s="130"/>
      <c r="AA12" s="131"/>
      <c r="AB12" s="54"/>
    </row>
    <row r="13" spans="1:28" s="3" customFormat="1" ht="39.950000000000003" customHeight="1" x14ac:dyDescent="0.4">
      <c r="A13" s="54"/>
      <c r="B13" s="120" t="s">
        <v>38</v>
      </c>
      <c r="C13" s="121"/>
      <c r="D13" s="121"/>
      <c r="E13" s="121"/>
      <c r="F13" s="288" t="s">
        <v>39</v>
      </c>
      <c r="G13" s="288"/>
      <c r="H13" s="288"/>
      <c r="I13" s="288"/>
      <c r="J13" s="288"/>
      <c r="K13" s="289"/>
      <c r="L13" s="134">
        <f>'(様式5号)実績報告書'!$K$16</f>
        <v>0</v>
      </c>
      <c r="M13" s="135"/>
      <c r="N13" s="135"/>
      <c r="O13" s="135"/>
      <c r="P13" s="135"/>
      <c r="Q13" s="135"/>
      <c r="R13" s="135"/>
      <c r="S13" s="135"/>
      <c r="T13" s="135"/>
      <c r="U13" s="135"/>
      <c r="V13" s="135"/>
      <c r="W13" s="135"/>
      <c r="X13" s="135"/>
      <c r="Y13" s="135"/>
      <c r="Z13" s="304" t="s">
        <v>4</v>
      </c>
      <c r="AA13" s="305"/>
      <c r="AB13" s="54"/>
    </row>
    <row r="14" spans="1:28" s="3" customFormat="1" ht="39.950000000000003" customHeight="1" x14ac:dyDescent="0.4">
      <c r="A14" s="54"/>
      <c r="B14" s="120"/>
      <c r="C14" s="121"/>
      <c r="D14" s="121"/>
      <c r="E14" s="121"/>
      <c r="F14" s="469" t="s">
        <v>40</v>
      </c>
      <c r="G14" s="469"/>
      <c r="H14" s="469"/>
      <c r="I14" s="469"/>
      <c r="J14" s="469"/>
      <c r="K14" s="470"/>
      <c r="L14" s="471"/>
      <c r="M14" s="472"/>
      <c r="N14" s="472"/>
      <c r="O14" s="472"/>
      <c r="P14" s="472"/>
      <c r="Q14" s="472"/>
      <c r="R14" s="472"/>
      <c r="S14" s="472"/>
      <c r="T14" s="472"/>
      <c r="U14" s="472"/>
      <c r="V14" s="472"/>
      <c r="W14" s="472"/>
      <c r="X14" s="472"/>
      <c r="Y14" s="472"/>
      <c r="Z14" s="473" t="s">
        <v>4</v>
      </c>
      <c r="AA14" s="474"/>
      <c r="AB14" s="54"/>
    </row>
    <row r="15" spans="1:28" s="3" customFormat="1" ht="20.100000000000001" customHeight="1" x14ac:dyDescent="0.4">
      <c r="A15" s="54"/>
      <c r="B15" s="287" t="s">
        <v>147</v>
      </c>
      <c r="C15" s="288"/>
      <c r="D15" s="288"/>
      <c r="E15" s="288"/>
      <c r="F15" s="288"/>
      <c r="G15" s="288"/>
      <c r="H15" s="288"/>
      <c r="I15" s="288"/>
      <c r="J15" s="288"/>
      <c r="K15" s="289"/>
      <c r="L15" s="66"/>
      <c r="M15" s="133" t="s">
        <v>42</v>
      </c>
      <c r="N15" s="133"/>
      <c r="O15" s="133"/>
      <c r="P15" s="133"/>
      <c r="Q15" s="133"/>
      <c r="R15" s="133"/>
      <c r="S15" s="133"/>
      <c r="T15" s="54" t="s">
        <v>41</v>
      </c>
      <c r="U15" s="54"/>
      <c r="V15" s="475"/>
      <c r="W15" s="475"/>
      <c r="X15" s="475"/>
      <c r="Y15" s="475"/>
      <c r="Z15" s="67" t="s">
        <v>4</v>
      </c>
      <c r="AA15" s="68"/>
      <c r="AB15" s="54"/>
    </row>
    <row r="16" spans="1:28" s="3" customFormat="1" ht="20.100000000000001" customHeight="1" x14ac:dyDescent="0.4">
      <c r="A16" s="54"/>
      <c r="B16" s="465"/>
      <c r="C16" s="466"/>
      <c r="D16" s="466"/>
      <c r="E16" s="466"/>
      <c r="F16" s="466"/>
      <c r="G16" s="466"/>
      <c r="H16" s="466"/>
      <c r="I16" s="466"/>
      <c r="J16" s="466"/>
      <c r="K16" s="467"/>
      <c r="L16" s="66"/>
      <c r="M16" s="133" t="s">
        <v>42</v>
      </c>
      <c r="N16" s="133"/>
      <c r="O16" s="133"/>
      <c r="P16" s="133"/>
      <c r="Q16" s="133"/>
      <c r="R16" s="133"/>
      <c r="S16" s="133"/>
      <c r="T16" s="54" t="s">
        <v>41</v>
      </c>
      <c r="U16" s="54"/>
      <c r="V16" s="475"/>
      <c r="W16" s="475"/>
      <c r="X16" s="475"/>
      <c r="Y16" s="475"/>
      <c r="Z16" s="67" t="s">
        <v>4</v>
      </c>
      <c r="AA16" s="68"/>
      <c r="AB16" s="54"/>
    </row>
    <row r="17" spans="1:28" s="3" customFormat="1" ht="20.100000000000001" customHeight="1" x14ac:dyDescent="0.4">
      <c r="A17" s="54"/>
      <c r="B17" s="465"/>
      <c r="C17" s="466"/>
      <c r="D17" s="466"/>
      <c r="E17" s="466"/>
      <c r="F17" s="466"/>
      <c r="G17" s="466"/>
      <c r="H17" s="466"/>
      <c r="I17" s="466"/>
      <c r="J17" s="466"/>
      <c r="K17" s="467"/>
      <c r="L17" s="66"/>
      <c r="M17" s="133" t="s">
        <v>42</v>
      </c>
      <c r="N17" s="133"/>
      <c r="O17" s="133"/>
      <c r="P17" s="133"/>
      <c r="Q17" s="133"/>
      <c r="R17" s="133"/>
      <c r="S17" s="133"/>
      <c r="T17" s="54" t="s">
        <v>41</v>
      </c>
      <c r="U17" s="54"/>
      <c r="V17" s="475"/>
      <c r="W17" s="475"/>
      <c r="X17" s="475"/>
      <c r="Y17" s="475"/>
      <c r="Z17" s="67" t="s">
        <v>4</v>
      </c>
      <c r="AA17" s="68"/>
      <c r="AB17" s="54"/>
    </row>
    <row r="18" spans="1:28" s="3" customFormat="1" ht="19.5" customHeight="1" x14ac:dyDescent="0.4">
      <c r="A18" s="54"/>
      <c r="B18" s="465"/>
      <c r="C18" s="466"/>
      <c r="D18" s="466"/>
      <c r="E18" s="466"/>
      <c r="F18" s="466"/>
      <c r="G18" s="466"/>
      <c r="H18" s="466"/>
      <c r="I18" s="466"/>
      <c r="J18" s="466"/>
      <c r="K18" s="467"/>
      <c r="L18" s="66"/>
      <c r="M18" s="54"/>
      <c r="N18" s="54"/>
      <c r="O18" s="54"/>
      <c r="P18" s="54"/>
      <c r="Q18" s="54"/>
      <c r="R18" s="54"/>
      <c r="S18" s="119" t="s">
        <v>43</v>
      </c>
      <c r="T18" s="119"/>
      <c r="U18" s="119"/>
      <c r="V18" s="475">
        <v>0</v>
      </c>
      <c r="W18" s="475"/>
      <c r="X18" s="475"/>
      <c r="Y18" s="475"/>
      <c r="Z18" s="67" t="s">
        <v>4</v>
      </c>
      <c r="AA18" s="68"/>
      <c r="AB18" s="54"/>
    </row>
    <row r="19" spans="1:28" s="3" customFormat="1" ht="19.5" customHeight="1" x14ac:dyDescent="0.4">
      <c r="A19" s="54"/>
      <c r="B19" s="468"/>
      <c r="C19" s="469"/>
      <c r="D19" s="469"/>
      <c r="E19" s="469"/>
      <c r="F19" s="469"/>
      <c r="G19" s="469"/>
      <c r="H19" s="469"/>
      <c r="I19" s="469"/>
      <c r="J19" s="469"/>
      <c r="K19" s="470"/>
      <c r="L19" s="66"/>
      <c r="M19" s="54"/>
      <c r="N19" s="54"/>
      <c r="O19" s="54"/>
      <c r="P19" s="54"/>
      <c r="Q19" s="54"/>
      <c r="R19" s="54"/>
      <c r="S19" s="77"/>
      <c r="T19" s="77"/>
      <c r="U19" s="77"/>
      <c r="V19" s="69"/>
      <c r="W19" s="69"/>
      <c r="X19" s="69"/>
      <c r="Y19" s="69"/>
      <c r="Z19" s="70"/>
      <c r="AA19" s="68"/>
      <c r="AB19" s="54"/>
    </row>
    <row r="20" spans="1:28" s="3" customFormat="1" ht="39.950000000000003" customHeight="1" x14ac:dyDescent="0.4">
      <c r="A20" s="54"/>
      <c r="B20" s="120" t="s">
        <v>72</v>
      </c>
      <c r="C20" s="121"/>
      <c r="D20" s="121"/>
      <c r="E20" s="121"/>
      <c r="F20" s="121"/>
      <c r="G20" s="121"/>
      <c r="H20" s="121"/>
      <c r="I20" s="121"/>
      <c r="J20" s="121"/>
      <c r="K20" s="122"/>
      <c r="L20" s="134">
        <f>L14</f>
        <v>0</v>
      </c>
      <c r="M20" s="135"/>
      <c r="N20" s="135"/>
      <c r="O20" s="135"/>
      <c r="P20" s="135"/>
      <c r="Q20" s="135"/>
      <c r="R20" s="135"/>
      <c r="S20" s="135"/>
      <c r="T20" s="135"/>
      <c r="U20" s="135"/>
      <c r="V20" s="135"/>
      <c r="W20" s="135"/>
      <c r="X20" s="135"/>
      <c r="Y20" s="135"/>
      <c r="Z20" s="304" t="s">
        <v>4</v>
      </c>
      <c r="AA20" s="305"/>
      <c r="AB20" s="54"/>
    </row>
    <row r="21" spans="1:28" s="3" customFormat="1" ht="39.950000000000003" customHeight="1" x14ac:dyDescent="0.4">
      <c r="A21" s="54"/>
      <c r="B21" s="120" t="s">
        <v>73</v>
      </c>
      <c r="C21" s="121"/>
      <c r="D21" s="121"/>
      <c r="E21" s="121"/>
      <c r="F21" s="121"/>
      <c r="G21" s="121"/>
      <c r="H21" s="121"/>
      <c r="I21" s="121"/>
      <c r="J21" s="121"/>
      <c r="K21" s="122"/>
      <c r="L21" s="134">
        <v>0</v>
      </c>
      <c r="M21" s="135"/>
      <c r="N21" s="135"/>
      <c r="O21" s="135"/>
      <c r="P21" s="135"/>
      <c r="Q21" s="135"/>
      <c r="R21" s="135"/>
      <c r="S21" s="135"/>
      <c r="T21" s="135"/>
      <c r="U21" s="135"/>
      <c r="V21" s="135"/>
      <c r="W21" s="135"/>
      <c r="X21" s="135"/>
      <c r="Y21" s="135"/>
      <c r="Z21" s="304" t="s">
        <v>4</v>
      </c>
      <c r="AA21" s="305"/>
      <c r="AB21" s="54"/>
    </row>
    <row r="22" spans="1:28" s="3" customFormat="1" ht="39.950000000000003" customHeight="1" x14ac:dyDescent="0.4">
      <c r="A22" s="54"/>
      <c r="B22" s="120" t="s">
        <v>148</v>
      </c>
      <c r="C22" s="121"/>
      <c r="D22" s="121"/>
      <c r="E22" s="121"/>
      <c r="F22" s="121"/>
      <c r="G22" s="121"/>
      <c r="H22" s="121"/>
      <c r="I22" s="121"/>
      <c r="J22" s="121"/>
      <c r="K22" s="122"/>
      <c r="L22" s="326" t="s">
        <v>149</v>
      </c>
      <c r="M22" s="327"/>
      <c r="N22" s="327"/>
      <c r="O22" s="327"/>
      <c r="P22" s="327"/>
      <c r="Q22" s="327"/>
      <c r="R22" s="327"/>
      <c r="S22" s="327"/>
      <c r="T22" s="327"/>
      <c r="U22" s="327"/>
      <c r="V22" s="327"/>
      <c r="W22" s="327"/>
      <c r="X22" s="327"/>
      <c r="Y22" s="327"/>
      <c r="Z22" s="327"/>
      <c r="AA22" s="328"/>
      <c r="AB22" s="54"/>
    </row>
    <row r="23" spans="1:28" ht="20.100000000000001" customHeight="1" x14ac:dyDescent="0.4">
      <c r="A23" s="56"/>
      <c r="B23" s="56"/>
      <c r="C23" s="56"/>
      <c r="D23" s="63"/>
      <c r="E23" s="63"/>
      <c r="F23" s="63"/>
      <c r="G23" s="63"/>
      <c r="H23" s="63"/>
      <c r="I23" s="63"/>
      <c r="J23" s="63"/>
      <c r="K23" s="63"/>
      <c r="L23" s="63"/>
      <c r="M23" s="63"/>
      <c r="N23" s="63"/>
      <c r="O23" s="63"/>
      <c r="P23" s="63"/>
      <c r="Q23" s="63"/>
      <c r="R23" s="63"/>
      <c r="S23" s="63"/>
      <c r="T23" s="63"/>
      <c r="U23" s="63"/>
      <c r="V23" s="63"/>
      <c r="W23" s="63"/>
      <c r="X23" s="63"/>
      <c r="Y23" s="63"/>
      <c r="Z23" s="63"/>
      <c r="AA23" s="63"/>
      <c r="AB23" s="56"/>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6"/>
      <c r="B1" s="56"/>
      <c r="C1" s="56"/>
      <c r="D1" s="56"/>
      <c r="E1" s="56"/>
      <c r="F1" s="56"/>
      <c r="G1" s="56"/>
      <c r="H1" s="56"/>
      <c r="I1" s="56"/>
      <c r="J1" s="56"/>
      <c r="K1" s="56"/>
      <c r="L1" s="56"/>
      <c r="M1" s="56"/>
      <c r="N1" s="56"/>
      <c r="O1" s="56"/>
      <c r="P1" s="56"/>
      <c r="Q1" s="56"/>
      <c r="R1" s="56"/>
      <c r="S1" s="56"/>
      <c r="T1" s="56"/>
      <c r="U1" s="56"/>
      <c r="V1" s="56"/>
      <c r="W1" s="56"/>
      <c r="X1" s="56"/>
    </row>
    <row r="2" spans="1:24" ht="18.75" customHeight="1" x14ac:dyDescent="0.4">
      <c r="A2" s="54"/>
      <c r="B2" s="518" t="s">
        <v>81</v>
      </c>
      <c r="C2" s="518"/>
      <c r="D2" s="518"/>
      <c r="E2" s="518"/>
      <c r="F2" s="518"/>
      <c r="G2" s="518"/>
      <c r="H2" s="518"/>
      <c r="I2" s="518"/>
      <c r="J2" s="518"/>
      <c r="K2" s="518"/>
      <c r="L2" s="518"/>
      <c r="M2" s="518"/>
      <c r="N2" s="518"/>
      <c r="O2" s="518"/>
      <c r="P2" s="518"/>
      <c r="Q2" s="518"/>
      <c r="R2" s="518"/>
      <c r="S2" s="518"/>
      <c r="T2" s="518"/>
      <c r="U2" s="518"/>
      <c r="V2" s="518"/>
      <c r="W2" s="518"/>
      <c r="X2" s="518"/>
    </row>
    <row r="3" spans="1:24" ht="18.75" customHeight="1" x14ac:dyDescent="0.4">
      <c r="A3" s="54"/>
      <c r="B3" s="80"/>
      <c r="C3" s="80"/>
      <c r="D3" s="80"/>
      <c r="E3" s="80"/>
      <c r="F3" s="80"/>
      <c r="G3" s="80"/>
      <c r="H3" s="80"/>
      <c r="I3" s="80"/>
      <c r="J3" s="80"/>
      <c r="K3" s="80"/>
      <c r="L3" s="80"/>
      <c r="M3" s="80"/>
      <c r="N3" s="80"/>
      <c r="O3" s="80"/>
      <c r="P3" s="80"/>
      <c r="Q3" s="80"/>
      <c r="R3" s="80"/>
      <c r="S3" s="80"/>
      <c r="T3" s="80"/>
      <c r="U3" s="80"/>
      <c r="V3" s="80"/>
      <c r="W3" s="80"/>
      <c r="X3" s="80"/>
    </row>
    <row r="4" spans="1:24" ht="18.75" customHeight="1" x14ac:dyDescent="0.4">
      <c r="A4" s="519" t="s">
        <v>76</v>
      </c>
      <c r="B4" s="519"/>
      <c r="C4" s="519"/>
      <c r="D4" s="519"/>
      <c r="E4" s="519"/>
      <c r="F4" s="519"/>
      <c r="G4" s="519"/>
      <c r="H4" s="519"/>
      <c r="I4" s="519"/>
      <c r="J4" s="519"/>
      <c r="K4" s="519"/>
      <c r="L4" s="519"/>
      <c r="M4" s="519"/>
      <c r="N4" s="519"/>
      <c r="O4" s="519"/>
      <c r="P4" s="519"/>
      <c r="Q4" s="519"/>
      <c r="R4" s="519"/>
      <c r="S4" s="519"/>
      <c r="T4" s="519"/>
      <c r="U4" s="519"/>
      <c r="V4" s="519"/>
      <c r="W4" s="519"/>
      <c r="X4" s="519"/>
    </row>
    <row r="5" spans="1:24" ht="18.75" customHeight="1" x14ac:dyDescent="0.4">
      <c r="A5" s="519"/>
      <c r="B5" s="519"/>
      <c r="C5" s="519"/>
      <c r="D5" s="519"/>
      <c r="E5" s="519"/>
      <c r="F5" s="519"/>
      <c r="G5" s="519"/>
      <c r="H5" s="519"/>
      <c r="I5" s="519"/>
      <c r="J5" s="519"/>
      <c r="K5" s="519"/>
      <c r="L5" s="519"/>
      <c r="M5" s="519"/>
      <c r="N5" s="519"/>
      <c r="O5" s="519"/>
      <c r="P5" s="519"/>
      <c r="Q5" s="519"/>
      <c r="R5" s="519"/>
      <c r="S5" s="519"/>
      <c r="T5" s="519"/>
      <c r="U5" s="519"/>
      <c r="V5" s="519"/>
      <c r="W5" s="519"/>
      <c r="X5" s="519"/>
    </row>
    <row r="6" spans="1:24" ht="18.75" customHeight="1" x14ac:dyDescent="0.4">
      <c r="A6" s="87"/>
      <c r="B6" s="87"/>
      <c r="C6" s="87"/>
      <c r="D6" s="87"/>
      <c r="E6" s="87"/>
      <c r="F6" s="87"/>
      <c r="G6" s="87"/>
      <c r="H6" s="87"/>
      <c r="I6" s="87"/>
      <c r="J6" s="87"/>
      <c r="K6" s="87"/>
      <c r="L6" s="87"/>
      <c r="M6" s="87"/>
      <c r="N6" s="87"/>
      <c r="O6" s="87"/>
      <c r="P6" s="87"/>
      <c r="Q6" s="87"/>
      <c r="R6" s="87"/>
      <c r="S6" s="87"/>
      <c r="T6" s="87"/>
      <c r="U6" s="87"/>
      <c r="V6" s="87"/>
      <c r="W6" s="87"/>
      <c r="X6" s="87"/>
    </row>
    <row r="7" spans="1:24" ht="18.75" customHeight="1" x14ac:dyDescent="0.4">
      <c r="A7" s="55"/>
      <c r="B7" s="56"/>
      <c r="C7" s="56"/>
      <c r="D7" s="56"/>
      <c r="E7" s="56"/>
      <c r="F7" s="56"/>
      <c r="G7" s="56"/>
      <c r="H7" s="56"/>
      <c r="I7" s="56"/>
      <c r="J7" s="56"/>
      <c r="K7" s="56"/>
      <c r="L7" s="56"/>
      <c r="M7" s="56"/>
      <c r="N7" s="56"/>
      <c r="O7" s="56"/>
      <c r="P7" s="71"/>
      <c r="Q7" s="520">
        <f>'(様式7号)交付請求書'!$U$3</f>
        <v>0</v>
      </c>
      <c r="R7" s="520"/>
      <c r="S7" s="520"/>
      <c r="T7" s="520"/>
      <c r="U7" s="520"/>
      <c r="V7" s="520"/>
      <c r="W7" s="84"/>
      <c r="X7" s="56"/>
    </row>
    <row r="8" spans="1:24" ht="18.75" customHeight="1" x14ac:dyDescent="0.4">
      <c r="A8" s="57"/>
      <c r="B8" s="154" t="s">
        <v>8</v>
      </c>
      <c r="C8" s="154"/>
      <c r="D8" s="154"/>
      <c r="E8" s="154"/>
      <c r="F8" s="154"/>
      <c r="G8" s="154"/>
      <c r="H8" s="154"/>
      <c r="I8" s="57"/>
      <c r="J8" s="57"/>
      <c r="K8" s="56"/>
      <c r="L8" s="56"/>
      <c r="M8" s="56"/>
      <c r="N8" s="56"/>
      <c r="O8" s="56"/>
      <c r="P8" s="56"/>
      <c r="Q8" s="56"/>
      <c r="R8" s="56"/>
      <c r="S8" s="56"/>
      <c r="T8" s="56"/>
      <c r="U8" s="56"/>
      <c r="V8" s="56"/>
      <c r="W8" s="56"/>
      <c r="X8" s="56"/>
    </row>
    <row r="9" spans="1:24" s="3" customFormat="1" ht="18.75" customHeight="1" x14ac:dyDescent="0.4">
      <c r="A9" s="54"/>
      <c r="B9" s="81"/>
      <c r="C9" s="54"/>
      <c r="D9" s="54"/>
      <c r="E9" s="54"/>
      <c r="F9" s="54"/>
      <c r="G9" s="54"/>
      <c r="H9" s="54"/>
      <c r="I9" s="54"/>
      <c r="J9" s="54"/>
      <c r="K9" s="54"/>
      <c r="L9" s="54"/>
      <c r="M9" s="54"/>
      <c r="N9" s="54"/>
      <c r="O9" s="54"/>
      <c r="P9" s="54"/>
      <c r="Q9" s="54"/>
      <c r="R9" s="54"/>
      <c r="S9" s="54"/>
      <c r="T9" s="54"/>
      <c r="U9" s="54"/>
      <c r="V9" s="54"/>
      <c r="W9" s="54"/>
      <c r="X9" s="54"/>
    </row>
    <row r="10" spans="1:24" s="3" customFormat="1" ht="15" customHeight="1" thickBot="1" x14ac:dyDescent="0.45">
      <c r="A10" s="54"/>
      <c r="B10" s="54" t="s">
        <v>45</v>
      </c>
      <c r="C10" s="54"/>
      <c r="D10" s="54"/>
      <c r="E10" s="54"/>
      <c r="F10" s="54"/>
      <c r="G10" s="54"/>
      <c r="H10" s="54"/>
      <c r="I10" s="54"/>
      <c r="J10" s="54"/>
      <c r="K10" s="54"/>
      <c r="L10" s="54"/>
      <c r="M10" s="54"/>
      <c r="N10" s="54"/>
      <c r="O10" s="54"/>
      <c r="P10" s="54"/>
      <c r="Q10" s="54"/>
      <c r="R10" s="54"/>
      <c r="S10" s="54"/>
      <c r="T10" s="54"/>
      <c r="U10" s="54"/>
      <c r="V10" s="54"/>
      <c r="W10" s="54"/>
      <c r="X10" s="54"/>
    </row>
    <row r="11" spans="1:24" s="3" customFormat="1" ht="14.1" customHeight="1" x14ac:dyDescent="0.4">
      <c r="A11" s="54"/>
      <c r="B11" s="54"/>
      <c r="C11" s="521" t="s">
        <v>9</v>
      </c>
      <c r="D11" s="522"/>
      <c r="E11" s="522"/>
      <c r="F11" s="522"/>
      <c r="G11" s="525">
        <f>基本情報設定シート!$C$9</f>
        <v>0</v>
      </c>
      <c r="H11" s="525"/>
      <c r="I11" s="525"/>
      <c r="J11" s="525"/>
      <c r="K11" s="525"/>
      <c r="L11" s="525"/>
      <c r="M11" s="525"/>
      <c r="N11" s="525"/>
      <c r="O11" s="525"/>
      <c r="P11" s="525"/>
      <c r="Q11" s="525"/>
      <c r="R11" s="525"/>
      <c r="S11" s="525"/>
      <c r="T11" s="525"/>
      <c r="U11" s="525"/>
      <c r="V11" s="526"/>
      <c r="W11" s="72"/>
      <c r="X11" s="54"/>
    </row>
    <row r="12" spans="1:24" s="3" customFormat="1" ht="14.1" customHeight="1" x14ac:dyDescent="0.4">
      <c r="A12" s="54"/>
      <c r="B12" s="54"/>
      <c r="C12" s="523"/>
      <c r="D12" s="524"/>
      <c r="E12" s="524"/>
      <c r="F12" s="524"/>
      <c r="G12" s="527"/>
      <c r="H12" s="527"/>
      <c r="I12" s="527"/>
      <c r="J12" s="527"/>
      <c r="K12" s="527"/>
      <c r="L12" s="527"/>
      <c r="M12" s="527"/>
      <c r="N12" s="527"/>
      <c r="O12" s="527"/>
      <c r="P12" s="527"/>
      <c r="Q12" s="527"/>
      <c r="R12" s="527"/>
      <c r="S12" s="527"/>
      <c r="T12" s="527"/>
      <c r="U12" s="527"/>
      <c r="V12" s="528"/>
      <c r="W12" s="72"/>
      <c r="X12" s="54"/>
    </row>
    <row r="13" spans="1:24" s="3" customFormat="1" ht="14.1" customHeight="1" x14ac:dyDescent="0.4">
      <c r="A13" s="54"/>
      <c r="B13" s="54"/>
      <c r="C13" s="523"/>
      <c r="D13" s="524"/>
      <c r="E13" s="524"/>
      <c r="F13" s="524"/>
      <c r="G13" s="527"/>
      <c r="H13" s="527"/>
      <c r="I13" s="527"/>
      <c r="J13" s="527"/>
      <c r="K13" s="527"/>
      <c r="L13" s="527"/>
      <c r="M13" s="527"/>
      <c r="N13" s="527"/>
      <c r="O13" s="527"/>
      <c r="P13" s="527"/>
      <c r="Q13" s="527"/>
      <c r="R13" s="527"/>
      <c r="S13" s="527"/>
      <c r="T13" s="527"/>
      <c r="U13" s="527"/>
      <c r="V13" s="528"/>
      <c r="W13" s="72"/>
      <c r="X13" s="54"/>
    </row>
    <row r="14" spans="1:24" s="3" customFormat="1" ht="35.25" customHeight="1" x14ac:dyDescent="0.4">
      <c r="A14" s="54"/>
      <c r="B14" s="54"/>
      <c r="C14" s="523" t="s">
        <v>46</v>
      </c>
      <c r="D14" s="524"/>
      <c r="E14" s="524"/>
      <c r="F14" s="524"/>
      <c r="G14" s="537"/>
      <c r="H14" s="537"/>
      <c r="I14" s="537"/>
      <c r="J14" s="537"/>
      <c r="K14" s="537"/>
      <c r="L14" s="537"/>
      <c r="M14" s="537"/>
      <c r="N14" s="524" t="s">
        <v>48</v>
      </c>
      <c r="O14" s="524"/>
      <c r="P14" s="524"/>
      <c r="Q14" s="540"/>
      <c r="R14" s="540"/>
      <c r="S14" s="540"/>
      <c r="T14" s="540"/>
      <c r="U14" s="540"/>
      <c r="V14" s="541"/>
      <c r="W14" s="72"/>
      <c r="X14" s="54"/>
    </row>
    <row r="15" spans="1:24" s="3" customFormat="1" ht="14.1" customHeight="1" x14ac:dyDescent="0.4">
      <c r="A15" s="54"/>
      <c r="B15" s="54"/>
      <c r="C15" s="523" t="s">
        <v>47</v>
      </c>
      <c r="D15" s="524"/>
      <c r="E15" s="524"/>
      <c r="F15" s="524"/>
      <c r="G15" s="538" t="str">
        <f>基本情報設定シート!$C$3&amp;"　"&amp;基本情報設定シート!$C$4&amp;"　"&amp;基本情報設定シート!$C$5</f>
        <v>　　</v>
      </c>
      <c r="H15" s="538"/>
      <c r="I15" s="538"/>
      <c r="J15" s="538"/>
      <c r="K15" s="538"/>
      <c r="L15" s="538"/>
      <c r="M15" s="538"/>
      <c r="N15" s="524"/>
      <c r="O15" s="524"/>
      <c r="P15" s="524"/>
      <c r="Q15" s="540"/>
      <c r="R15" s="540"/>
      <c r="S15" s="540"/>
      <c r="T15" s="540"/>
      <c r="U15" s="540"/>
      <c r="V15" s="541"/>
      <c r="W15" s="72"/>
      <c r="X15" s="54"/>
    </row>
    <row r="16" spans="1:24" s="3" customFormat="1" ht="14.1" customHeight="1" x14ac:dyDescent="0.4">
      <c r="A16" s="54"/>
      <c r="B16" s="54"/>
      <c r="C16" s="523"/>
      <c r="D16" s="524"/>
      <c r="E16" s="524"/>
      <c r="F16" s="524"/>
      <c r="G16" s="538"/>
      <c r="H16" s="538"/>
      <c r="I16" s="538"/>
      <c r="J16" s="538"/>
      <c r="K16" s="538"/>
      <c r="L16" s="538"/>
      <c r="M16" s="538"/>
      <c r="N16" s="524"/>
      <c r="O16" s="524"/>
      <c r="P16" s="524"/>
      <c r="Q16" s="540"/>
      <c r="R16" s="540"/>
      <c r="S16" s="540"/>
      <c r="T16" s="540"/>
      <c r="U16" s="540"/>
      <c r="V16" s="541"/>
      <c r="W16" s="72"/>
      <c r="X16" s="54"/>
    </row>
    <row r="17" spans="1:24" s="3" customFormat="1" ht="14.1" customHeight="1" thickBot="1" x14ac:dyDescent="0.45">
      <c r="A17" s="54"/>
      <c r="B17" s="81"/>
      <c r="C17" s="529"/>
      <c r="D17" s="530"/>
      <c r="E17" s="530"/>
      <c r="F17" s="530"/>
      <c r="G17" s="539"/>
      <c r="H17" s="539"/>
      <c r="I17" s="539"/>
      <c r="J17" s="539"/>
      <c r="K17" s="539"/>
      <c r="L17" s="539"/>
      <c r="M17" s="539"/>
      <c r="N17" s="530"/>
      <c r="O17" s="530"/>
      <c r="P17" s="530"/>
      <c r="Q17" s="542"/>
      <c r="R17" s="542"/>
      <c r="S17" s="542"/>
      <c r="T17" s="542"/>
      <c r="U17" s="542"/>
      <c r="V17" s="543"/>
      <c r="W17" s="72"/>
      <c r="X17" s="54"/>
    </row>
    <row r="18" spans="1:24" s="3" customFormat="1" ht="18.75" customHeight="1" x14ac:dyDescent="0.4">
      <c r="A18" s="54"/>
      <c r="B18" s="54"/>
      <c r="C18" s="54"/>
      <c r="D18" s="54"/>
      <c r="E18" s="54"/>
      <c r="F18" s="54"/>
      <c r="G18" s="54"/>
      <c r="H18" s="54"/>
      <c r="I18" s="54"/>
      <c r="J18" s="54"/>
      <c r="K18" s="54"/>
      <c r="L18" s="54"/>
      <c r="M18" s="54"/>
      <c r="N18" s="54"/>
      <c r="O18" s="54"/>
      <c r="P18" s="54"/>
      <c r="Q18" s="54"/>
      <c r="R18" s="54"/>
      <c r="S18" s="54"/>
      <c r="T18" s="54"/>
      <c r="U18" s="54"/>
      <c r="V18" s="54"/>
      <c r="W18" s="54"/>
      <c r="X18" s="54"/>
    </row>
    <row r="19" spans="1:24" s="3" customFormat="1" ht="18.75" customHeight="1" x14ac:dyDescent="0.4">
      <c r="A19" s="54"/>
      <c r="B19" s="54"/>
      <c r="C19" s="54" t="s">
        <v>44</v>
      </c>
      <c r="D19" s="54"/>
      <c r="E19" s="54"/>
      <c r="F19" s="54"/>
      <c r="G19" s="54"/>
      <c r="H19" s="54"/>
      <c r="I19" s="54"/>
      <c r="J19" s="54"/>
      <c r="K19" s="54"/>
      <c r="L19" s="54"/>
      <c r="M19" s="54"/>
      <c r="N19" s="54"/>
      <c r="O19" s="54"/>
      <c r="P19" s="54"/>
      <c r="Q19" s="54"/>
      <c r="R19" s="54"/>
      <c r="S19" s="54"/>
      <c r="T19" s="54"/>
      <c r="U19" s="54"/>
      <c r="V19" s="54"/>
      <c r="W19" s="54"/>
      <c r="X19" s="54"/>
    </row>
    <row r="20" spans="1:24" s="3" customFormat="1" ht="15" customHeight="1" x14ac:dyDescent="0.4">
      <c r="A20" s="54"/>
      <c r="B20" s="54"/>
      <c r="C20" s="54"/>
      <c r="D20" s="54"/>
      <c r="E20" s="54"/>
      <c r="F20" s="54"/>
      <c r="G20" s="54"/>
      <c r="H20" s="54"/>
      <c r="I20" s="54"/>
      <c r="J20" s="54"/>
      <c r="K20" s="54"/>
      <c r="L20" s="54"/>
      <c r="M20" s="54"/>
      <c r="N20" s="54"/>
      <c r="O20" s="54"/>
      <c r="P20" s="54"/>
      <c r="Q20" s="54"/>
      <c r="R20" s="54"/>
      <c r="S20" s="54"/>
      <c r="T20" s="54"/>
      <c r="U20" s="54"/>
      <c r="V20" s="54"/>
      <c r="W20" s="54"/>
      <c r="X20" s="54"/>
    </row>
    <row r="21" spans="1:24" s="3" customFormat="1" ht="15" customHeight="1" x14ac:dyDescent="0.4">
      <c r="A21" s="119" t="s">
        <v>0</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row>
    <row r="22" spans="1:24" s="3" customFormat="1" ht="15" customHeight="1" thickBot="1" x14ac:dyDescent="0.45">
      <c r="A22" s="77"/>
      <c r="B22" s="77"/>
      <c r="C22" s="77"/>
      <c r="D22" s="77"/>
      <c r="E22" s="77"/>
      <c r="F22" s="77"/>
      <c r="G22" s="77"/>
      <c r="H22" s="77"/>
      <c r="I22" s="77"/>
      <c r="J22" s="77"/>
      <c r="K22" s="77"/>
      <c r="L22" s="77"/>
      <c r="M22" s="77"/>
      <c r="N22" s="77"/>
      <c r="O22" s="77"/>
      <c r="P22" s="77"/>
      <c r="Q22" s="77"/>
      <c r="R22" s="77"/>
      <c r="S22" s="77"/>
      <c r="T22" s="77"/>
      <c r="U22" s="77"/>
      <c r="V22" s="77"/>
      <c r="W22" s="77"/>
      <c r="X22" s="77"/>
    </row>
    <row r="23" spans="1:24" ht="15" customHeight="1" x14ac:dyDescent="0.4">
      <c r="A23" s="56"/>
      <c r="B23" s="56"/>
      <c r="C23" s="531" t="s">
        <v>49</v>
      </c>
      <c r="D23" s="532"/>
      <c r="E23" s="532"/>
      <c r="F23" s="532"/>
      <c r="G23" s="532"/>
      <c r="H23" s="544" t="str">
        <f>基本情報設定シート!$C$10</f>
        <v>松江市職場環境改善支援事業補助金</v>
      </c>
      <c r="I23" s="544"/>
      <c r="J23" s="544"/>
      <c r="K23" s="544"/>
      <c r="L23" s="544"/>
      <c r="M23" s="544"/>
      <c r="N23" s="544"/>
      <c r="O23" s="544"/>
      <c r="P23" s="544"/>
      <c r="Q23" s="544"/>
      <c r="R23" s="544"/>
      <c r="S23" s="544"/>
      <c r="T23" s="544"/>
      <c r="U23" s="544"/>
      <c r="V23" s="545"/>
      <c r="W23" s="73"/>
      <c r="X23" s="56"/>
    </row>
    <row r="24" spans="1:24" ht="15" customHeight="1" x14ac:dyDescent="0.4">
      <c r="A24" s="56"/>
      <c r="B24" s="56"/>
      <c r="C24" s="533"/>
      <c r="D24" s="534"/>
      <c r="E24" s="534"/>
      <c r="F24" s="534"/>
      <c r="G24" s="534"/>
      <c r="H24" s="546"/>
      <c r="I24" s="546"/>
      <c r="J24" s="546"/>
      <c r="K24" s="546"/>
      <c r="L24" s="546"/>
      <c r="M24" s="546"/>
      <c r="N24" s="546"/>
      <c r="O24" s="546"/>
      <c r="P24" s="546"/>
      <c r="Q24" s="546"/>
      <c r="R24" s="546"/>
      <c r="S24" s="546"/>
      <c r="T24" s="546"/>
      <c r="U24" s="546"/>
      <c r="V24" s="547"/>
      <c r="W24" s="73"/>
      <c r="X24" s="56"/>
    </row>
    <row r="25" spans="1:24" ht="15" customHeight="1" x14ac:dyDescent="0.4">
      <c r="A25" s="56"/>
      <c r="B25" s="56"/>
      <c r="C25" s="535"/>
      <c r="D25" s="536"/>
      <c r="E25" s="536"/>
      <c r="F25" s="536"/>
      <c r="G25" s="536"/>
      <c r="H25" s="548"/>
      <c r="I25" s="548"/>
      <c r="J25" s="548"/>
      <c r="K25" s="548"/>
      <c r="L25" s="548"/>
      <c r="M25" s="548"/>
      <c r="N25" s="548"/>
      <c r="O25" s="549"/>
      <c r="P25" s="549"/>
      <c r="Q25" s="549"/>
      <c r="R25" s="549"/>
      <c r="S25" s="549"/>
      <c r="T25" s="549"/>
      <c r="U25" s="549"/>
      <c r="V25" s="550"/>
      <c r="W25" s="73"/>
      <c r="X25" s="56"/>
    </row>
    <row r="26" spans="1:24" ht="15.95" customHeight="1" x14ac:dyDescent="0.4">
      <c r="A26" s="56"/>
      <c r="B26" s="56"/>
      <c r="C26" s="506" t="s">
        <v>50</v>
      </c>
      <c r="D26" s="507"/>
      <c r="E26" s="507"/>
      <c r="F26" s="507"/>
      <c r="G26" s="500"/>
      <c r="H26" s="485"/>
      <c r="I26" s="486"/>
      <c r="J26" s="486"/>
      <c r="K26" s="486"/>
      <c r="L26" s="486" t="s">
        <v>77</v>
      </c>
      <c r="M26" s="486"/>
      <c r="N26" s="552" t="s">
        <v>53</v>
      </c>
      <c r="O26" s="553"/>
      <c r="P26" s="554"/>
      <c r="Q26" s="486"/>
      <c r="R26" s="486"/>
      <c r="S26" s="486"/>
      <c r="T26" s="486"/>
      <c r="U26" s="486" t="s">
        <v>74</v>
      </c>
      <c r="V26" s="487"/>
      <c r="W26" s="56"/>
      <c r="X26" s="56"/>
    </row>
    <row r="27" spans="1:24" ht="15.95" customHeight="1" x14ac:dyDescent="0.4">
      <c r="A27" s="56"/>
      <c r="B27" s="56"/>
      <c r="C27" s="512"/>
      <c r="D27" s="513"/>
      <c r="E27" s="513"/>
      <c r="F27" s="513"/>
      <c r="G27" s="514"/>
      <c r="H27" s="561"/>
      <c r="I27" s="551"/>
      <c r="J27" s="551"/>
      <c r="K27" s="551"/>
      <c r="L27" s="551"/>
      <c r="M27" s="551"/>
      <c r="N27" s="555"/>
      <c r="O27" s="556"/>
      <c r="P27" s="557"/>
      <c r="Q27" s="551"/>
      <c r="R27" s="551"/>
      <c r="S27" s="551"/>
      <c r="T27" s="551"/>
      <c r="U27" s="420"/>
      <c r="V27" s="562"/>
      <c r="W27" s="56"/>
      <c r="X27" s="56"/>
    </row>
    <row r="28" spans="1:24" ht="24" customHeight="1" x14ac:dyDescent="0.4">
      <c r="A28" s="56"/>
      <c r="B28" s="56"/>
      <c r="C28" s="515"/>
      <c r="D28" s="516"/>
      <c r="E28" s="516"/>
      <c r="F28" s="516"/>
      <c r="G28" s="517"/>
      <c r="H28" s="504" t="s">
        <v>79</v>
      </c>
      <c r="I28" s="505"/>
      <c r="J28" s="505"/>
      <c r="K28" s="494"/>
      <c r="L28" s="494"/>
      <c r="M28" s="7" t="s">
        <v>78</v>
      </c>
      <c r="N28" s="558"/>
      <c r="O28" s="559"/>
      <c r="P28" s="560"/>
      <c r="Q28" s="505" t="s">
        <v>80</v>
      </c>
      <c r="R28" s="505"/>
      <c r="S28" s="505"/>
      <c r="T28" s="494"/>
      <c r="U28" s="494"/>
      <c r="V28" s="6" t="s">
        <v>78</v>
      </c>
      <c r="W28" s="56"/>
      <c r="X28" s="56"/>
    </row>
    <row r="29" spans="1:24" ht="20.100000000000001" customHeight="1" x14ac:dyDescent="0.4">
      <c r="A29" s="56"/>
      <c r="B29" s="56"/>
      <c r="C29" s="506" t="s">
        <v>51</v>
      </c>
      <c r="D29" s="507"/>
      <c r="E29" s="507"/>
      <c r="F29" s="507"/>
      <c r="G29" s="500"/>
      <c r="H29" s="485" t="s">
        <v>152</v>
      </c>
      <c r="I29" s="486"/>
      <c r="J29" s="486"/>
      <c r="K29" s="486"/>
      <c r="L29" s="491"/>
      <c r="M29" s="498" t="s">
        <v>54</v>
      </c>
      <c r="N29" s="499"/>
      <c r="O29" s="500"/>
      <c r="P29" s="483"/>
      <c r="Q29" s="483"/>
      <c r="R29" s="483"/>
      <c r="S29" s="483"/>
      <c r="T29" s="483"/>
      <c r="U29" s="483"/>
      <c r="V29" s="496"/>
      <c r="W29" s="74"/>
      <c r="X29" s="56"/>
    </row>
    <row r="30" spans="1:24" ht="20.100000000000001" customHeight="1" x14ac:dyDescent="0.4">
      <c r="A30" s="56"/>
      <c r="B30" s="56"/>
      <c r="C30" s="508"/>
      <c r="D30" s="502"/>
      <c r="E30" s="502"/>
      <c r="F30" s="502"/>
      <c r="G30" s="503"/>
      <c r="H30" s="85" t="s">
        <v>150</v>
      </c>
      <c r="I30" s="489"/>
      <c r="J30" s="489"/>
      <c r="K30" s="489"/>
      <c r="L30" s="86" t="s">
        <v>151</v>
      </c>
      <c r="M30" s="501"/>
      <c r="N30" s="502"/>
      <c r="O30" s="503"/>
      <c r="P30" s="484"/>
      <c r="Q30" s="484"/>
      <c r="R30" s="484"/>
      <c r="S30" s="484"/>
      <c r="T30" s="484"/>
      <c r="U30" s="484"/>
      <c r="V30" s="497"/>
      <c r="W30" s="74"/>
      <c r="X30" s="56"/>
    </row>
    <row r="31" spans="1:24" ht="20.100000000000001" customHeight="1" x14ac:dyDescent="0.4">
      <c r="A31" s="56"/>
      <c r="B31" s="56"/>
      <c r="C31" s="506" t="s">
        <v>46</v>
      </c>
      <c r="D31" s="507"/>
      <c r="E31" s="507"/>
      <c r="F31" s="507"/>
      <c r="G31" s="500"/>
      <c r="H31" s="485"/>
      <c r="I31" s="486"/>
      <c r="J31" s="486"/>
      <c r="K31" s="486"/>
      <c r="L31" s="486"/>
      <c r="M31" s="486"/>
      <c r="N31" s="486"/>
      <c r="O31" s="486"/>
      <c r="P31" s="486"/>
      <c r="Q31" s="486"/>
      <c r="R31" s="486"/>
      <c r="S31" s="486"/>
      <c r="T31" s="486"/>
      <c r="U31" s="486"/>
      <c r="V31" s="487"/>
      <c r="W31" s="56"/>
      <c r="X31" s="56"/>
    </row>
    <row r="32" spans="1:24" ht="20.100000000000001" customHeight="1" x14ac:dyDescent="0.4">
      <c r="A32" s="56"/>
      <c r="B32" s="56"/>
      <c r="C32" s="508"/>
      <c r="D32" s="502"/>
      <c r="E32" s="502"/>
      <c r="F32" s="502"/>
      <c r="G32" s="503"/>
      <c r="H32" s="488"/>
      <c r="I32" s="489"/>
      <c r="J32" s="489"/>
      <c r="K32" s="489"/>
      <c r="L32" s="489"/>
      <c r="M32" s="489"/>
      <c r="N32" s="489"/>
      <c r="O32" s="489"/>
      <c r="P32" s="489"/>
      <c r="Q32" s="489"/>
      <c r="R32" s="489"/>
      <c r="S32" s="489"/>
      <c r="T32" s="489"/>
      <c r="U32" s="489"/>
      <c r="V32" s="490"/>
      <c r="W32" s="56"/>
      <c r="X32" s="56"/>
    </row>
    <row r="33" spans="1:24" ht="20.100000000000001" customHeight="1" x14ac:dyDescent="0.4">
      <c r="A33" s="56"/>
      <c r="B33" s="56"/>
      <c r="C33" s="506" t="s">
        <v>52</v>
      </c>
      <c r="D33" s="507"/>
      <c r="E33" s="507"/>
      <c r="F33" s="507"/>
      <c r="G33" s="500"/>
      <c r="H33" s="477"/>
      <c r="I33" s="478"/>
      <c r="J33" s="478"/>
      <c r="K33" s="478"/>
      <c r="L33" s="478"/>
      <c r="M33" s="478"/>
      <c r="N33" s="478"/>
      <c r="O33" s="478"/>
      <c r="P33" s="478"/>
      <c r="Q33" s="478"/>
      <c r="R33" s="478"/>
      <c r="S33" s="478"/>
      <c r="T33" s="478"/>
      <c r="U33" s="478"/>
      <c r="V33" s="479"/>
      <c r="W33" s="75"/>
      <c r="X33" s="56"/>
    </row>
    <row r="34" spans="1:24" ht="20.100000000000001" customHeight="1" thickBot="1" x14ac:dyDescent="0.45">
      <c r="A34" s="56"/>
      <c r="B34" s="56"/>
      <c r="C34" s="509"/>
      <c r="D34" s="510"/>
      <c r="E34" s="510"/>
      <c r="F34" s="510"/>
      <c r="G34" s="511"/>
      <c r="H34" s="480"/>
      <c r="I34" s="481"/>
      <c r="J34" s="481"/>
      <c r="K34" s="481"/>
      <c r="L34" s="481"/>
      <c r="M34" s="481"/>
      <c r="N34" s="481"/>
      <c r="O34" s="481"/>
      <c r="P34" s="481"/>
      <c r="Q34" s="481"/>
      <c r="R34" s="481"/>
      <c r="S34" s="481"/>
      <c r="T34" s="481"/>
      <c r="U34" s="481"/>
      <c r="V34" s="482"/>
      <c r="W34" s="75"/>
      <c r="X34" s="56"/>
    </row>
    <row r="35" spans="1:24" ht="18.75" customHeight="1" thickBot="1" x14ac:dyDescent="0.45">
      <c r="A35" s="56"/>
      <c r="B35" s="56"/>
      <c r="C35" s="56"/>
      <c r="D35" s="56"/>
      <c r="E35" s="56"/>
      <c r="F35" s="56"/>
      <c r="G35" s="56"/>
      <c r="H35" s="56"/>
      <c r="I35" s="56"/>
      <c r="J35" s="56"/>
      <c r="K35" s="56"/>
      <c r="L35" s="56"/>
      <c r="M35" s="56"/>
      <c r="N35" s="56"/>
      <c r="O35" s="56"/>
      <c r="P35" s="56"/>
      <c r="Q35" s="56"/>
      <c r="R35" s="56"/>
      <c r="S35" s="56"/>
      <c r="T35" s="56"/>
      <c r="U35" s="56"/>
      <c r="V35" s="56"/>
      <c r="W35" s="56"/>
      <c r="X35" s="56"/>
    </row>
    <row r="36" spans="1:24" ht="9" customHeight="1" x14ac:dyDescent="0.4">
      <c r="A36" s="56"/>
      <c r="B36" s="76"/>
      <c r="C36" s="76"/>
      <c r="D36" s="76"/>
      <c r="E36" s="76"/>
      <c r="F36" s="76"/>
      <c r="G36" s="76"/>
      <c r="H36" s="76"/>
      <c r="I36" s="76"/>
      <c r="J36" s="76"/>
      <c r="K36" s="76"/>
      <c r="L36" s="76"/>
      <c r="M36" s="76"/>
      <c r="N36" s="76"/>
      <c r="O36" s="76"/>
      <c r="P36" s="76"/>
      <c r="Q36" s="76"/>
      <c r="R36" s="76"/>
      <c r="S36" s="76"/>
      <c r="T36" s="76"/>
      <c r="U36" s="76"/>
      <c r="V36" s="76"/>
      <c r="W36" s="76"/>
      <c r="X36" s="56"/>
    </row>
    <row r="37" spans="1:24" ht="18.75" customHeight="1" x14ac:dyDescent="0.4">
      <c r="A37" s="56"/>
      <c r="B37" s="56" t="s">
        <v>55</v>
      </c>
      <c r="C37" s="54"/>
      <c r="D37" s="54"/>
      <c r="E37" s="54"/>
      <c r="F37" s="56"/>
      <c r="G37" s="56"/>
      <c r="H37" s="56"/>
      <c r="I37" s="56"/>
      <c r="J37" s="56"/>
      <c r="K37" s="56"/>
      <c r="L37" s="56"/>
      <c r="M37" s="56"/>
      <c r="N37" s="56"/>
      <c r="O37" s="56"/>
      <c r="P37" s="56"/>
      <c r="Q37" s="56"/>
      <c r="R37" s="56"/>
      <c r="S37" s="56"/>
      <c r="T37" s="56"/>
      <c r="U37" s="56"/>
      <c r="V37" s="56"/>
      <c r="W37" s="56"/>
      <c r="X37" s="56"/>
    </row>
    <row r="38" spans="1:24" ht="17.100000000000001" customHeight="1" x14ac:dyDescent="0.4">
      <c r="A38" s="56"/>
      <c r="B38" s="56"/>
      <c r="C38" s="495"/>
      <c r="D38" s="495"/>
      <c r="E38" s="54" t="s">
        <v>56</v>
      </c>
      <c r="F38" s="56"/>
      <c r="G38" s="56"/>
      <c r="H38" s="56"/>
      <c r="I38" s="56"/>
      <c r="J38" s="56"/>
      <c r="K38" s="56"/>
      <c r="L38" s="56"/>
      <c r="M38" s="56"/>
      <c r="N38" s="56"/>
      <c r="O38" s="56"/>
      <c r="P38" s="56"/>
      <c r="Q38" s="56"/>
      <c r="R38" s="56"/>
      <c r="S38" s="56"/>
      <c r="T38" s="56"/>
      <c r="U38" s="56"/>
      <c r="V38" s="56"/>
      <c r="W38" s="56"/>
      <c r="X38" s="56"/>
    </row>
    <row r="39" spans="1:24" ht="17.100000000000001" customHeight="1" x14ac:dyDescent="0.4">
      <c r="A39" s="56"/>
      <c r="B39" s="56"/>
      <c r="C39" s="495"/>
      <c r="D39" s="495"/>
      <c r="E39" s="54" t="s">
        <v>57</v>
      </c>
      <c r="F39" s="56"/>
      <c r="G39" s="56"/>
      <c r="H39" s="56"/>
      <c r="I39" s="56"/>
      <c r="J39" s="56"/>
      <c r="K39" s="56"/>
      <c r="L39" s="56"/>
      <c r="M39" s="56"/>
      <c r="N39" s="56"/>
      <c r="O39" s="56"/>
      <c r="P39" s="56"/>
      <c r="Q39" s="56"/>
      <c r="R39" s="56"/>
      <c r="S39" s="56"/>
      <c r="T39" s="56"/>
      <c r="U39" s="56"/>
      <c r="V39" s="56"/>
      <c r="W39" s="56"/>
      <c r="X39" s="56"/>
    </row>
    <row r="40" spans="1:24" ht="18.75" customHeight="1" x14ac:dyDescent="0.4">
      <c r="A40" s="56"/>
      <c r="B40" s="56"/>
      <c r="C40" s="56"/>
      <c r="D40" s="56"/>
      <c r="E40" s="56"/>
      <c r="F40" s="56"/>
      <c r="G40" s="56"/>
      <c r="H40" s="56"/>
      <c r="I40" s="56"/>
      <c r="J40" s="56"/>
      <c r="K40" s="56"/>
      <c r="L40" s="56"/>
      <c r="M40" s="56"/>
      <c r="N40" s="56"/>
      <c r="O40" s="56"/>
      <c r="P40" s="56"/>
      <c r="Q40" s="56"/>
      <c r="R40" s="56"/>
      <c r="S40" s="56"/>
      <c r="T40" s="56"/>
      <c r="U40" s="56"/>
      <c r="V40" s="56"/>
      <c r="W40" s="56"/>
      <c r="X40" s="56"/>
    </row>
    <row r="41" spans="1:24" ht="20.100000000000001" customHeight="1" x14ac:dyDescent="0.4">
      <c r="A41" s="56"/>
      <c r="B41" s="56"/>
      <c r="C41" s="56"/>
      <c r="D41" s="56"/>
      <c r="E41" s="56"/>
      <c r="F41" s="56"/>
      <c r="G41" s="56"/>
      <c r="H41" s="56"/>
      <c r="I41" s="56"/>
      <c r="J41" s="56"/>
      <c r="K41" s="492" t="s">
        <v>58</v>
      </c>
      <c r="L41" s="492"/>
      <c r="M41" s="492"/>
      <c r="N41" s="492"/>
      <c r="O41" s="492"/>
      <c r="P41" s="492"/>
      <c r="Q41" s="492"/>
      <c r="R41" s="492"/>
      <c r="S41" s="492"/>
      <c r="T41" s="492"/>
      <c r="U41" s="492"/>
      <c r="V41" s="492"/>
      <c r="W41" s="492"/>
      <c r="X41" s="56"/>
    </row>
    <row r="42" spans="1:24" ht="20.100000000000001" customHeight="1" x14ac:dyDescent="0.4">
      <c r="A42" s="56"/>
      <c r="B42" s="56"/>
      <c r="C42" s="56"/>
      <c r="D42" s="56"/>
      <c r="E42" s="56"/>
      <c r="F42" s="56"/>
      <c r="G42" s="56"/>
      <c r="H42" s="56"/>
      <c r="I42" s="56"/>
      <c r="J42" s="56"/>
      <c r="K42" s="492" t="s">
        <v>59</v>
      </c>
      <c r="L42" s="492"/>
      <c r="M42" s="492"/>
      <c r="N42" s="492"/>
      <c r="O42" s="493"/>
      <c r="P42" s="493"/>
      <c r="Q42" s="493"/>
      <c r="R42" s="493"/>
      <c r="S42" s="493"/>
      <c r="T42" s="493"/>
      <c r="U42" s="493"/>
      <c r="V42" s="493"/>
      <c r="W42" s="493"/>
      <c r="X42" s="56"/>
    </row>
    <row r="43" spans="1:24" ht="20.100000000000001" customHeight="1" x14ac:dyDescent="0.4">
      <c r="A43" s="56"/>
      <c r="B43" s="56"/>
      <c r="C43" s="56"/>
      <c r="D43" s="56"/>
      <c r="E43" s="56"/>
      <c r="F43" s="56"/>
      <c r="G43" s="56"/>
      <c r="H43" s="56"/>
      <c r="I43" s="56"/>
      <c r="J43" s="56"/>
      <c r="K43" s="492"/>
      <c r="L43" s="492"/>
      <c r="M43" s="492"/>
      <c r="N43" s="492"/>
      <c r="O43" s="493"/>
      <c r="P43" s="493"/>
      <c r="Q43" s="493"/>
      <c r="R43" s="493"/>
      <c r="S43" s="493"/>
      <c r="T43" s="493"/>
      <c r="U43" s="493"/>
      <c r="V43" s="493"/>
      <c r="W43" s="493"/>
      <c r="X43" s="56"/>
    </row>
    <row r="44" spans="1:24" ht="18.75" customHeight="1" x14ac:dyDescent="0.4">
      <c r="A44" s="56"/>
      <c r="B44" s="56"/>
      <c r="C44" s="56"/>
      <c r="D44" s="56"/>
      <c r="E44" s="56"/>
      <c r="F44" s="56"/>
      <c r="G44" s="56"/>
      <c r="H44" s="56"/>
      <c r="I44" s="56"/>
      <c r="J44" s="56"/>
      <c r="K44" s="56"/>
      <c r="L44" s="56"/>
      <c r="M44" s="56"/>
      <c r="N44" s="56"/>
      <c r="O44" s="56"/>
      <c r="P44" s="56"/>
      <c r="Q44" s="56"/>
      <c r="R44" s="56"/>
      <c r="S44" s="56"/>
      <c r="T44" s="56"/>
      <c r="U44" s="56"/>
      <c r="V44" s="56"/>
      <c r="W44" s="56"/>
      <c r="X44" s="56"/>
    </row>
    <row r="45" spans="1:24" ht="18.75" customHeight="1" x14ac:dyDescent="0.4">
      <c r="A45" s="56"/>
      <c r="B45" s="56"/>
      <c r="C45" s="56"/>
      <c r="D45" s="56"/>
      <c r="E45" s="56"/>
      <c r="F45" s="56"/>
      <c r="G45" s="56"/>
      <c r="H45" s="56"/>
      <c r="I45" s="56"/>
      <c r="J45" s="56"/>
      <c r="K45" s="56"/>
      <c r="L45" s="56"/>
      <c r="M45" s="56"/>
      <c r="N45" s="56"/>
      <c r="O45" s="56"/>
      <c r="P45" s="56"/>
      <c r="Q45" s="56"/>
      <c r="R45" s="56"/>
      <c r="S45" s="56"/>
      <c r="T45" s="56"/>
      <c r="U45" s="56"/>
      <c r="V45" s="56"/>
      <c r="W45" s="56"/>
      <c r="X45" s="56"/>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pageSetup paperSize="9" scale="93" orientation="portrait" blackAndWhite="1" r:id="rI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F10" sqref="F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110</v>
      </c>
    </row>
    <row r="2" spans="1:9" x14ac:dyDescent="0.4">
      <c r="A2" t="s">
        <v>112</v>
      </c>
    </row>
    <row r="3" spans="1:9" x14ac:dyDescent="0.4">
      <c r="A3" t="s">
        <v>113</v>
      </c>
    </row>
    <row r="4" spans="1:9" x14ac:dyDescent="0.4">
      <c r="A4" t="s">
        <v>115</v>
      </c>
    </row>
    <row r="5" spans="1:9" x14ac:dyDescent="0.4">
      <c r="A5" t="s">
        <v>114</v>
      </c>
    </row>
    <row r="8" spans="1:9" x14ac:dyDescent="0.4">
      <c r="A8" t="s">
        <v>111</v>
      </c>
    </row>
    <row r="9" spans="1:9" x14ac:dyDescent="0.4">
      <c r="A9" s="12" t="s">
        <v>87</v>
      </c>
      <c r="B9" s="12" t="s">
        <v>90</v>
      </c>
      <c r="C9" s="12" t="s">
        <v>91</v>
      </c>
      <c r="D9" s="12" t="s">
        <v>92</v>
      </c>
      <c r="E9" s="12" t="s">
        <v>93</v>
      </c>
      <c r="F9" s="12" t="s">
        <v>319</v>
      </c>
      <c r="G9" s="12" t="s">
        <v>94</v>
      </c>
      <c r="H9" s="12" t="s">
        <v>95</v>
      </c>
      <c r="I9" s="12" t="s">
        <v>96</v>
      </c>
    </row>
    <row r="10" spans="1:9" x14ac:dyDescent="0.4">
      <c r="A10" s="11" t="s">
        <v>88</v>
      </c>
      <c r="B10" s="11" t="s">
        <v>97</v>
      </c>
      <c r="C10" s="11" t="s">
        <v>99</v>
      </c>
      <c r="D10" s="11" t="s">
        <v>100</v>
      </c>
      <c r="E10" s="10" t="s">
        <v>102</v>
      </c>
      <c r="F10" s="10" t="s">
        <v>320</v>
      </c>
      <c r="G10" s="11" t="s">
        <v>103</v>
      </c>
      <c r="H10" s="11" t="s">
        <v>106</v>
      </c>
      <c r="I10" s="10" t="s">
        <v>109</v>
      </c>
    </row>
    <row r="11" spans="1:9" x14ac:dyDescent="0.4">
      <c r="A11" s="10" t="s">
        <v>89</v>
      </c>
      <c r="B11" s="10" t="s">
        <v>98</v>
      </c>
      <c r="C11" s="11" t="s">
        <v>117</v>
      </c>
      <c r="D11" s="11" t="s">
        <v>101</v>
      </c>
      <c r="G11" s="11" t="s">
        <v>104</v>
      </c>
      <c r="H11" s="11" t="s">
        <v>107</v>
      </c>
    </row>
    <row r="12" spans="1:9" x14ac:dyDescent="0.4">
      <c r="D12" s="10"/>
      <c r="G12" s="10" t="s">
        <v>105</v>
      </c>
      <c r="H12" s="10" t="s">
        <v>108</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F11" sqref="F11"/>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184</v>
      </c>
      <c r="B1" s="23" t="s">
        <v>185</v>
      </c>
      <c r="D1" s="8" t="s">
        <v>88</v>
      </c>
      <c r="E1" t="s">
        <v>262</v>
      </c>
      <c r="F1" t="s">
        <v>263</v>
      </c>
    </row>
    <row r="2" spans="1:12" x14ac:dyDescent="0.4">
      <c r="A2" t="s">
        <v>186</v>
      </c>
      <c r="B2" t="s">
        <v>210</v>
      </c>
      <c r="D2" s="47" t="s">
        <v>89</v>
      </c>
      <c r="E2" s="47" t="s">
        <v>262</v>
      </c>
      <c r="F2" s="47" t="s">
        <v>263</v>
      </c>
      <c r="G2" s="47"/>
      <c r="H2" s="47"/>
      <c r="I2" s="47"/>
      <c r="J2" s="47"/>
    </row>
    <row r="3" spans="1:12" x14ac:dyDescent="0.4">
      <c r="A3" t="s">
        <v>187</v>
      </c>
      <c r="B3" t="s">
        <v>211</v>
      </c>
      <c r="D3" t="s">
        <v>97</v>
      </c>
      <c r="E3" t="s">
        <v>267</v>
      </c>
      <c r="F3" t="s">
        <v>268</v>
      </c>
    </row>
    <row r="4" spans="1:12" x14ac:dyDescent="0.4">
      <c r="A4" t="s">
        <v>188</v>
      </c>
      <c r="B4" t="s">
        <v>212</v>
      </c>
      <c r="D4" t="s">
        <v>98</v>
      </c>
      <c r="E4" t="s">
        <v>269</v>
      </c>
    </row>
    <row r="5" spans="1:12" x14ac:dyDescent="0.4">
      <c r="A5" t="s">
        <v>189</v>
      </c>
      <c r="B5" t="s">
        <v>213</v>
      </c>
      <c r="D5" t="s">
        <v>99</v>
      </c>
      <c r="E5" t="s">
        <v>254</v>
      </c>
      <c r="F5" t="s">
        <v>217</v>
      </c>
      <c r="G5" t="s">
        <v>255</v>
      </c>
      <c r="H5" t="s">
        <v>256</v>
      </c>
      <c r="I5" t="s">
        <v>257</v>
      </c>
    </row>
    <row r="6" spans="1:12" x14ac:dyDescent="0.4">
      <c r="A6" t="s">
        <v>190</v>
      </c>
      <c r="B6" t="s">
        <v>214</v>
      </c>
      <c r="D6" t="s">
        <v>117</v>
      </c>
      <c r="E6" t="s">
        <v>258</v>
      </c>
      <c r="F6" t="s">
        <v>259</v>
      </c>
      <c r="G6" t="s">
        <v>260</v>
      </c>
      <c r="H6" t="s">
        <v>227</v>
      </c>
      <c r="I6" t="s">
        <v>261</v>
      </c>
    </row>
    <row r="7" spans="1:12" x14ac:dyDescent="0.4">
      <c r="A7" t="s">
        <v>191</v>
      </c>
      <c r="D7" t="s">
        <v>100</v>
      </c>
      <c r="E7" t="s">
        <v>217</v>
      </c>
      <c r="F7" t="s">
        <v>264</v>
      </c>
      <c r="G7" t="s">
        <v>265</v>
      </c>
      <c r="H7" t="s">
        <v>183</v>
      </c>
      <c r="I7" t="s">
        <v>257</v>
      </c>
    </row>
    <row r="8" spans="1:12" x14ac:dyDescent="0.4">
      <c r="A8" t="s">
        <v>192</v>
      </c>
      <c r="D8" t="s">
        <v>101</v>
      </c>
      <c r="E8" t="s">
        <v>183</v>
      </c>
      <c r="F8" t="s">
        <v>266</v>
      </c>
      <c r="G8" t="s">
        <v>266</v>
      </c>
      <c r="H8" t="s">
        <v>266</v>
      </c>
      <c r="I8" t="s">
        <v>266</v>
      </c>
    </row>
    <row r="9" spans="1:12" x14ac:dyDescent="0.4">
      <c r="A9" t="s">
        <v>193</v>
      </c>
      <c r="D9" t="s">
        <v>102</v>
      </c>
      <c r="E9" s="8" t="s">
        <v>224</v>
      </c>
      <c r="F9" s="8" t="s">
        <v>217</v>
      </c>
      <c r="G9" s="8" t="s">
        <v>225</v>
      </c>
      <c r="H9" s="8" t="s">
        <v>226</v>
      </c>
      <c r="I9" s="8" t="s">
        <v>183</v>
      </c>
      <c r="J9" s="48" t="s">
        <v>227</v>
      </c>
    </row>
    <row r="10" spans="1:12" x14ac:dyDescent="0.4">
      <c r="A10" t="s">
        <v>194</v>
      </c>
      <c r="D10" t="s">
        <v>320</v>
      </c>
      <c r="E10" t="s">
        <v>270</v>
      </c>
      <c r="F10" t="s">
        <v>321</v>
      </c>
      <c r="G10" t="s">
        <v>271</v>
      </c>
      <c r="H10" t="s">
        <v>218</v>
      </c>
    </row>
    <row r="11" spans="1:12" x14ac:dyDescent="0.4">
      <c r="A11" t="s">
        <v>195</v>
      </c>
      <c r="D11" t="s">
        <v>103</v>
      </c>
    </row>
    <row r="12" spans="1:12" x14ac:dyDescent="0.4">
      <c r="A12" t="s">
        <v>196</v>
      </c>
      <c r="D12" t="s">
        <v>104</v>
      </c>
    </row>
    <row r="13" spans="1:12" x14ac:dyDescent="0.4">
      <c r="A13" t="s">
        <v>197</v>
      </c>
      <c r="D13" t="s">
        <v>105</v>
      </c>
    </row>
    <row r="14" spans="1:12" x14ac:dyDescent="0.4">
      <c r="A14" t="s">
        <v>198</v>
      </c>
      <c r="D14" t="s">
        <v>106</v>
      </c>
      <c r="E14" t="s">
        <v>274</v>
      </c>
      <c r="F14" t="s">
        <v>275</v>
      </c>
      <c r="G14" t="s">
        <v>276</v>
      </c>
      <c r="H14" t="s">
        <v>277</v>
      </c>
      <c r="I14" t="s">
        <v>278</v>
      </c>
      <c r="J14" t="s">
        <v>279</v>
      </c>
    </row>
    <row r="15" spans="1:12" x14ac:dyDescent="0.4">
      <c r="A15" t="s">
        <v>199</v>
      </c>
      <c r="D15" t="s">
        <v>107</v>
      </c>
      <c r="E15" t="s">
        <v>274</v>
      </c>
      <c r="F15" t="s">
        <v>275</v>
      </c>
      <c r="G15" t="s">
        <v>276</v>
      </c>
      <c r="H15" t="s">
        <v>280</v>
      </c>
      <c r="I15" t="s">
        <v>277</v>
      </c>
      <c r="J15" t="s">
        <v>278</v>
      </c>
      <c r="K15" t="s">
        <v>279</v>
      </c>
    </row>
    <row r="16" spans="1:12" x14ac:dyDescent="0.4">
      <c r="A16" t="s">
        <v>200</v>
      </c>
      <c r="D16" t="s">
        <v>108</v>
      </c>
      <c r="E16" t="s">
        <v>274</v>
      </c>
      <c r="F16" t="s">
        <v>275</v>
      </c>
      <c r="G16" t="s">
        <v>276</v>
      </c>
      <c r="H16" t="s">
        <v>280</v>
      </c>
      <c r="I16" t="s">
        <v>277</v>
      </c>
      <c r="J16" t="s">
        <v>278</v>
      </c>
      <c r="K16" t="s">
        <v>281</v>
      </c>
      <c r="L16" t="s">
        <v>279</v>
      </c>
    </row>
    <row r="17" spans="1:6" x14ac:dyDescent="0.4">
      <c r="A17" t="s">
        <v>201</v>
      </c>
      <c r="D17" t="s">
        <v>109</v>
      </c>
      <c r="E17" t="s">
        <v>272</v>
      </c>
      <c r="F17" t="s">
        <v>273</v>
      </c>
    </row>
    <row r="18" spans="1:6" x14ac:dyDescent="0.4">
      <c r="A18" t="s">
        <v>202</v>
      </c>
    </row>
    <row r="19" spans="1:6" x14ac:dyDescent="0.4">
      <c r="A19" t="s">
        <v>203</v>
      </c>
    </row>
    <row r="20" spans="1:6" x14ac:dyDescent="0.4">
      <c r="A20" t="s">
        <v>204</v>
      </c>
    </row>
    <row r="21" spans="1:6" x14ac:dyDescent="0.4">
      <c r="A21" t="s">
        <v>205</v>
      </c>
    </row>
    <row r="22" spans="1:6" x14ac:dyDescent="0.4">
      <c r="A22" t="s">
        <v>206</v>
      </c>
    </row>
    <row r="23" spans="1:6" x14ac:dyDescent="0.4">
      <c r="A23" t="s">
        <v>207</v>
      </c>
    </row>
    <row r="24" spans="1:6" x14ac:dyDescent="0.4">
      <c r="A24" t="s">
        <v>208</v>
      </c>
    </row>
    <row r="25" spans="1:6" x14ac:dyDescent="0.4">
      <c r="A25" t="s">
        <v>209</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08" t="s">
        <v>245</v>
      </c>
      <c r="B1" s="108"/>
      <c r="C1" s="108"/>
      <c r="D1" s="108"/>
    </row>
    <row r="2" spans="1:4" ht="19.5" thickBot="1" x14ac:dyDescent="0.45">
      <c r="A2" s="17"/>
      <c r="B2" s="17"/>
      <c r="C2" s="18" t="s">
        <v>128</v>
      </c>
      <c r="D2" s="18" t="s">
        <v>124</v>
      </c>
    </row>
    <row r="3" spans="1:4" ht="24.95" customHeight="1" thickTop="1" x14ac:dyDescent="0.4">
      <c r="A3" s="105" t="s">
        <v>118</v>
      </c>
      <c r="B3" s="16" t="s">
        <v>119</v>
      </c>
      <c r="C3" s="51"/>
      <c r="D3" s="16" t="s">
        <v>125</v>
      </c>
    </row>
    <row r="4" spans="1:4" ht="24.95" customHeight="1" x14ac:dyDescent="0.4">
      <c r="A4" s="106"/>
      <c r="B4" s="14" t="s">
        <v>120</v>
      </c>
      <c r="C4" s="52"/>
      <c r="D4" s="14" t="s">
        <v>113</v>
      </c>
    </row>
    <row r="5" spans="1:4" ht="24.95" customHeight="1" x14ac:dyDescent="0.4">
      <c r="A5" s="106"/>
      <c r="B5" s="14" t="s">
        <v>121</v>
      </c>
      <c r="C5" s="52"/>
      <c r="D5" s="14" t="s">
        <v>251</v>
      </c>
    </row>
    <row r="6" spans="1:4" ht="24.95" customHeight="1" x14ac:dyDescent="0.4">
      <c r="A6" s="106"/>
      <c r="B6" s="14" t="s">
        <v>126</v>
      </c>
      <c r="C6" s="52"/>
      <c r="D6" s="14" t="s">
        <v>252</v>
      </c>
    </row>
    <row r="7" spans="1:4" ht="24.95" customHeight="1" x14ac:dyDescent="0.4">
      <c r="A7" s="106"/>
      <c r="B7" s="14" t="s">
        <v>122</v>
      </c>
      <c r="C7" s="53"/>
      <c r="D7" s="15">
        <v>26639</v>
      </c>
    </row>
    <row r="8" spans="1:4" ht="24.95" customHeight="1" x14ac:dyDescent="0.4">
      <c r="A8" s="106"/>
      <c r="B8" s="14" t="s">
        <v>250</v>
      </c>
      <c r="C8" s="91"/>
      <c r="D8" s="90">
        <v>6908540</v>
      </c>
    </row>
    <row r="9" spans="1:4" ht="24.95" customHeight="1" x14ac:dyDescent="0.4">
      <c r="A9" s="106"/>
      <c r="B9" s="14" t="s">
        <v>9</v>
      </c>
      <c r="C9" s="52"/>
      <c r="D9" s="14" t="s">
        <v>127</v>
      </c>
    </row>
    <row r="10" spans="1:4" ht="24.95" customHeight="1" x14ac:dyDescent="0.4">
      <c r="A10" s="107" t="s">
        <v>130</v>
      </c>
      <c r="B10" s="14" t="s">
        <v>83</v>
      </c>
      <c r="C10" s="14" t="s">
        <v>318</v>
      </c>
      <c r="D10" s="14" t="s">
        <v>319</v>
      </c>
    </row>
    <row r="11" spans="1:4" ht="24.95" customHeight="1" x14ac:dyDescent="0.4">
      <c r="A11" s="106"/>
      <c r="B11" s="14" t="s">
        <v>123</v>
      </c>
      <c r="C11" s="52" t="s">
        <v>320</v>
      </c>
      <c r="D11" s="14" t="s">
        <v>320</v>
      </c>
    </row>
    <row r="12" spans="1:4" ht="76.5" customHeight="1" x14ac:dyDescent="0.4">
      <c r="A12" s="109" t="s">
        <v>129</v>
      </c>
      <c r="B12" s="109"/>
      <c r="C12" s="110" t="s">
        <v>246</v>
      </c>
      <c r="D12" s="110"/>
    </row>
  </sheetData>
  <sheetProtection algorithmName="SHA-512" hashValue="sW5mKKQvPaxcES4bf5YC3n7FwCc7hld80tXktB1arMWtS307UNpS34V1Of3XOlDcAMoyTvbfYQcj7PcRIrpzAQ==" saltValue="t7pKGhwF6SRPjw7RHHZYTg=="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9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54"/>
      <c r="B1" s="112" t="s">
        <v>6</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49" ht="39.950000000000003" customHeight="1" x14ac:dyDescent="0.4">
      <c r="A2" s="119" t="s">
        <v>7</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51"/>
      <c r="AD2" s="151"/>
      <c r="AE2" s="151"/>
      <c r="AF2" s="151"/>
      <c r="AG2" s="151"/>
      <c r="AH2" s="151"/>
      <c r="AI2" s="151"/>
      <c r="AJ2" s="151"/>
      <c r="AK2" s="151"/>
      <c r="AL2" s="151"/>
      <c r="AM2" s="151"/>
      <c r="AN2" s="151"/>
      <c r="AO2" s="151"/>
      <c r="AP2" s="151"/>
      <c r="AQ2" s="151"/>
      <c r="AR2" s="151"/>
      <c r="AS2" s="151"/>
      <c r="AT2" s="151"/>
      <c r="AU2" s="151"/>
      <c r="AV2" s="151"/>
      <c r="AW2" s="151"/>
    </row>
    <row r="3" spans="1:49" ht="20.100000000000001" customHeight="1" x14ac:dyDescent="0.4">
      <c r="A3" s="55"/>
      <c r="B3" s="56"/>
      <c r="C3" s="56"/>
      <c r="D3" s="56"/>
      <c r="E3" s="56"/>
      <c r="F3" s="56"/>
      <c r="G3" s="56"/>
      <c r="H3" s="56"/>
      <c r="I3" s="56"/>
      <c r="J3" s="56"/>
      <c r="K3" s="56"/>
      <c r="L3" s="56"/>
      <c r="M3" s="56"/>
      <c r="N3" s="56"/>
      <c r="O3" s="56"/>
      <c r="P3" s="56"/>
      <c r="Q3" s="56"/>
      <c r="R3" s="56"/>
      <c r="S3" s="56"/>
      <c r="T3" s="56"/>
      <c r="U3" s="132"/>
      <c r="V3" s="132"/>
      <c r="W3" s="132"/>
      <c r="X3" s="132"/>
      <c r="Y3" s="132"/>
      <c r="Z3" s="132"/>
      <c r="AA3" s="132"/>
      <c r="AB3" s="56"/>
    </row>
    <row r="4" spans="1:49" ht="20.100000000000001" customHeight="1" x14ac:dyDescent="0.4">
      <c r="A4" s="57"/>
      <c r="B4" s="154" t="s">
        <v>8</v>
      </c>
      <c r="C4" s="154"/>
      <c r="D4" s="154"/>
      <c r="E4" s="154"/>
      <c r="F4" s="154"/>
      <c r="G4" s="154"/>
      <c r="H4" s="154"/>
      <c r="I4" s="57"/>
      <c r="J4" s="57"/>
      <c r="K4" s="57"/>
      <c r="L4" s="57"/>
      <c r="M4" s="56"/>
      <c r="N4" s="56"/>
      <c r="O4" s="56"/>
      <c r="P4" s="56"/>
      <c r="Q4" s="56"/>
      <c r="R4" s="56"/>
      <c r="S4" s="56"/>
      <c r="T4" s="56"/>
      <c r="U4" s="56"/>
      <c r="V4" s="56"/>
      <c r="W4" s="56"/>
      <c r="X4" s="56"/>
      <c r="Y4" s="56"/>
      <c r="Z4" s="56"/>
      <c r="AA4" s="56"/>
      <c r="AB4" s="56"/>
    </row>
    <row r="5" spans="1:49" ht="20.100000000000001" customHeight="1" x14ac:dyDescent="0.4">
      <c r="A5" s="55"/>
      <c r="B5" s="56"/>
      <c r="C5" s="56"/>
      <c r="D5" s="56"/>
      <c r="E5" s="56"/>
      <c r="F5" s="56"/>
      <c r="G5" s="56"/>
      <c r="H5" s="56"/>
      <c r="I5" s="56"/>
      <c r="J5" s="119" t="s">
        <v>131</v>
      </c>
      <c r="K5" s="119"/>
      <c r="L5" s="119"/>
      <c r="M5" s="133" t="s">
        <v>9</v>
      </c>
      <c r="N5" s="133"/>
      <c r="O5" s="133"/>
      <c r="P5" s="133"/>
      <c r="Q5" s="133"/>
      <c r="R5" s="153">
        <f>基本情報設定シート!$C$9</f>
        <v>0</v>
      </c>
      <c r="S5" s="153"/>
      <c r="T5" s="153"/>
      <c r="U5" s="153"/>
      <c r="V5" s="153"/>
      <c r="W5" s="153"/>
      <c r="X5" s="153"/>
      <c r="Y5" s="153"/>
      <c r="Z5" s="153"/>
      <c r="AA5" s="153"/>
      <c r="AB5" s="153"/>
    </row>
    <row r="6" spans="1:49" ht="20.100000000000001" customHeight="1" x14ac:dyDescent="0.4">
      <c r="A6" s="55"/>
      <c r="B6" s="56"/>
      <c r="C6" s="56"/>
      <c r="D6" s="56"/>
      <c r="E6" s="56"/>
      <c r="F6" s="56"/>
      <c r="G6" s="56"/>
      <c r="H6" s="56"/>
      <c r="I6" s="56"/>
      <c r="J6" s="119"/>
      <c r="K6" s="119"/>
      <c r="L6" s="119"/>
      <c r="M6" s="152" t="s">
        <v>10</v>
      </c>
      <c r="N6" s="152"/>
      <c r="O6" s="152"/>
      <c r="P6" s="152"/>
      <c r="Q6" s="152"/>
      <c r="R6" s="153">
        <f>基本情報設定シート!$C$3</f>
        <v>0</v>
      </c>
      <c r="S6" s="153"/>
      <c r="T6" s="153"/>
      <c r="U6" s="153"/>
      <c r="V6" s="153"/>
      <c r="W6" s="153"/>
      <c r="X6" s="153"/>
      <c r="Y6" s="153"/>
      <c r="Z6" s="153"/>
      <c r="AA6" s="153"/>
      <c r="AB6" s="153"/>
    </row>
    <row r="7" spans="1:49" ht="20.100000000000001" customHeight="1" x14ac:dyDescent="0.4">
      <c r="A7" s="55"/>
      <c r="B7" s="56"/>
      <c r="C7" s="56"/>
      <c r="D7" s="56"/>
      <c r="E7" s="56"/>
      <c r="F7" s="56"/>
      <c r="G7" s="56"/>
      <c r="H7" s="56"/>
      <c r="I7" s="56"/>
      <c r="J7" s="119"/>
      <c r="K7" s="119"/>
      <c r="L7" s="119"/>
      <c r="M7" s="152"/>
      <c r="N7" s="152"/>
      <c r="O7" s="152"/>
      <c r="P7" s="152"/>
      <c r="Q7" s="152"/>
      <c r="R7" s="153" t="str">
        <f>基本情報設定シート!$C$4&amp;"　"&amp;基本情報設定シート!$C$5</f>
        <v>　</v>
      </c>
      <c r="S7" s="153"/>
      <c r="T7" s="153"/>
      <c r="U7" s="153"/>
      <c r="V7" s="153"/>
      <c r="W7" s="153"/>
      <c r="X7" s="153"/>
      <c r="Y7" s="153"/>
      <c r="Z7" s="153"/>
      <c r="AA7" s="153"/>
      <c r="AB7" s="153"/>
    </row>
    <row r="8" spans="1:49" s="3" customFormat="1" ht="60" customHeight="1" x14ac:dyDescent="0.4">
      <c r="A8" s="54"/>
      <c r="B8" s="111" t="s">
        <v>132</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54"/>
    </row>
    <row r="9" spans="1:49" s="3" customFormat="1" ht="30" customHeight="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49" s="3" customFormat="1" ht="20.100000000000001" customHeight="1" x14ac:dyDescent="0.4">
      <c r="A10" s="54"/>
      <c r="B10" s="120" t="s">
        <v>1</v>
      </c>
      <c r="C10" s="121"/>
      <c r="D10" s="121"/>
      <c r="E10" s="122"/>
      <c r="F10" s="123" t="e">
        <f>EDATE(U3,-3)</f>
        <v>#NUM!</v>
      </c>
      <c r="G10" s="124"/>
      <c r="H10" s="124"/>
      <c r="I10" s="124"/>
      <c r="J10" s="125"/>
      <c r="K10" s="126" t="s">
        <v>2</v>
      </c>
      <c r="L10" s="127"/>
      <c r="M10" s="127"/>
      <c r="N10" s="127"/>
      <c r="O10" s="128"/>
      <c r="P10" s="129" t="str">
        <f>基本情報設定シート!$C$10</f>
        <v>松江市職場環境改善支援事業補助金</v>
      </c>
      <c r="Q10" s="130"/>
      <c r="R10" s="130"/>
      <c r="S10" s="130"/>
      <c r="T10" s="130"/>
      <c r="U10" s="130"/>
      <c r="V10" s="130"/>
      <c r="W10" s="130"/>
      <c r="X10" s="130"/>
      <c r="Y10" s="130"/>
      <c r="Z10" s="130"/>
      <c r="AA10" s="131"/>
      <c r="AB10" s="54"/>
    </row>
    <row r="11" spans="1:49" s="3" customFormat="1" ht="20.100000000000001" customHeight="1" x14ac:dyDescent="0.4">
      <c r="A11" s="54"/>
      <c r="B11" s="113" t="s">
        <v>3</v>
      </c>
      <c r="C11" s="114"/>
      <c r="D11" s="114"/>
      <c r="E11" s="114"/>
      <c r="F11" s="114"/>
      <c r="G11" s="114"/>
      <c r="H11" s="114"/>
      <c r="I11" s="114"/>
      <c r="J11" s="115"/>
      <c r="K11" s="129" t="str">
        <f>基本情報設定シート!$C$11</f>
        <v>職場環境改善支援事業</v>
      </c>
      <c r="L11" s="130"/>
      <c r="M11" s="130"/>
      <c r="N11" s="130"/>
      <c r="O11" s="130"/>
      <c r="P11" s="130"/>
      <c r="Q11" s="130"/>
      <c r="R11" s="130"/>
      <c r="S11" s="130"/>
      <c r="T11" s="130"/>
      <c r="U11" s="130"/>
      <c r="V11" s="130"/>
      <c r="W11" s="130"/>
      <c r="X11" s="130"/>
      <c r="Y11" s="130"/>
      <c r="Z11" s="130"/>
      <c r="AA11" s="131"/>
      <c r="AB11" s="54"/>
    </row>
    <row r="12" spans="1:49" s="3" customFormat="1" ht="99.95" customHeight="1" x14ac:dyDescent="0.4">
      <c r="A12" s="54"/>
      <c r="B12" s="113" t="s">
        <v>11</v>
      </c>
      <c r="C12" s="114"/>
      <c r="D12" s="114"/>
      <c r="E12" s="114"/>
      <c r="F12" s="114"/>
      <c r="G12" s="114"/>
      <c r="H12" s="114"/>
      <c r="I12" s="114"/>
      <c r="J12" s="115"/>
      <c r="K12" s="116"/>
      <c r="L12" s="117"/>
      <c r="M12" s="117"/>
      <c r="N12" s="117"/>
      <c r="O12" s="117"/>
      <c r="P12" s="117"/>
      <c r="Q12" s="117"/>
      <c r="R12" s="117"/>
      <c r="S12" s="117"/>
      <c r="T12" s="117"/>
      <c r="U12" s="117"/>
      <c r="V12" s="117"/>
      <c r="W12" s="117"/>
      <c r="X12" s="117"/>
      <c r="Y12" s="117"/>
      <c r="Z12" s="117"/>
      <c r="AA12" s="118"/>
      <c r="AB12" s="54"/>
    </row>
    <row r="13" spans="1:49" s="3" customFormat="1" ht="99.95" customHeight="1" x14ac:dyDescent="0.4">
      <c r="A13" s="54"/>
      <c r="B13" s="113" t="s">
        <v>12</v>
      </c>
      <c r="C13" s="114"/>
      <c r="D13" s="114"/>
      <c r="E13" s="114"/>
      <c r="F13" s="114"/>
      <c r="G13" s="114"/>
      <c r="H13" s="114"/>
      <c r="I13" s="114"/>
      <c r="J13" s="115"/>
      <c r="K13" s="116"/>
      <c r="L13" s="117"/>
      <c r="M13" s="117"/>
      <c r="N13" s="117"/>
      <c r="O13" s="117"/>
      <c r="P13" s="117"/>
      <c r="Q13" s="117"/>
      <c r="R13" s="117"/>
      <c r="S13" s="117"/>
      <c r="T13" s="117"/>
      <c r="U13" s="117"/>
      <c r="V13" s="117"/>
      <c r="W13" s="117"/>
      <c r="X13" s="117"/>
      <c r="Y13" s="117"/>
      <c r="Z13" s="117"/>
      <c r="AA13" s="118"/>
      <c r="AB13" s="54"/>
    </row>
    <row r="14" spans="1:49" s="3" customFormat="1" ht="39.950000000000003" customHeight="1" x14ac:dyDescent="0.4">
      <c r="A14" s="54"/>
      <c r="B14" s="113" t="s">
        <v>116</v>
      </c>
      <c r="C14" s="114"/>
      <c r="D14" s="114"/>
      <c r="E14" s="114"/>
      <c r="F14" s="114"/>
      <c r="G14" s="114"/>
      <c r="H14" s="114"/>
      <c r="I14" s="114"/>
      <c r="J14" s="115"/>
      <c r="K14" s="134">
        <f>'(別紙1)事業計画書'!$K$43</f>
        <v>0</v>
      </c>
      <c r="L14" s="135"/>
      <c r="M14" s="135"/>
      <c r="N14" s="135"/>
      <c r="O14" s="135"/>
      <c r="P14" s="135"/>
      <c r="Q14" s="135"/>
      <c r="R14" s="135"/>
      <c r="S14" s="135"/>
      <c r="T14" s="135"/>
      <c r="U14" s="135"/>
      <c r="V14" s="135"/>
      <c r="W14" s="135"/>
      <c r="X14" s="135"/>
      <c r="Y14" s="135"/>
      <c r="Z14" s="130" t="s">
        <v>5</v>
      </c>
      <c r="AA14" s="131"/>
      <c r="AB14" s="54"/>
      <c r="AC14" s="4"/>
      <c r="AD14" s="4"/>
      <c r="AE14" s="4"/>
      <c r="AF14" s="4"/>
      <c r="AG14" s="4"/>
    </row>
    <row r="15" spans="1:49" s="3" customFormat="1" ht="39.950000000000003" customHeight="1" x14ac:dyDescent="0.4">
      <c r="A15" s="54"/>
      <c r="B15" s="113" t="s">
        <v>13</v>
      </c>
      <c r="C15" s="114"/>
      <c r="D15" s="114"/>
      <c r="E15" s="114"/>
      <c r="F15" s="114"/>
      <c r="G15" s="114"/>
      <c r="H15" s="114"/>
      <c r="I15" s="114"/>
      <c r="J15" s="115"/>
      <c r="K15" s="134">
        <f>'(別紙1)事業計画書'!$K$44</f>
        <v>0</v>
      </c>
      <c r="L15" s="135"/>
      <c r="M15" s="135"/>
      <c r="N15" s="135"/>
      <c r="O15" s="135"/>
      <c r="P15" s="135"/>
      <c r="Q15" s="135"/>
      <c r="R15" s="135"/>
      <c r="S15" s="135"/>
      <c r="T15" s="135"/>
      <c r="U15" s="135"/>
      <c r="V15" s="135"/>
      <c r="W15" s="135"/>
      <c r="X15" s="135"/>
      <c r="Y15" s="135"/>
      <c r="Z15" s="130" t="s">
        <v>5</v>
      </c>
      <c r="AA15" s="131"/>
      <c r="AB15" s="54"/>
      <c r="AC15" s="4"/>
      <c r="AD15" s="4"/>
      <c r="AE15" s="4"/>
      <c r="AF15" s="4"/>
      <c r="AG15" s="4"/>
    </row>
    <row r="16" spans="1:49" s="3" customFormat="1" ht="39.950000000000003" customHeight="1" x14ac:dyDescent="0.4">
      <c r="A16" s="54"/>
      <c r="B16" s="113" t="s">
        <v>14</v>
      </c>
      <c r="C16" s="114"/>
      <c r="D16" s="114"/>
      <c r="E16" s="114"/>
      <c r="F16" s="114"/>
      <c r="G16" s="114"/>
      <c r="H16" s="114"/>
      <c r="I16" s="114"/>
      <c r="J16" s="115"/>
      <c r="K16" s="139">
        <f>'(別紙1)事業計画書'!$E$19</f>
        <v>0</v>
      </c>
      <c r="L16" s="140"/>
      <c r="M16" s="140"/>
      <c r="N16" s="140"/>
      <c r="O16" s="140"/>
      <c r="P16" s="140"/>
      <c r="Q16" s="140"/>
      <c r="R16" s="140"/>
      <c r="S16" s="140"/>
      <c r="T16" s="140"/>
      <c r="U16" s="140"/>
      <c r="V16" s="140"/>
      <c r="W16" s="140"/>
      <c r="X16" s="140"/>
      <c r="Y16" s="140"/>
      <c r="Z16" s="140"/>
      <c r="AA16" s="141"/>
      <c r="AB16" s="54"/>
      <c r="AC16" s="4"/>
      <c r="AD16" s="4"/>
      <c r="AE16" s="4"/>
      <c r="AF16" s="4"/>
      <c r="AG16" s="4"/>
    </row>
    <row r="17" spans="1:33" s="3" customFormat="1" ht="20.100000000000001" customHeight="1" x14ac:dyDescent="0.4">
      <c r="A17" s="54"/>
      <c r="B17" s="113" t="s">
        <v>15</v>
      </c>
      <c r="C17" s="114"/>
      <c r="D17" s="114"/>
      <c r="E17" s="114"/>
      <c r="F17" s="114"/>
      <c r="G17" s="114"/>
      <c r="H17" s="114"/>
      <c r="I17" s="114"/>
      <c r="J17" s="115"/>
      <c r="K17" s="142" t="s">
        <v>16</v>
      </c>
      <c r="L17" s="143"/>
      <c r="M17" s="143"/>
      <c r="N17" s="147"/>
      <c r="O17" s="147"/>
      <c r="P17" s="147"/>
      <c r="Q17" s="147"/>
      <c r="R17" s="147"/>
      <c r="S17" s="147"/>
      <c r="T17" s="147"/>
      <c r="U17" s="147"/>
      <c r="V17" s="147"/>
      <c r="W17" s="147"/>
      <c r="X17" s="147"/>
      <c r="Y17" s="147"/>
      <c r="Z17" s="58"/>
      <c r="AA17" s="59"/>
      <c r="AB17" s="54"/>
      <c r="AC17" s="4"/>
      <c r="AD17" s="4"/>
      <c r="AE17" s="4"/>
      <c r="AF17" s="4"/>
      <c r="AG17" s="4"/>
    </row>
    <row r="18" spans="1:33" s="3" customFormat="1" ht="20.100000000000001" customHeight="1" x14ac:dyDescent="0.4">
      <c r="A18" s="54"/>
      <c r="B18" s="136"/>
      <c r="C18" s="137"/>
      <c r="D18" s="137"/>
      <c r="E18" s="137"/>
      <c r="F18" s="137"/>
      <c r="G18" s="137"/>
      <c r="H18" s="137"/>
      <c r="I18" s="137"/>
      <c r="J18" s="138"/>
      <c r="K18" s="144" t="s">
        <v>17</v>
      </c>
      <c r="L18" s="145"/>
      <c r="M18" s="145"/>
      <c r="N18" s="146"/>
      <c r="O18" s="146"/>
      <c r="P18" s="146"/>
      <c r="Q18" s="146"/>
      <c r="R18" s="146"/>
      <c r="S18" s="146"/>
      <c r="T18" s="146"/>
      <c r="U18" s="146"/>
      <c r="V18" s="146"/>
      <c r="W18" s="146"/>
      <c r="X18" s="146"/>
      <c r="Y18" s="146"/>
      <c r="Z18" s="60"/>
      <c r="AA18" s="61"/>
      <c r="AB18" s="54"/>
      <c r="AC18" s="4"/>
      <c r="AD18" s="4"/>
      <c r="AE18" s="4"/>
      <c r="AF18" s="4"/>
      <c r="AG18" s="4"/>
    </row>
    <row r="19" spans="1:33" s="3" customFormat="1" ht="99.95" customHeight="1" x14ac:dyDescent="0.4">
      <c r="A19" s="54"/>
      <c r="B19" s="120" t="s">
        <v>18</v>
      </c>
      <c r="C19" s="121"/>
      <c r="D19" s="121"/>
      <c r="E19" s="121"/>
      <c r="F19" s="121"/>
      <c r="G19" s="121"/>
      <c r="H19" s="121"/>
      <c r="I19" s="121"/>
      <c r="J19" s="122"/>
      <c r="K19" s="148" t="str">
        <f>VLOOKUP($K$11,管理者用!$C$2:$E$18,2,0)</f>
        <v>１．事業計画書
２．見積書及びその明細の写し
３．直近2期分の決算書の写し</v>
      </c>
      <c r="L19" s="149"/>
      <c r="M19" s="149"/>
      <c r="N19" s="149"/>
      <c r="O19" s="149"/>
      <c r="P19" s="149"/>
      <c r="Q19" s="149"/>
      <c r="R19" s="149"/>
      <c r="S19" s="149"/>
      <c r="T19" s="149"/>
      <c r="U19" s="149"/>
      <c r="V19" s="149"/>
      <c r="W19" s="149"/>
      <c r="X19" s="149"/>
      <c r="Y19" s="149"/>
      <c r="Z19" s="149"/>
      <c r="AA19" s="150"/>
      <c r="AB19" s="54"/>
    </row>
    <row r="20" spans="1:33" s="3" customFormat="1" ht="18.75" customHeight="1" x14ac:dyDescent="0.4">
      <c r="A20" s="54"/>
      <c r="B20" s="54"/>
      <c r="C20" s="54"/>
      <c r="D20" s="54"/>
      <c r="E20" s="62"/>
      <c r="F20" s="62"/>
      <c r="G20" s="62"/>
      <c r="H20" s="62"/>
      <c r="I20" s="62"/>
      <c r="J20" s="62"/>
      <c r="K20" s="62"/>
      <c r="L20" s="62"/>
      <c r="M20" s="62"/>
      <c r="N20" s="62"/>
      <c r="O20" s="62"/>
      <c r="P20" s="62"/>
      <c r="Q20" s="62"/>
      <c r="R20" s="62"/>
      <c r="S20" s="62"/>
      <c r="T20" s="62"/>
      <c r="U20" s="62"/>
      <c r="V20" s="62"/>
      <c r="W20" s="62"/>
      <c r="X20" s="62"/>
      <c r="Y20" s="62"/>
      <c r="Z20" s="62"/>
      <c r="AA20" s="62"/>
      <c r="AB20" s="54"/>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13njL0N4+VcWYlUwI9io9auPQ3FcEv/OAXyTf/AYRRiDw7x/c3nM4iW4q1hYtZsr0mlLoJy7kUNex0qDdEHPw==" saltValue="ZQ+zE+m7XpAM8ZBOf44hK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Normal="100" zoomScaleSheetLayoutView="100" workbookViewId="0">
      <selection activeCell="Q18" sqref="P18:Q18"/>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153</v>
      </c>
      <c r="B1" s="21"/>
      <c r="C1" s="22"/>
      <c r="D1" s="22"/>
      <c r="E1" s="21"/>
      <c r="F1" s="21"/>
      <c r="G1" s="21"/>
      <c r="H1" s="21"/>
      <c r="I1" s="21"/>
      <c r="J1" s="21"/>
      <c r="K1" s="21"/>
      <c r="L1" s="21"/>
      <c r="M1" s="21"/>
    </row>
    <row r="2" spans="1:21" ht="30" customHeight="1" thickBot="1" x14ac:dyDescent="0.45">
      <c r="A2" s="185" t="str">
        <f>基本情報設定シート!$C$10&amp;"　事業計画書"</f>
        <v>松江市職場環境改善支援事業補助金　事業計画書</v>
      </c>
      <c r="B2" s="185"/>
      <c r="C2" s="185"/>
      <c r="D2" s="185"/>
      <c r="E2" s="185"/>
      <c r="F2" s="185"/>
      <c r="G2" s="185"/>
      <c r="H2" s="185"/>
      <c r="I2" s="185"/>
      <c r="J2" s="185"/>
      <c r="K2" s="185"/>
      <c r="L2" s="185"/>
      <c r="M2" s="185"/>
    </row>
    <row r="3" spans="1:21" s="24" customFormat="1" ht="18.75" customHeight="1" x14ac:dyDescent="0.4">
      <c r="A3" s="186" t="s">
        <v>154</v>
      </c>
      <c r="B3" s="189" t="s">
        <v>155</v>
      </c>
      <c r="C3" s="189"/>
      <c r="D3" s="189"/>
      <c r="E3" s="190">
        <f>基本情報設定シート!$C$3</f>
        <v>0</v>
      </c>
      <c r="F3" s="190"/>
      <c r="G3" s="190"/>
      <c r="H3" s="190"/>
      <c r="I3" s="190"/>
      <c r="J3" s="190"/>
      <c r="K3" s="190"/>
      <c r="L3" s="190"/>
      <c r="M3" s="191"/>
      <c r="N3" s="23"/>
      <c r="O3" s="23"/>
      <c r="P3" s="23"/>
      <c r="Q3" s="23"/>
      <c r="R3" s="23"/>
      <c r="S3" s="23"/>
      <c r="T3" s="23"/>
      <c r="U3" s="23"/>
    </row>
    <row r="4" spans="1:21" s="24" customFormat="1" ht="18.75" customHeight="1" x14ac:dyDescent="0.4">
      <c r="A4" s="187"/>
      <c r="B4" s="159" t="s">
        <v>156</v>
      </c>
      <c r="C4" s="159"/>
      <c r="D4" s="159"/>
      <c r="E4" s="192" t="str">
        <f>基本情報設定シート!$C$4&amp;"　"&amp;基本情報設定シート!$C$5</f>
        <v>　</v>
      </c>
      <c r="F4" s="192"/>
      <c r="G4" s="192"/>
      <c r="H4" s="192"/>
      <c r="I4" s="192"/>
      <c r="J4" s="192"/>
      <c r="K4" s="192"/>
      <c r="L4" s="192"/>
      <c r="M4" s="193"/>
      <c r="N4" s="23"/>
      <c r="O4" s="23"/>
      <c r="P4" s="23"/>
      <c r="Q4" s="23"/>
      <c r="R4" s="23"/>
      <c r="S4" s="23"/>
      <c r="T4" s="23"/>
      <c r="U4" s="23"/>
    </row>
    <row r="5" spans="1:21" s="24" customFormat="1" ht="18.75" customHeight="1" x14ac:dyDescent="0.4">
      <c r="A5" s="187"/>
      <c r="B5" s="194" t="s">
        <v>157</v>
      </c>
      <c r="C5" s="195"/>
      <c r="D5" s="196"/>
      <c r="E5" s="230" t="str">
        <f>CONCATENATE("〒",LEFT(基本情報設定シート!$C$8,3),"-",RIGHT(基本情報設定シート!$C$8,4))</f>
        <v>〒-</v>
      </c>
      <c r="F5" s="231"/>
      <c r="G5" s="231"/>
      <c r="H5" s="231"/>
      <c r="I5" s="231"/>
      <c r="J5" s="231"/>
      <c r="K5" s="231"/>
      <c r="L5" s="231"/>
      <c r="M5" s="232"/>
      <c r="N5" s="23"/>
      <c r="O5" s="23"/>
      <c r="P5" s="23"/>
      <c r="Q5" s="23"/>
      <c r="R5" s="23"/>
      <c r="S5" s="23"/>
      <c r="T5" s="23"/>
      <c r="U5" s="23"/>
    </row>
    <row r="6" spans="1:21" s="24" customFormat="1" x14ac:dyDescent="0.4">
      <c r="A6" s="187"/>
      <c r="B6" s="197"/>
      <c r="C6" s="198"/>
      <c r="D6" s="199"/>
      <c r="E6" s="200">
        <f>基本情報設定シート!$C$9</f>
        <v>0</v>
      </c>
      <c r="F6" s="201"/>
      <c r="G6" s="201"/>
      <c r="H6" s="201"/>
      <c r="I6" s="201"/>
      <c r="J6" s="201"/>
      <c r="K6" s="201"/>
      <c r="L6" s="201"/>
      <c r="M6" s="202"/>
      <c r="N6" s="23"/>
      <c r="O6" s="23"/>
      <c r="P6" s="23"/>
      <c r="Q6" s="23"/>
      <c r="R6" s="23"/>
      <c r="S6" s="23"/>
      <c r="T6" s="23"/>
      <c r="U6" s="23"/>
    </row>
    <row r="7" spans="1:21" s="24" customFormat="1" ht="18.75" customHeight="1" x14ac:dyDescent="0.4">
      <c r="A7" s="187"/>
      <c r="B7" s="159" t="s">
        <v>158</v>
      </c>
      <c r="C7" s="159"/>
      <c r="D7" s="159"/>
      <c r="E7" s="25" t="s">
        <v>159</v>
      </c>
      <c r="F7" s="204" t="s">
        <v>317</v>
      </c>
      <c r="G7" s="204"/>
      <c r="H7" s="26" t="s">
        <v>160</v>
      </c>
      <c r="I7" s="205"/>
      <c r="J7" s="205"/>
      <c r="K7" s="205"/>
      <c r="L7" s="205"/>
      <c r="M7" s="206"/>
      <c r="N7" s="23"/>
      <c r="O7" s="23"/>
      <c r="P7" s="23"/>
      <c r="Q7" s="23"/>
      <c r="R7" s="23"/>
      <c r="S7" s="23"/>
      <c r="T7" s="23"/>
      <c r="U7" s="23"/>
    </row>
    <row r="8" spans="1:21" s="24" customFormat="1" ht="24.95" customHeight="1" x14ac:dyDescent="0.4">
      <c r="A8" s="187"/>
      <c r="B8" s="159"/>
      <c r="C8" s="159"/>
      <c r="D8" s="159"/>
      <c r="E8" s="210" t="s">
        <v>161</v>
      </c>
      <c r="F8" s="211"/>
      <c r="G8" s="211"/>
      <c r="H8" s="211"/>
      <c r="I8" s="211"/>
      <c r="J8" s="211"/>
      <c r="K8" s="211"/>
      <c r="L8" s="211"/>
      <c r="M8" s="212"/>
      <c r="N8" s="23"/>
      <c r="O8" s="23"/>
      <c r="P8" s="23"/>
      <c r="Q8" s="23"/>
      <c r="R8" s="23"/>
      <c r="S8" s="23"/>
      <c r="T8" s="23"/>
      <c r="U8" s="23"/>
    </row>
    <row r="9" spans="1:21" s="24" customFormat="1" ht="60" customHeight="1" x14ac:dyDescent="0.4">
      <c r="A9" s="187"/>
      <c r="B9" s="159" t="s">
        <v>162</v>
      </c>
      <c r="C9" s="159"/>
      <c r="D9" s="159"/>
      <c r="E9" s="213"/>
      <c r="F9" s="214"/>
      <c r="G9" s="214"/>
      <c r="H9" s="214"/>
      <c r="I9" s="214"/>
      <c r="J9" s="214"/>
      <c r="K9" s="214"/>
      <c r="L9" s="214"/>
      <c r="M9" s="215"/>
      <c r="N9" s="23"/>
      <c r="O9" s="23"/>
      <c r="P9" s="23"/>
      <c r="Q9" s="23"/>
      <c r="R9" s="23"/>
      <c r="S9" s="23"/>
      <c r="T9" s="23"/>
      <c r="U9" s="23"/>
    </row>
    <row r="10" spans="1:21" s="24" customFormat="1" ht="18.75" customHeight="1" x14ac:dyDescent="0.4">
      <c r="A10" s="187"/>
      <c r="B10" s="159" t="s">
        <v>163</v>
      </c>
      <c r="C10" s="159"/>
      <c r="D10" s="159"/>
      <c r="E10" s="217"/>
      <c r="F10" s="218"/>
      <c r="G10" s="218"/>
      <c r="H10" s="27" t="s">
        <v>164</v>
      </c>
      <c r="I10" s="28" t="s">
        <v>165</v>
      </c>
      <c r="J10" s="28"/>
      <c r="K10" s="216"/>
      <c r="L10" s="216"/>
      <c r="M10" s="45" t="s">
        <v>166</v>
      </c>
      <c r="N10" s="23"/>
      <c r="O10" s="23"/>
      <c r="P10" s="23"/>
      <c r="Q10" s="23"/>
      <c r="R10" s="23"/>
      <c r="S10" s="23"/>
      <c r="T10" s="23"/>
      <c r="U10" s="23"/>
    </row>
    <row r="11" spans="1:21" s="24" customFormat="1" ht="19.5" thickBot="1" x14ac:dyDescent="0.45">
      <c r="A11" s="188"/>
      <c r="B11" s="207" t="s">
        <v>167</v>
      </c>
      <c r="C11" s="207"/>
      <c r="D11" s="207"/>
      <c r="E11" s="208"/>
      <c r="F11" s="209"/>
      <c r="G11" s="209"/>
      <c r="H11" s="209"/>
      <c r="I11" s="29" t="s">
        <v>168</v>
      </c>
      <c r="J11" s="203"/>
      <c r="K11" s="203"/>
      <c r="L11" s="203"/>
      <c r="M11" s="30" t="s">
        <v>169</v>
      </c>
      <c r="N11" s="23"/>
      <c r="O11" s="23"/>
      <c r="P11" s="23"/>
      <c r="Q11" s="23"/>
      <c r="R11" s="23"/>
      <c r="S11" s="23"/>
      <c r="T11" s="23"/>
      <c r="U11" s="23"/>
    </row>
    <row r="12" spans="1:21" s="24" customFormat="1" ht="36" customHeight="1" x14ac:dyDescent="0.4">
      <c r="A12" s="248" t="s">
        <v>282</v>
      </c>
      <c r="B12" s="251" t="s">
        <v>283</v>
      </c>
      <c r="C12" s="252"/>
      <c r="D12" s="253"/>
      <c r="E12" s="254" t="s">
        <v>284</v>
      </c>
      <c r="F12" s="255"/>
      <c r="G12" s="255"/>
      <c r="H12" s="255"/>
      <c r="I12" s="255"/>
      <c r="J12" s="255"/>
      <c r="K12" s="255"/>
      <c r="L12" s="255"/>
      <c r="M12" s="256"/>
      <c r="N12" s="23"/>
      <c r="O12" s="23"/>
      <c r="P12" s="23"/>
      <c r="Q12" s="23"/>
      <c r="R12" s="23"/>
      <c r="S12" s="23"/>
      <c r="T12" s="23"/>
    </row>
    <row r="13" spans="1:21" s="24" customFormat="1" ht="18.75" customHeight="1" x14ac:dyDescent="0.4">
      <c r="A13" s="249"/>
      <c r="B13" s="257" t="s">
        <v>285</v>
      </c>
      <c r="C13" s="257"/>
      <c r="D13" s="257"/>
      <c r="E13" s="259" t="s">
        <v>286</v>
      </c>
      <c r="F13" s="259"/>
      <c r="G13" s="260"/>
      <c r="H13" s="260"/>
      <c r="I13" s="260"/>
      <c r="J13" s="260"/>
      <c r="K13" s="260"/>
      <c r="L13" s="260"/>
      <c r="M13" s="261"/>
      <c r="N13" s="23"/>
      <c r="O13" s="23"/>
      <c r="P13" s="23"/>
      <c r="Q13" s="23"/>
      <c r="R13" s="23"/>
      <c r="S13" s="23"/>
      <c r="T13" s="23"/>
    </row>
    <row r="14" spans="1:21" s="24" customFormat="1" x14ac:dyDescent="0.4">
      <c r="A14" s="249"/>
      <c r="B14" s="257"/>
      <c r="C14" s="257"/>
      <c r="D14" s="257"/>
      <c r="E14" s="262" t="s">
        <v>287</v>
      </c>
      <c r="F14" s="262"/>
      <c r="G14" s="219"/>
      <c r="H14" s="220"/>
      <c r="I14" s="220"/>
      <c r="J14" s="92" t="s">
        <v>288</v>
      </c>
      <c r="K14" s="220"/>
      <c r="L14" s="220"/>
      <c r="M14" s="93" t="s">
        <v>289</v>
      </c>
      <c r="N14" s="23"/>
      <c r="O14" s="23"/>
      <c r="P14" s="23"/>
      <c r="Q14" s="23"/>
      <c r="R14" s="23"/>
      <c r="S14" s="23"/>
      <c r="T14" s="23"/>
    </row>
    <row r="15" spans="1:21" s="24" customFormat="1" ht="60" customHeight="1" thickBot="1" x14ac:dyDescent="0.45">
      <c r="A15" s="250"/>
      <c r="B15" s="258"/>
      <c r="C15" s="258"/>
      <c r="D15" s="258"/>
      <c r="E15" s="227" t="s">
        <v>290</v>
      </c>
      <c r="F15" s="227"/>
      <c r="G15" s="228"/>
      <c r="H15" s="228"/>
      <c r="I15" s="228"/>
      <c r="J15" s="228"/>
      <c r="K15" s="228"/>
      <c r="L15" s="228"/>
      <c r="M15" s="229"/>
      <c r="N15" s="23"/>
      <c r="O15" s="23"/>
      <c r="P15" s="23"/>
      <c r="Q15" s="23"/>
      <c r="R15" s="23"/>
      <c r="S15" s="23"/>
      <c r="T15" s="23"/>
    </row>
    <row r="16" spans="1:21" s="24" customFormat="1" ht="60" customHeight="1" x14ac:dyDescent="0.4">
      <c r="A16" s="248" t="s">
        <v>291</v>
      </c>
      <c r="B16" s="265" t="s">
        <v>292</v>
      </c>
      <c r="C16" s="265"/>
      <c r="D16" s="265"/>
      <c r="E16" s="563"/>
      <c r="F16" s="563"/>
      <c r="G16" s="563"/>
      <c r="H16" s="563"/>
      <c r="I16" s="563"/>
      <c r="J16" s="563"/>
      <c r="K16" s="563"/>
      <c r="L16" s="563"/>
      <c r="M16" s="564"/>
      <c r="N16" s="94"/>
      <c r="O16" s="23"/>
      <c r="P16" s="23"/>
      <c r="Q16" s="23"/>
      <c r="R16" s="23"/>
      <c r="S16" s="23"/>
      <c r="T16" s="23"/>
    </row>
    <row r="17" spans="1:21" s="24" customFormat="1" ht="60" customHeight="1" x14ac:dyDescent="0.4">
      <c r="A17" s="249"/>
      <c r="B17" s="257" t="s">
        <v>293</v>
      </c>
      <c r="C17" s="257"/>
      <c r="D17" s="257"/>
      <c r="E17" s="565"/>
      <c r="F17" s="565"/>
      <c r="G17" s="565"/>
      <c r="H17" s="565"/>
      <c r="I17" s="565"/>
      <c r="J17" s="565"/>
      <c r="K17" s="565"/>
      <c r="L17" s="565"/>
      <c r="M17" s="566"/>
      <c r="N17" s="23"/>
      <c r="O17" s="23"/>
      <c r="P17" s="23"/>
      <c r="Q17" s="23"/>
      <c r="R17" s="23"/>
      <c r="S17" s="23"/>
      <c r="T17" s="23"/>
    </row>
    <row r="18" spans="1:21" s="24" customFormat="1" ht="60" customHeight="1" x14ac:dyDescent="0.4">
      <c r="A18" s="249"/>
      <c r="B18" s="257" t="s">
        <v>223</v>
      </c>
      <c r="C18" s="257"/>
      <c r="D18" s="257"/>
      <c r="E18" s="565"/>
      <c r="F18" s="565"/>
      <c r="G18" s="565"/>
      <c r="H18" s="565"/>
      <c r="I18" s="565"/>
      <c r="J18" s="565"/>
      <c r="K18" s="565"/>
      <c r="L18" s="565"/>
      <c r="M18" s="566"/>
      <c r="N18" s="23"/>
      <c r="O18" s="23"/>
      <c r="P18" s="23"/>
      <c r="Q18" s="23"/>
      <c r="R18" s="23"/>
      <c r="S18" s="23"/>
      <c r="T18" s="23"/>
    </row>
    <row r="19" spans="1:21" s="24" customFormat="1" ht="39.950000000000003" customHeight="1" x14ac:dyDescent="0.4">
      <c r="A19" s="249"/>
      <c r="B19" s="266" t="s">
        <v>294</v>
      </c>
      <c r="C19" s="267"/>
      <c r="D19" s="268"/>
      <c r="E19" s="567"/>
      <c r="F19" s="567"/>
      <c r="G19" s="567"/>
      <c r="H19" s="567"/>
      <c r="I19" s="567"/>
      <c r="J19" s="567"/>
      <c r="K19" s="567"/>
      <c r="L19" s="567"/>
      <c r="M19" s="568"/>
      <c r="N19" s="23"/>
      <c r="O19" s="23"/>
      <c r="P19" s="23"/>
      <c r="Q19" s="23"/>
      <c r="R19" s="23"/>
      <c r="S19" s="23"/>
      <c r="T19" s="23"/>
    </row>
    <row r="20" spans="1:21" s="24" customFormat="1" ht="29.25" customHeight="1" x14ac:dyDescent="0.4">
      <c r="A20" s="249"/>
      <c r="B20" s="257" t="s">
        <v>295</v>
      </c>
      <c r="C20" s="257"/>
      <c r="D20" s="269" t="s">
        <v>296</v>
      </c>
      <c r="E20" s="270"/>
      <c r="F20" s="270"/>
      <c r="G20" s="270"/>
      <c r="H20" s="270"/>
      <c r="I20" s="270"/>
      <c r="J20" s="270"/>
      <c r="K20" s="270"/>
      <c r="L20" s="270"/>
      <c r="M20" s="271"/>
      <c r="N20" s="23"/>
      <c r="O20" s="23"/>
      <c r="P20" s="23"/>
      <c r="Q20" s="23"/>
      <c r="R20" s="23"/>
      <c r="S20" s="23"/>
      <c r="T20" s="23"/>
    </row>
    <row r="21" spans="1:21" s="24" customFormat="1" x14ac:dyDescent="0.4">
      <c r="A21" s="249"/>
      <c r="B21" s="257"/>
      <c r="C21" s="257"/>
      <c r="D21" s="272" t="s">
        <v>297</v>
      </c>
      <c r="E21" s="273"/>
      <c r="F21" s="273"/>
      <c r="G21" s="276" t="s">
        <v>298</v>
      </c>
      <c r="H21" s="276"/>
      <c r="I21" s="95" t="s">
        <v>299</v>
      </c>
      <c r="J21" s="278"/>
      <c r="K21" s="278"/>
      <c r="L21" s="278"/>
      <c r="M21" s="279"/>
      <c r="N21" s="23"/>
      <c r="O21" s="23"/>
      <c r="P21" s="23"/>
      <c r="Q21" s="23"/>
      <c r="R21" s="23"/>
      <c r="S21" s="23"/>
      <c r="T21" s="23"/>
    </row>
    <row r="22" spans="1:21" s="24" customFormat="1" ht="18.75" customHeight="1" x14ac:dyDescent="0.4">
      <c r="A22" s="249"/>
      <c r="B22" s="257"/>
      <c r="C22" s="257"/>
      <c r="D22" s="274"/>
      <c r="E22" s="275"/>
      <c r="F22" s="275"/>
      <c r="G22" s="277"/>
      <c r="H22" s="277"/>
      <c r="I22" s="96" t="s">
        <v>47</v>
      </c>
      <c r="J22" s="280"/>
      <c r="K22" s="280"/>
      <c r="L22" s="280"/>
      <c r="M22" s="281"/>
      <c r="N22" s="23"/>
      <c r="O22" s="23"/>
      <c r="P22" s="23"/>
      <c r="Q22" s="23"/>
      <c r="R22" s="23"/>
      <c r="S22" s="23"/>
      <c r="T22" s="23"/>
    </row>
    <row r="23" spans="1:21" s="24" customFormat="1" x14ac:dyDescent="0.4">
      <c r="A23" s="249"/>
      <c r="B23" s="257" t="s">
        <v>300</v>
      </c>
      <c r="C23" s="257"/>
      <c r="D23" s="282" t="s">
        <v>301</v>
      </c>
      <c r="E23" s="283"/>
      <c r="F23" s="283"/>
      <c r="G23" s="284" t="s">
        <v>302</v>
      </c>
      <c r="H23" s="284"/>
      <c r="I23" s="284"/>
      <c r="J23" s="284"/>
      <c r="K23" s="97"/>
      <c r="L23" s="97"/>
      <c r="M23" s="98"/>
      <c r="N23" s="23"/>
      <c r="O23" s="23"/>
      <c r="P23" s="23"/>
      <c r="Q23" s="23"/>
      <c r="R23" s="23"/>
      <c r="S23" s="23"/>
      <c r="T23" s="23"/>
    </row>
    <row r="24" spans="1:21" s="24" customFormat="1" ht="19.5" thickBot="1" x14ac:dyDescent="0.45">
      <c r="A24" s="250"/>
      <c r="B24" s="258"/>
      <c r="C24" s="258"/>
      <c r="D24" s="285" t="s">
        <v>303</v>
      </c>
      <c r="E24" s="286"/>
      <c r="F24" s="263"/>
      <c r="G24" s="263"/>
      <c r="H24" s="226" t="s">
        <v>47</v>
      </c>
      <c r="I24" s="226"/>
      <c r="J24" s="263"/>
      <c r="K24" s="263"/>
      <c r="L24" s="263"/>
      <c r="M24" s="264"/>
      <c r="N24" s="23"/>
      <c r="O24" s="23"/>
      <c r="P24" s="23"/>
      <c r="Q24" s="23"/>
      <c r="R24" s="23"/>
      <c r="S24" s="23"/>
      <c r="T24" s="23"/>
    </row>
    <row r="25" spans="1:21" s="24" customFormat="1" x14ac:dyDescent="0.4">
      <c r="A25" s="167" t="s">
        <v>304</v>
      </c>
      <c r="B25" s="31"/>
      <c r="C25" s="83" t="s">
        <v>170</v>
      </c>
      <c r="D25" s="32"/>
      <c r="E25" s="33"/>
      <c r="F25" s="33"/>
      <c r="G25" s="33"/>
      <c r="H25" s="33"/>
      <c r="I25" s="33"/>
      <c r="J25" s="33"/>
      <c r="K25" s="33"/>
      <c r="L25" s="34" t="s">
        <v>171</v>
      </c>
      <c r="M25" s="35"/>
      <c r="N25" s="23"/>
      <c r="O25" s="23"/>
      <c r="P25" s="23"/>
      <c r="Q25" s="23"/>
      <c r="R25" s="23"/>
      <c r="S25" s="23"/>
      <c r="T25" s="23"/>
      <c r="U25" s="23"/>
    </row>
    <row r="26" spans="1:21" s="24" customFormat="1" x14ac:dyDescent="0.4">
      <c r="A26" s="168"/>
      <c r="B26" s="36"/>
      <c r="C26" s="82" t="s">
        <v>172</v>
      </c>
      <c r="D26" s="159" t="s">
        <v>173</v>
      </c>
      <c r="E26" s="159"/>
      <c r="F26" s="184" t="s">
        <v>174</v>
      </c>
      <c r="G26" s="184"/>
      <c r="H26" s="184"/>
      <c r="I26" s="184"/>
      <c r="J26" s="184"/>
      <c r="K26" s="184"/>
      <c r="L26" s="184"/>
      <c r="M26" s="37"/>
      <c r="N26" s="23"/>
      <c r="O26" s="23"/>
      <c r="P26" s="23"/>
      <c r="Q26" s="23"/>
      <c r="R26" s="23"/>
      <c r="S26" s="23"/>
      <c r="T26" s="23"/>
      <c r="U26" s="23"/>
    </row>
    <row r="27" spans="1:21" s="24" customFormat="1" x14ac:dyDescent="0.4">
      <c r="A27" s="168"/>
      <c r="B27" s="36"/>
      <c r="C27" s="38" t="s">
        <v>175</v>
      </c>
      <c r="D27" s="180">
        <f>D30-SUM(D28:E29)</f>
        <v>0</v>
      </c>
      <c r="E27" s="180"/>
      <c r="F27" s="183"/>
      <c r="G27" s="183"/>
      <c r="H27" s="183"/>
      <c r="I27" s="183"/>
      <c r="J27" s="183"/>
      <c r="K27" s="183"/>
      <c r="L27" s="183"/>
      <c r="M27" s="37"/>
      <c r="N27" s="23">
        <v>1</v>
      </c>
      <c r="O27" s="23"/>
      <c r="P27" s="23"/>
      <c r="Q27" s="23"/>
      <c r="R27" s="23"/>
      <c r="S27" s="23"/>
      <c r="T27" s="23"/>
      <c r="U27" s="23"/>
    </row>
    <row r="28" spans="1:21" s="24" customFormat="1" x14ac:dyDescent="0.4">
      <c r="A28" s="168"/>
      <c r="B28" s="36"/>
      <c r="C28" s="82" t="s">
        <v>176</v>
      </c>
      <c r="D28" s="180">
        <f>$K$44</f>
        <v>0</v>
      </c>
      <c r="E28" s="180"/>
      <c r="F28" s="183" t="str">
        <f>基本情報設定シート!$C$10</f>
        <v>松江市職場環境改善支援事業補助金</v>
      </c>
      <c r="G28" s="183"/>
      <c r="H28" s="183"/>
      <c r="I28" s="183"/>
      <c r="J28" s="183"/>
      <c r="K28" s="183"/>
      <c r="L28" s="183"/>
      <c r="M28" s="37"/>
      <c r="N28" s="23">
        <v>2</v>
      </c>
      <c r="O28" s="23"/>
      <c r="P28" s="23"/>
      <c r="Q28" s="23"/>
      <c r="R28" s="23"/>
      <c r="S28" s="23"/>
      <c r="T28" s="23"/>
      <c r="U28" s="23"/>
    </row>
    <row r="29" spans="1:21" s="24" customFormat="1" x14ac:dyDescent="0.4">
      <c r="A29" s="168"/>
      <c r="B29" s="36"/>
      <c r="C29" s="82" t="s">
        <v>177</v>
      </c>
      <c r="D29" s="181"/>
      <c r="E29" s="181"/>
      <c r="F29" s="182"/>
      <c r="G29" s="182"/>
      <c r="H29" s="182"/>
      <c r="I29" s="182"/>
      <c r="J29" s="182"/>
      <c r="K29" s="182"/>
      <c r="L29" s="182"/>
      <c r="M29" s="37"/>
      <c r="N29" s="23">
        <v>3</v>
      </c>
      <c r="O29" s="23"/>
      <c r="P29" s="23"/>
      <c r="Q29" s="23"/>
      <c r="R29" s="23"/>
      <c r="S29" s="23"/>
      <c r="T29" s="23"/>
      <c r="U29" s="23"/>
    </row>
    <row r="30" spans="1:21" s="24" customFormat="1" x14ac:dyDescent="0.4">
      <c r="A30" s="168"/>
      <c r="B30" s="36"/>
      <c r="C30" s="82" t="s">
        <v>178</v>
      </c>
      <c r="D30" s="180">
        <f>E43</f>
        <v>0</v>
      </c>
      <c r="E30" s="180"/>
      <c r="F30" s="183"/>
      <c r="G30" s="183"/>
      <c r="H30" s="183"/>
      <c r="I30" s="183"/>
      <c r="J30" s="183"/>
      <c r="K30" s="183"/>
      <c r="L30" s="183"/>
      <c r="M30" s="37"/>
      <c r="N30" s="23">
        <v>4</v>
      </c>
      <c r="O30" s="23"/>
      <c r="P30" s="23"/>
      <c r="Q30" s="23"/>
      <c r="R30" s="23"/>
      <c r="S30" s="23"/>
      <c r="T30" s="23"/>
      <c r="U30" s="23"/>
    </row>
    <row r="31" spans="1:21" s="24" customFormat="1" x14ac:dyDescent="0.4">
      <c r="A31" s="168"/>
      <c r="B31" s="36"/>
      <c r="C31" s="39"/>
      <c r="D31" s="39"/>
      <c r="E31" s="40"/>
      <c r="F31" s="40"/>
      <c r="G31" s="40"/>
      <c r="H31" s="40"/>
      <c r="I31" s="40"/>
      <c r="J31" s="40"/>
      <c r="K31" s="40"/>
      <c r="L31" s="40"/>
      <c r="M31" s="37"/>
      <c r="N31" s="23"/>
      <c r="O31" s="23"/>
      <c r="P31" s="23"/>
      <c r="Q31" s="23"/>
      <c r="R31" s="23"/>
      <c r="S31" s="23"/>
      <c r="T31" s="23"/>
      <c r="U31" s="23"/>
    </row>
    <row r="32" spans="1:21" s="24" customFormat="1" x14ac:dyDescent="0.4">
      <c r="A32" s="168"/>
      <c r="B32" s="36"/>
      <c r="C32" s="41" t="s">
        <v>179</v>
      </c>
      <c r="D32" s="39"/>
      <c r="E32" s="40"/>
      <c r="F32" s="40"/>
      <c r="G32" s="40"/>
      <c r="H32" s="40"/>
      <c r="I32" s="40"/>
      <c r="J32" s="40"/>
      <c r="K32" s="40"/>
      <c r="L32" s="42" t="s">
        <v>171</v>
      </c>
      <c r="M32" s="37"/>
      <c r="N32" s="23"/>
      <c r="O32" s="23"/>
      <c r="P32" s="23"/>
      <c r="Q32" s="23"/>
      <c r="R32" s="23"/>
      <c r="S32" s="23"/>
      <c r="T32" s="23"/>
      <c r="U32" s="23"/>
    </row>
    <row r="33" spans="1:21" s="24" customFormat="1" ht="30" customHeight="1" x14ac:dyDescent="0.4">
      <c r="A33" s="168"/>
      <c r="B33" s="36"/>
      <c r="C33" s="194" t="s">
        <v>180</v>
      </c>
      <c r="D33" s="196"/>
      <c r="E33" s="221" t="s">
        <v>181</v>
      </c>
      <c r="F33" s="222"/>
      <c r="G33" s="179" t="s">
        <v>215</v>
      </c>
      <c r="H33" s="179"/>
      <c r="I33" s="179"/>
      <c r="J33" s="179"/>
      <c r="K33" s="221" t="s">
        <v>182</v>
      </c>
      <c r="L33" s="222"/>
      <c r="M33" s="37"/>
      <c r="N33" s="23"/>
      <c r="O33" s="23"/>
      <c r="P33" s="23"/>
      <c r="Q33" s="23"/>
      <c r="R33" s="23"/>
      <c r="S33" s="23"/>
      <c r="T33" s="23"/>
      <c r="U33" s="23"/>
    </row>
    <row r="34" spans="1:21" s="24" customFormat="1" ht="30" customHeight="1" x14ac:dyDescent="0.4">
      <c r="A34" s="168"/>
      <c r="B34" s="36"/>
      <c r="C34" s="197"/>
      <c r="D34" s="199"/>
      <c r="E34" s="223"/>
      <c r="F34" s="224"/>
      <c r="G34" s="179" t="s">
        <v>216</v>
      </c>
      <c r="H34" s="179"/>
      <c r="I34" s="225" t="s">
        <v>218</v>
      </c>
      <c r="J34" s="225"/>
      <c r="K34" s="223"/>
      <c r="L34" s="224"/>
      <c r="M34" s="37"/>
      <c r="N34" s="23"/>
      <c r="O34" s="23"/>
      <c r="P34" s="23"/>
      <c r="Q34" s="23"/>
      <c r="R34" s="23"/>
      <c r="S34" s="23"/>
      <c r="T34" s="23"/>
      <c r="U34" s="23"/>
    </row>
    <row r="35" spans="1:21" s="24" customFormat="1" x14ac:dyDescent="0.4">
      <c r="A35" s="168"/>
      <c r="B35" s="36"/>
      <c r="C35" s="158" t="str">
        <f>VLOOKUP(基本情報設定シート!$C$11,'プルダウン（事業計画書）'!$D$1:$L$17,$N35+1,0)</f>
        <v>施設改修費</v>
      </c>
      <c r="D35" s="158"/>
      <c r="E35" s="157"/>
      <c r="F35" s="157"/>
      <c r="G35" s="157"/>
      <c r="H35" s="157"/>
      <c r="I35" s="157"/>
      <c r="J35" s="157"/>
      <c r="K35" s="171">
        <f>IFERROR(SUM($E35,-$G35,-$I35),"")</f>
        <v>0</v>
      </c>
      <c r="L35" s="172"/>
      <c r="M35" s="37"/>
      <c r="N35" s="23">
        <v>1</v>
      </c>
      <c r="O35" s="23"/>
      <c r="P35" s="23"/>
      <c r="Q35" s="23"/>
      <c r="R35" s="23"/>
      <c r="S35" s="23"/>
      <c r="T35" s="23"/>
      <c r="U35" s="23"/>
    </row>
    <row r="36" spans="1:21" s="24" customFormat="1" x14ac:dyDescent="0.4">
      <c r="A36" s="168"/>
      <c r="B36" s="36"/>
      <c r="C36" s="158" t="str">
        <f>VLOOKUP(基本情報設定シート!$C$11,'プルダウン（事業計画書）'!$D$1:$L$17,$N36+1,0)</f>
        <v>設備費</v>
      </c>
      <c r="D36" s="158"/>
      <c r="E36" s="157"/>
      <c r="F36" s="157"/>
      <c r="G36" s="157"/>
      <c r="H36" s="157"/>
      <c r="I36" s="157"/>
      <c r="J36" s="157"/>
      <c r="K36" s="171">
        <f t="shared" ref="K36:K39" si="0">IFERROR(SUM($E36,-$G36,-$I36),"")</f>
        <v>0</v>
      </c>
      <c r="L36" s="172"/>
      <c r="M36" s="37"/>
      <c r="N36" s="23">
        <v>2</v>
      </c>
      <c r="O36" s="23"/>
      <c r="P36" s="23"/>
      <c r="Q36" s="23"/>
      <c r="R36" s="23"/>
      <c r="S36" s="23"/>
      <c r="T36" s="23"/>
      <c r="U36" s="23"/>
    </row>
    <row r="37" spans="1:21" s="24" customFormat="1" x14ac:dyDescent="0.4">
      <c r="A37" s="168"/>
      <c r="B37" s="36"/>
      <c r="C37" s="158" t="str">
        <f>VLOOKUP(基本情報設定シート!$C$11,'プルダウン（事業計画書）'!$D$1:$L$17,$N37+1,0)</f>
        <v>備品購入費</v>
      </c>
      <c r="D37" s="158"/>
      <c r="E37" s="157"/>
      <c r="F37" s="157"/>
      <c r="G37" s="157"/>
      <c r="H37" s="157"/>
      <c r="I37" s="157"/>
      <c r="J37" s="157"/>
      <c r="K37" s="171">
        <f t="shared" si="0"/>
        <v>0</v>
      </c>
      <c r="L37" s="172"/>
      <c r="M37" s="37"/>
      <c r="N37" s="23">
        <v>3</v>
      </c>
      <c r="O37" s="23"/>
      <c r="P37" s="23"/>
      <c r="Q37" s="23"/>
      <c r="R37" s="23"/>
      <c r="S37" s="23"/>
      <c r="T37" s="23"/>
      <c r="U37" s="23"/>
    </row>
    <row r="38" spans="1:21" s="24" customFormat="1" x14ac:dyDescent="0.4">
      <c r="A38" s="168"/>
      <c r="B38" s="36"/>
      <c r="C38" s="158" t="str">
        <f>VLOOKUP(基本情報設定シート!$C$11,'プルダウン（事業計画書）'!$D$1:$L$17,$N38+1,0)</f>
        <v>その他</v>
      </c>
      <c r="D38" s="158"/>
      <c r="E38" s="157"/>
      <c r="F38" s="157"/>
      <c r="G38" s="157"/>
      <c r="H38" s="157"/>
      <c r="I38" s="157"/>
      <c r="J38" s="157"/>
      <c r="K38" s="171">
        <f t="shared" si="0"/>
        <v>0</v>
      </c>
      <c r="L38" s="172"/>
      <c r="M38" s="37"/>
      <c r="N38" s="23">
        <v>4</v>
      </c>
      <c r="O38" s="23"/>
      <c r="P38" s="23"/>
      <c r="Q38" s="23"/>
      <c r="R38" s="23"/>
      <c r="S38" s="23"/>
      <c r="T38" s="23"/>
      <c r="U38" s="23"/>
    </row>
    <row r="39" spans="1:21" s="24" customFormat="1" hidden="1" x14ac:dyDescent="0.4">
      <c r="A39" s="168"/>
      <c r="B39" s="36"/>
      <c r="C39" s="158">
        <f>VLOOKUP(基本情報設定シート!$C$11,'プルダウン（事業計画書）'!$D$1:$L$17,$N39+1,0)</f>
        <v>0</v>
      </c>
      <c r="D39" s="158"/>
      <c r="E39" s="173"/>
      <c r="F39" s="174"/>
      <c r="G39" s="157"/>
      <c r="H39" s="157"/>
      <c r="I39" s="157"/>
      <c r="J39" s="157"/>
      <c r="K39" s="171">
        <f t="shared" si="0"/>
        <v>0</v>
      </c>
      <c r="L39" s="172"/>
      <c r="M39" s="37"/>
      <c r="N39" s="23">
        <v>5</v>
      </c>
      <c r="O39" s="23"/>
      <c r="P39" s="23"/>
      <c r="Q39" s="23"/>
      <c r="R39" s="23"/>
      <c r="S39" s="23"/>
      <c r="T39" s="23"/>
      <c r="U39" s="23"/>
    </row>
    <row r="40" spans="1:21" s="24" customFormat="1" hidden="1" x14ac:dyDescent="0.4">
      <c r="A40" s="168"/>
      <c r="B40" s="36"/>
      <c r="C40" s="159">
        <f>VLOOKUP(基本情報設定シート!$C$11,'プルダウン（事業計画書）'!$D$1:$L$17,$N40+1,0)</f>
        <v>0</v>
      </c>
      <c r="D40" s="159"/>
      <c r="E40" s="160"/>
      <c r="F40" s="161"/>
      <c r="G40" s="246"/>
      <c r="H40" s="246"/>
      <c r="I40" s="247"/>
      <c r="J40" s="247"/>
      <c r="K40" s="171">
        <f>IFERROR(SUM($E40,-$G40,-$I40),"")</f>
        <v>0</v>
      </c>
      <c r="L40" s="172"/>
      <c r="M40" s="37"/>
      <c r="N40" s="23">
        <v>6</v>
      </c>
      <c r="O40" s="23"/>
      <c r="P40" s="23"/>
      <c r="Q40" s="23"/>
      <c r="R40" s="23"/>
      <c r="S40" s="23"/>
      <c r="T40" s="23"/>
      <c r="U40" s="23"/>
    </row>
    <row r="41" spans="1:21" s="24" customFormat="1" hidden="1" x14ac:dyDescent="0.4">
      <c r="A41" s="168"/>
      <c r="B41" s="36"/>
      <c r="C41" s="159">
        <f>VLOOKUP(基本情報設定シート!$C$11,'プルダウン（事業計画書）'!$D$1:$L$17,$N41+1,0)</f>
        <v>0</v>
      </c>
      <c r="D41" s="159"/>
      <c r="E41" s="160"/>
      <c r="F41" s="161"/>
      <c r="G41" s="162"/>
      <c r="H41" s="163"/>
      <c r="I41" s="164"/>
      <c r="J41" s="165"/>
      <c r="K41" s="171">
        <f t="shared" ref="K41:K42" si="1">IFERROR(SUM($E41,-$G41,-$I41),"")</f>
        <v>0</v>
      </c>
      <c r="L41" s="172"/>
      <c r="M41" s="37"/>
      <c r="N41" s="23">
        <v>7</v>
      </c>
      <c r="O41" s="23"/>
      <c r="P41" s="23"/>
      <c r="Q41" s="23"/>
      <c r="R41" s="23"/>
      <c r="S41" s="23"/>
      <c r="T41" s="23"/>
      <c r="U41" s="23"/>
    </row>
    <row r="42" spans="1:21" s="24" customFormat="1" hidden="1" x14ac:dyDescent="0.4">
      <c r="A42" s="168"/>
      <c r="B42" s="36"/>
      <c r="C42" s="159">
        <f>VLOOKUP(基本情報設定シート!$C$11,'プルダウン（事業計画書）'!$D$1:$L$17,$N42+1,0)</f>
        <v>0</v>
      </c>
      <c r="D42" s="159"/>
      <c r="E42" s="160"/>
      <c r="F42" s="161"/>
      <c r="G42" s="162"/>
      <c r="H42" s="163"/>
      <c r="I42" s="164"/>
      <c r="J42" s="165"/>
      <c r="K42" s="171">
        <f t="shared" si="1"/>
        <v>0</v>
      </c>
      <c r="L42" s="172"/>
      <c r="M42" s="37"/>
      <c r="N42" s="23">
        <v>8</v>
      </c>
      <c r="O42" s="23"/>
      <c r="P42" s="23"/>
      <c r="Q42" s="23"/>
      <c r="R42" s="23"/>
      <c r="S42" s="23"/>
      <c r="T42" s="23"/>
      <c r="U42" s="23"/>
    </row>
    <row r="43" spans="1:21" s="24" customFormat="1" ht="19.5" thickBot="1" x14ac:dyDescent="0.45">
      <c r="A43" s="168"/>
      <c r="B43" s="36"/>
      <c r="C43" s="159" t="s">
        <v>178</v>
      </c>
      <c r="D43" s="159"/>
      <c r="E43" s="166">
        <f>SUM($E$35:$F$42)</f>
        <v>0</v>
      </c>
      <c r="F43" s="166"/>
      <c r="G43" s="166">
        <f>SUM($G$35:$H$42)</f>
        <v>0</v>
      </c>
      <c r="H43" s="166"/>
      <c r="I43" s="166">
        <f>SUM($I$35:$J$42)</f>
        <v>0</v>
      </c>
      <c r="J43" s="166"/>
      <c r="K43" s="171">
        <f>IFERROR(SUM($E43,-$G43,-$I43),"")</f>
        <v>0</v>
      </c>
      <c r="L43" s="172"/>
      <c r="M43" s="37"/>
      <c r="N43" s="23">
        <v>9</v>
      </c>
      <c r="O43" s="23"/>
      <c r="P43" s="23"/>
      <c r="Q43" s="23"/>
      <c r="R43" s="23"/>
      <c r="S43" s="23"/>
      <c r="T43" s="23"/>
      <c r="U43" s="23"/>
    </row>
    <row r="44" spans="1:21" s="24" customFormat="1" ht="20.25" thickTop="1" thickBot="1" x14ac:dyDescent="0.45">
      <c r="A44" s="169"/>
      <c r="B44" s="36"/>
      <c r="C44" s="155" t="s">
        <v>219</v>
      </c>
      <c r="D44" s="155"/>
      <c r="E44" s="155"/>
      <c r="F44" s="155"/>
      <c r="G44" s="155"/>
      <c r="H44" s="155"/>
      <c r="I44" s="155"/>
      <c r="J44" s="156"/>
      <c r="K44" s="175">
        <f>IF(ROUNDDOWN($K$43/2,-3)&gt;=200000-$J$46,200000-$J$46,ROUNDDOWN($K$43/2,-3))</f>
        <v>0</v>
      </c>
      <c r="L44" s="176"/>
      <c r="M44" s="37"/>
      <c r="N44" s="23"/>
      <c r="O44" s="23"/>
      <c r="P44" s="23"/>
      <c r="Q44" s="23"/>
      <c r="R44" s="23"/>
      <c r="S44" s="23"/>
      <c r="T44" s="23"/>
      <c r="U44" s="23"/>
    </row>
    <row r="45" spans="1:21" s="24" customFormat="1" ht="39.6" customHeight="1" thickTop="1" thickBot="1" x14ac:dyDescent="0.45">
      <c r="A45" s="170"/>
      <c r="B45" s="177" t="s">
        <v>305</v>
      </c>
      <c r="C45" s="178"/>
      <c r="D45" s="178"/>
      <c r="E45" s="178"/>
      <c r="F45" s="178"/>
      <c r="G45" s="178"/>
      <c r="H45" s="178"/>
      <c r="I45" s="178"/>
      <c r="J45" s="178"/>
      <c r="K45" s="178"/>
      <c r="L45" s="178"/>
      <c r="M45" s="30"/>
      <c r="N45" s="23"/>
      <c r="O45" s="23"/>
      <c r="P45" s="23"/>
      <c r="Q45" s="23"/>
      <c r="R45" s="23"/>
      <c r="S45" s="23"/>
      <c r="T45" s="23"/>
      <c r="U45" s="23"/>
    </row>
    <row r="46" spans="1:21" s="24" customFormat="1" x14ac:dyDescent="0.4">
      <c r="A46" s="233" t="s">
        <v>242</v>
      </c>
      <c r="B46" s="235" t="s">
        <v>243</v>
      </c>
      <c r="C46" s="236"/>
      <c r="D46" s="239" t="s">
        <v>244</v>
      </c>
      <c r="E46" s="240"/>
      <c r="F46" s="240"/>
      <c r="G46" s="240"/>
      <c r="H46" s="240"/>
      <c r="I46" s="240"/>
      <c r="J46" s="241"/>
      <c r="K46" s="242"/>
      <c r="L46" s="240" t="s">
        <v>4</v>
      </c>
      <c r="M46" s="243"/>
      <c r="N46" s="23"/>
      <c r="O46" s="23"/>
      <c r="P46" s="23"/>
      <c r="Q46" s="23"/>
      <c r="R46" s="23"/>
      <c r="S46" s="23"/>
      <c r="T46" s="23"/>
      <c r="U46" s="23"/>
    </row>
    <row r="47" spans="1:21" s="24" customFormat="1" ht="40.5" customHeight="1" thickBot="1" x14ac:dyDescent="0.45">
      <c r="A47" s="234"/>
      <c r="B47" s="237"/>
      <c r="C47" s="238"/>
      <c r="D47" s="244"/>
      <c r="E47" s="244"/>
      <c r="F47" s="244"/>
      <c r="G47" s="244"/>
      <c r="H47" s="244"/>
      <c r="I47" s="244"/>
      <c r="J47" s="244"/>
      <c r="K47" s="244"/>
      <c r="L47" s="244"/>
      <c r="M47" s="245"/>
      <c r="N47" s="23"/>
      <c r="O47" s="23"/>
      <c r="P47" s="23"/>
      <c r="Q47" s="23"/>
      <c r="R47" s="23"/>
      <c r="S47" s="23"/>
      <c r="T47" s="23"/>
      <c r="U47" s="23"/>
    </row>
    <row r="48" spans="1:21" s="24" customFormat="1" x14ac:dyDescent="0.4">
      <c r="A48" s="21"/>
      <c r="B48" s="21"/>
      <c r="C48" s="22"/>
      <c r="D48" s="22"/>
      <c r="E48" s="21"/>
      <c r="F48" s="21"/>
      <c r="G48" s="21"/>
      <c r="H48" s="21"/>
      <c r="I48" s="21"/>
      <c r="J48" s="21"/>
      <c r="K48" s="21"/>
      <c r="L48" s="21"/>
      <c r="M48" s="21"/>
      <c r="N48" s="23"/>
      <c r="O48" s="23"/>
      <c r="P48" s="23"/>
      <c r="Q48" s="23"/>
      <c r="R48" s="23"/>
      <c r="S48" s="23"/>
      <c r="T48" s="23"/>
      <c r="U48" s="23"/>
    </row>
    <row r="49" spans="1:21" s="24" customFormat="1" x14ac:dyDescent="0.4">
      <c r="A49" s="21"/>
      <c r="B49" s="21"/>
      <c r="C49" s="22"/>
      <c r="D49" s="22"/>
      <c r="E49" s="21"/>
      <c r="F49" s="21"/>
      <c r="G49" s="21"/>
      <c r="H49" s="21"/>
      <c r="I49" s="21"/>
      <c r="J49" s="21"/>
      <c r="K49" s="21"/>
      <c r="L49" s="21"/>
      <c r="M49" s="21"/>
      <c r="N49" s="23"/>
      <c r="O49" s="23"/>
      <c r="P49" s="23"/>
      <c r="Q49" s="23"/>
      <c r="R49" s="23"/>
      <c r="S49" s="23"/>
      <c r="T49" s="23"/>
      <c r="U49" s="23"/>
    </row>
    <row r="50" spans="1:21" s="24" customFormat="1" x14ac:dyDescent="0.4">
      <c r="A50" s="21"/>
      <c r="B50" s="21"/>
      <c r="C50" s="22"/>
      <c r="D50" s="22"/>
      <c r="E50" s="21"/>
      <c r="F50" s="21"/>
      <c r="G50" s="21"/>
      <c r="H50" s="21"/>
      <c r="I50" s="21"/>
      <c r="J50" s="21"/>
      <c r="K50" s="21"/>
      <c r="L50" s="21"/>
      <c r="M50" s="21"/>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sheetData>
  <sheetProtection algorithmName="SHA-512" hashValue="oep0CKm1b6jjKt95kAYmRp3r+MUFLWouuMI65cKpLNgwCFGo1uZ1HbPeBaYtUOg7Vf/qeGwwrUC4axCjoNul6g==" saltValue="+2wCEhhOInPVZ0wXWRcO2A==" spinCount="100000" sheet="1" objects="1" scenarios="1" formatColumns="0" formatRows="0"/>
  <mergeCells count="125">
    <mergeCell ref="A16:A24"/>
    <mergeCell ref="B16:D16"/>
    <mergeCell ref="E16:M16"/>
    <mergeCell ref="B17:D17"/>
    <mergeCell ref="E17:M17"/>
    <mergeCell ref="B18:D18"/>
    <mergeCell ref="E18:M18"/>
    <mergeCell ref="B19:D19"/>
    <mergeCell ref="E19:M19"/>
    <mergeCell ref="B20:C22"/>
    <mergeCell ref="D20:M20"/>
    <mergeCell ref="D21:F22"/>
    <mergeCell ref="G21:H22"/>
    <mergeCell ref="J21:M21"/>
    <mergeCell ref="J22:M22"/>
    <mergeCell ref="B23:C24"/>
    <mergeCell ref="D23:F23"/>
    <mergeCell ref="G23:J23"/>
    <mergeCell ref="D24:E24"/>
    <mergeCell ref="F24:G24"/>
    <mergeCell ref="K42:L42"/>
    <mergeCell ref="E5:M5"/>
    <mergeCell ref="A46:A47"/>
    <mergeCell ref="B46:C47"/>
    <mergeCell ref="D46:I46"/>
    <mergeCell ref="J46:K46"/>
    <mergeCell ref="L46:M46"/>
    <mergeCell ref="D47:M47"/>
    <mergeCell ref="I38:J38"/>
    <mergeCell ref="I39:J39"/>
    <mergeCell ref="I43:J43"/>
    <mergeCell ref="C40:D40"/>
    <mergeCell ref="E40:F40"/>
    <mergeCell ref="G40:H40"/>
    <mergeCell ref="I40:J40"/>
    <mergeCell ref="F27:L27"/>
    <mergeCell ref="A12:A15"/>
    <mergeCell ref="B12:D12"/>
    <mergeCell ref="E12:M12"/>
    <mergeCell ref="B13:D15"/>
    <mergeCell ref="E13:F13"/>
    <mergeCell ref="G13:M13"/>
    <mergeCell ref="E14:F14"/>
    <mergeCell ref="J24:M24"/>
    <mergeCell ref="G14:I14"/>
    <mergeCell ref="D27:E27"/>
    <mergeCell ref="F28:L28"/>
    <mergeCell ref="C33:D34"/>
    <mergeCell ref="E33:F34"/>
    <mergeCell ref="K41:L41"/>
    <mergeCell ref="K33:L34"/>
    <mergeCell ref="G34:H34"/>
    <mergeCell ref="I34:J34"/>
    <mergeCell ref="K36:L36"/>
    <mergeCell ref="C37:D37"/>
    <mergeCell ref="G35:H35"/>
    <mergeCell ref="G36:H36"/>
    <mergeCell ref="G37:H37"/>
    <mergeCell ref="I35:J35"/>
    <mergeCell ref="C35:D35"/>
    <mergeCell ref="E37:F37"/>
    <mergeCell ref="H24:I24"/>
    <mergeCell ref="K14:L14"/>
    <mergeCell ref="E15:F15"/>
    <mergeCell ref="G15:M15"/>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A25:A45"/>
    <mergeCell ref="K37:L37"/>
    <mergeCell ref="C38:D38"/>
    <mergeCell ref="E38:F38"/>
    <mergeCell ref="K38:L38"/>
    <mergeCell ref="K43:L43"/>
    <mergeCell ref="C39:D39"/>
    <mergeCell ref="E39:F39"/>
    <mergeCell ref="K39:L39"/>
    <mergeCell ref="K40:L40"/>
    <mergeCell ref="G39:H39"/>
    <mergeCell ref="G43:H43"/>
    <mergeCell ref="K44:L44"/>
    <mergeCell ref="B45:L45"/>
    <mergeCell ref="E35:F35"/>
    <mergeCell ref="K35:L35"/>
    <mergeCell ref="G33:J33"/>
    <mergeCell ref="D28:E28"/>
    <mergeCell ref="D29:E29"/>
    <mergeCell ref="F29:L29"/>
    <mergeCell ref="D30:E30"/>
    <mergeCell ref="F30:L30"/>
    <mergeCell ref="D26:E26"/>
    <mergeCell ref="F26:L26"/>
    <mergeCell ref="C44:J44"/>
    <mergeCell ref="I36:J36"/>
    <mergeCell ref="I37:J37"/>
    <mergeCell ref="C36:D36"/>
    <mergeCell ref="E36:F36"/>
    <mergeCell ref="G38:H38"/>
    <mergeCell ref="C41:D41"/>
    <mergeCell ref="C42:D42"/>
    <mergeCell ref="E41:F41"/>
    <mergeCell ref="E42:F42"/>
    <mergeCell ref="G41:H41"/>
    <mergeCell ref="G42:H42"/>
    <mergeCell ref="I41:J41"/>
    <mergeCell ref="I42:J42"/>
    <mergeCell ref="C43:D43"/>
    <mergeCell ref="E43:F43"/>
  </mergeCells>
  <phoneticPr fontId="1"/>
  <dataValidations count="4">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25:F32 B48:M1048576 E29:E33 D25:E27 D29:D32 C25:C33 L45 B1:D11 I8:M11 F8:G11 B25:B46 G25:G43 F43 H25:L32 K33 C45:J45 F6:G6 D47 M25:M45 K44:K45 I6:M6 F1:M4 C35:C44 D35:E43 K35:L43 F35:F40 H43:J43 E1:E11"/>
    <dataValidation type="list" allowBlank="1" showInputMessage="1" showErrorMessage="1" sqref="G14:I14">
      <formula1>"事業所全体,部門単位,担当者ごと,その他"</formula1>
    </dataValidation>
    <dataValidation type="list" allowBlank="1" showInputMessage="1" showErrorMessage="1" sqref="E12:M12">
      <formula1>"有,無"</formula1>
    </dataValidation>
  </dataValidations>
  <printOptions horizontalCentered="1"/>
  <pageMargins left="0.31496062992125984" right="0.31496062992125984" top="0.74803149606299213" bottom="0.74803149606299213" header="0.31496062992125984" footer="0.31496062992125984"/>
  <pageSetup paperSize="9" scale="94" orientation="portrait" r:id="rId1"/>
  <rowBreaks count="1" manualBreakCount="1">
    <brk id="24"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topLeftCell="A7"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54"/>
      <c r="B1" s="112" t="s">
        <v>75</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28" ht="39.950000000000003" customHeight="1" x14ac:dyDescent="0.4">
      <c r="A2" s="119" t="s">
        <v>137</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row>
    <row r="3" spans="1:28" ht="20.100000000000001" customHeight="1" x14ac:dyDescent="0.4">
      <c r="A3" s="55"/>
      <c r="B3" s="56"/>
      <c r="C3" s="56"/>
      <c r="D3" s="56"/>
      <c r="E3" s="56"/>
      <c r="F3" s="56"/>
      <c r="G3" s="56"/>
      <c r="H3" s="56"/>
      <c r="I3" s="56"/>
      <c r="J3" s="56"/>
      <c r="K3" s="56"/>
      <c r="L3" s="56"/>
      <c r="M3" s="56"/>
      <c r="N3" s="56"/>
      <c r="O3" s="56"/>
      <c r="P3" s="56"/>
      <c r="Q3" s="56"/>
      <c r="R3" s="56"/>
      <c r="S3" s="56"/>
      <c r="T3" s="56"/>
      <c r="U3" s="310">
        <f>$H$15</f>
        <v>0</v>
      </c>
      <c r="V3" s="310"/>
      <c r="W3" s="310"/>
      <c r="X3" s="310"/>
      <c r="Y3" s="310"/>
      <c r="Z3" s="310"/>
      <c r="AA3" s="310"/>
      <c r="AB3" s="56"/>
    </row>
    <row r="4" spans="1:28" ht="20.100000000000001" customHeight="1" x14ac:dyDescent="0.4">
      <c r="A4" s="57"/>
      <c r="B4" s="154" t="s">
        <v>8</v>
      </c>
      <c r="C4" s="154"/>
      <c r="D4" s="154"/>
      <c r="E4" s="154"/>
      <c r="F4" s="154"/>
      <c r="G4" s="154"/>
      <c r="H4" s="154"/>
      <c r="I4" s="57"/>
      <c r="J4" s="57"/>
      <c r="K4" s="57"/>
      <c r="L4" s="57"/>
      <c r="M4" s="56"/>
      <c r="N4" s="56"/>
      <c r="O4" s="56"/>
      <c r="P4" s="56"/>
      <c r="Q4" s="56"/>
      <c r="R4" s="56"/>
      <c r="S4" s="56"/>
      <c r="T4" s="56"/>
      <c r="U4" s="56"/>
      <c r="V4" s="56"/>
      <c r="W4" s="56"/>
      <c r="X4" s="56"/>
      <c r="Y4" s="56"/>
      <c r="Z4" s="56"/>
      <c r="AA4" s="56"/>
      <c r="AB4" s="56"/>
    </row>
    <row r="5" spans="1:28" ht="20.100000000000001" customHeight="1" x14ac:dyDescent="0.4">
      <c r="A5" s="55"/>
      <c r="B5" s="56"/>
      <c r="C5" s="56"/>
      <c r="D5" s="56"/>
      <c r="E5" s="56"/>
      <c r="F5" s="56"/>
      <c r="G5" s="56"/>
      <c r="H5" s="119" t="s">
        <v>19</v>
      </c>
      <c r="I5" s="119"/>
      <c r="J5" s="119"/>
      <c r="K5" s="119"/>
      <c r="L5" s="119"/>
      <c r="M5" s="133" t="s">
        <v>9</v>
      </c>
      <c r="N5" s="133"/>
      <c r="O5" s="133"/>
      <c r="P5" s="133"/>
      <c r="Q5" s="133"/>
      <c r="R5" s="154">
        <f>基本情報設定シート!$C$9</f>
        <v>0</v>
      </c>
      <c r="S5" s="154"/>
      <c r="T5" s="154"/>
      <c r="U5" s="154"/>
      <c r="V5" s="154"/>
      <c r="W5" s="154"/>
      <c r="X5" s="154"/>
      <c r="Y5" s="154"/>
      <c r="Z5" s="154"/>
      <c r="AA5" s="154"/>
      <c r="AB5" s="154"/>
    </row>
    <row r="6" spans="1:28" ht="20.100000000000001" customHeight="1" x14ac:dyDescent="0.4">
      <c r="A6" s="55"/>
      <c r="B6" s="56"/>
      <c r="C6" s="56"/>
      <c r="D6" s="56"/>
      <c r="E6" s="56"/>
      <c r="F6" s="56"/>
      <c r="G6" s="56"/>
      <c r="H6" s="119"/>
      <c r="I6" s="119"/>
      <c r="J6" s="119"/>
      <c r="K6" s="119"/>
      <c r="L6" s="119"/>
      <c r="M6" s="152" t="s">
        <v>10</v>
      </c>
      <c r="N6" s="133"/>
      <c r="O6" s="133"/>
      <c r="P6" s="133"/>
      <c r="Q6" s="133"/>
      <c r="R6" s="153">
        <f>基本情報設定シート!$C$3</f>
        <v>0</v>
      </c>
      <c r="S6" s="153"/>
      <c r="T6" s="153"/>
      <c r="U6" s="153"/>
      <c r="V6" s="153"/>
      <c r="W6" s="153"/>
      <c r="X6" s="153"/>
      <c r="Y6" s="153"/>
      <c r="Z6" s="153"/>
      <c r="AA6" s="153"/>
      <c r="AB6" s="153"/>
    </row>
    <row r="7" spans="1:28" ht="20.100000000000001" customHeight="1" x14ac:dyDescent="0.4">
      <c r="A7" s="55"/>
      <c r="B7" s="56"/>
      <c r="C7" s="56"/>
      <c r="D7" s="56"/>
      <c r="E7" s="56"/>
      <c r="F7" s="56"/>
      <c r="G7" s="56"/>
      <c r="H7" s="119"/>
      <c r="I7" s="119"/>
      <c r="J7" s="119"/>
      <c r="K7" s="119"/>
      <c r="L7" s="119"/>
      <c r="M7" s="133"/>
      <c r="N7" s="133"/>
      <c r="O7" s="133"/>
      <c r="P7" s="133"/>
      <c r="Q7" s="133"/>
      <c r="R7" s="153" t="str">
        <f>基本情報設定シート!$C$4&amp;"　"&amp;基本情報設定シート!$C$5</f>
        <v>　</v>
      </c>
      <c r="S7" s="153"/>
      <c r="T7" s="153"/>
      <c r="U7" s="153"/>
      <c r="V7" s="153"/>
      <c r="W7" s="153"/>
      <c r="X7" s="153"/>
      <c r="Y7" s="153"/>
      <c r="Z7" s="153"/>
      <c r="AA7" s="153"/>
      <c r="AB7" s="153"/>
    </row>
    <row r="8" spans="1:28" s="20" customFormat="1" ht="60" customHeight="1" x14ac:dyDescent="0.4">
      <c r="A8" s="62"/>
      <c r="B8" s="111" t="s">
        <v>139</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62"/>
    </row>
    <row r="9" spans="1:28" s="3" customFormat="1" ht="30" customHeight="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28" s="3" customFormat="1" ht="20.100000000000001" customHeight="1" x14ac:dyDescent="0.4">
      <c r="A10" s="77"/>
      <c r="B10" s="290" t="s">
        <v>20</v>
      </c>
      <c r="C10" s="290"/>
      <c r="D10" s="290"/>
      <c r="E10" s="290"/>
      <c r="F10" s="290"/>
      <c r="G10" s="290"/>
      <c r="H10" s="298"/>
      <c r="I10" s="299"/>
      <c r="J10" s="299"/>
      <c r="K10" s="299"/>
      <c r="L10" s="300"/>
      <c r="M10" s="301" t="s">
        <v>21</v>
      </c>
      <c r="N10" s="302"/>
      <c r="O10" s="302"/>
      <c r="P10" s="302"/>
      <c r="Q10" s="303"/>
      <c r="R10" s="296" t="s">
        <v>134</v>
      </c>
      <c r="S10" s="294"/>
      <c r="T10" s="294"/>
      <c r="U10" s="294"/>
      <c r="V10" s="294"/>
      <c r="W10" s="297"/>
      <c r="X10" s="297"/>
      <c r="Y10" s="297"/>
      <c r="Z10" s="294" t="s">
        <v>138</v>
      </c>
      <c r="AA10" s="295"/>
      <c r="AB10" s="77"/>
    </row>
    <row r="11" spans="1:28" s="3" customFormat="1" ht="20.100000000000001" customHeight="1" x14ac:dyDescent="0.4">
      <c r="A11" s="54"/>
      <c r="B11" s="290" t="s">
        <v>1</v>
      </c>
      <c r="C11" s="290"/>
      <c r="D11" s="290"/>
      <c r="E11" s="290"/>
      <c r="F11" s="290"/>
      <c r="G11" s="290"/>
      <c r="H11" s="123" t="e">
        <f>'(様式1号)交付申請書'!$F$10</f>
        <v>#NUM!</v>
      </c>
      <c r="I11" s="124"/>
      <c r="J11" s="124"/>
      <c r="K11" s="124"/>
      <c r="L11" s="125"/>
      <c r="M11" s="301" t="s">
        <v>22</v>
      </c>
      <c r="N11" s="302"/>
      <c r="O11" s="302"/>
      <c r="P11" s="302"/>
      <c r="Q11" s="303"/>
      <c r="R11" s="291" t="str">
        <f>基本情報設定シート!$C$10</f>
        <v>松江市職場環境改善支援事業補助金</v>
      </c>
      <c r="S11" s="292"/>
      <c r="T11" s="292"/>
      <c r="U11" s="292"/>
      <c r="V11" s="292"/>
      <c r="W11" s="292"/>
      <c r="X11" s="292"/>
      <c r="Y11" s="292"/>
      <c r="Z11" s="292"/>
      <c r="AA11" s="293"/>
      <c r="AB11" s="54"/>
    </row>
    <row r="12" spans="1:28" s="3" customFormat="1" ht="20.100000000000001" customHeight="1" x14ac:dyDescent="0.4">
      <c r="A12" s="54"/>
      <c r="B12" s="287" t="s">
        <v>3</v>
      </c>
      <c r="C12" s="288"/>
      <c r="D12" s="288"/>
      <c r="E12" s="288"/>
      <c r="F12" s="288"/>
      <c r="G12" s="289"/>
      <c r="H12" s="129" t="str">
        <f>基本情報設定シート!$C$11</f>
        <v>職場環境改善支援事業</v>
      </c>
      <c r="I12" s="130"/>
      <c r="J12" s="130"/>
      <c r="K12" s="130"/>
      <c r="L12" s="130"/>
      <c r="M12" s="130"/>
      <c r="N12" s="130"/>
      <c r="O12" s="130"/>
      <c r="P12" s="130"/>
      <c r="Q12" s="130"/>
      <c r="R12" s="130"/>
      <c r="S12" s="130"/>
      <c r="T12" s="130"/>
      <c r="U12" s="130"/>
      <c r="V12" s="130"/>
      <c r="W12" s="130"/>
      <c r="X12" s="130"/>
      <c r="Y12" s="130"/>
      <c r="Z12" s="130"/>
      <c r="AA12" s="131"/>
      <c r="AB12" s="54"/>
    </row>
    <row r="13" spans="1:28" s="3" customFormat="1" ht="99.95" customHeight="1" x14ac:dyDescent="0.4">
      <c r="A13" s="54"/>
      <c r="B13" s="287" t="s">
        <v>23</v>
      </c>
      <c r="C13" s="288"/>
      <c r="D13" s="288"/>
      <c r="E13" s="288"/>
      <c r="F13" s="288"/>
      <c r="G13" s="289"/>
      <c r="H13" s="139">
        <f>'(様式1号)交付申請書'!$K$12</f>
        <v>0</v>
      </c>
      <c r="I13" s="140"/>
      <c r="J13" s="140"/>
      <c r="K13" s="140"/>
      <c r="L13" s="140"/>
      <c r="M13" s="140"/>
      <c r="N13" s="140"/>
      <c r="O13" s="140"/>
      <c r="P13" s="140"/>
      <c r="Q13" s="140"/>
      <c r="R13" s="140"/>
      <c r="S13" s="140"/>
      <c r="T13" s="140"/>
      <c r="U13" s="140"/>
      <c r="V13" s="140"/>
      <c r="W13" s="140"/>
      <c r="X13" s="140"/>
      <c r="Y13" s="140"/>
      <c r="Z13" s="140"/>
      <c r="AA13" s="141"/>
      <c r="AB13" s="54"/>
    </row>
    <row r="14" spans="1:28" s="3" customFormat="1" ht="39.950000000000003" customHeight="1" x14ac:dyDescent="0.4">
      <c r="A14" s="54"/>
      <c r="B14" s="287" t="s">
        <v>24</v>
      </c>
      <c r="C14" s="288"/>
      <c r="D14" s="288"/>
      <c r="E14" s="288"/>
      <c r="F14" s="288"/>
      <c r="G14" s="288"/>
      <c r="H14" s="139">
        <f>'(様式1号)交付申請書'!$K$16</f>
        <v>0</v>
      </c>
      <c r="I14" s="304"/>
      <c r="J14" s="304"/>
      <c r="K14" s="304"/>
      <c r="L14" s="304"/>
      <c r="M14" s="304"/>
      <c r="N14" s="304"/>
      <c r="O14" s="304"/>
      <c r="P14" s="304"/>
      <c r="Q14" s="304"/>
      <c r="R14" s="304"/>
      <c r="S14" s="304"/>
      <c r="T14" s="304"/>
      <c r="U14" s="304"/>
      <c r="V14" s="304"/>
      <c r="W14" s="304"/>
      <c r="X14" s="304"/>
      <c r="Y14" s="304"/>
      <c r="Z14" s="304"/>
      <c r="AA14" s="305"/>
      <c r="AB14" s="54"/>
    </row>
    <row r="15" spans="1:28" s="3" customFormat="1" ht="20.100000000000001" customHeight="1" x14ac:dyDescent="0.4">
      <c r="A15" s="54"/>
      <c r="B15" s="120" t="s">
        <v>25</v>
      </c>
      <c r="C15" s="121"/>
      <c r="D15" s="121"/>
      <c r="E15" s="121"/>
      <c r="F15" s="121"/>
      <c r="G15" s="122"/>
      <c r="H15" s="306">
        <f>'(様式1号)交付申請書'!$N$17</f>
        <v>0</v>
      </c>
      <c r="I15" s="307"/>
      <c r="J15" s="307"/>
      <c r="K15" s="307"/>
      <c r="L15" s="307"/>
      <c r="M15" s="307"/>
      <c r="N15" s="308"/>
      <c r="O15" s="122" t="s">
        <v>26</v>
      </c>
      <c r="P15" s="309"/>
      <c r="Q15" s="309"/>
      <c r="R15" s="309"/>
      <c r="S15" s="309"/>
      <c r="T15" s="309"/>
      <c r="U15" s="306">
        <f>'(様式1号)交付申請書'!$N$18</f>
        <v>0</v>
      </c>
      <c r="V15" s="307"/>
      <c r="W15" s="307"/>
      <c r="X15" s="307"/>
      <c r="Y15" s="307"/>
      <c r="Z15" s="307"/>
      <c r="AA15" s="308"/>
      <c r="AB15" s="54"/>
    </row>
    <row r="16" spans="1:28" ht="20.100000000000001" customHeight="1" x14ac:dyDescent="0.4">
      <c r="A16" s="56"/>
      <c r="B16" s="56"/>
      <c r="C16" s="56"/>
      <c r="D16" s="63"/>
      <c r="E16" s="63"/>
      <c r="F16" s="63"/>
      <c r="G16" s="63"/>
      <c r="H16" s="63"/>
      <c r="I16" s="63"/>
      <c r="J16" s="63"/>
      <c r="K16" s="63"/>
      <c r="L16" s="63"/>
      <c r="M16" s="63"/>
      <c r="N16" s="63"/>
      <c r="O16" s="63"/>
      <c r="P16" s="63"/>
      <c r="Q16" s="63"/>
      <c r="R16" s="63"/>
      <c r="S16" s="63"/>
      <c r="T16" s="63"/>
      <c r="U16" s="63"/>
      <c r="V16" s="63"/>
      <c r="W16" s="63"/>
      <c r="X16" s="63"/>
      <c r="Y16" s="63"/>
      <c r="Z16" s="63"/>
      <c r="AA16" s="63"/>
      <c r="AB16" s="56"/>
    </row>
  </sheetData>
  <sheetProtection algorithmName="SHA-512" hashValue="yCNlyyYlb2v6ApfiUry4JXnlPehzcaiGBzcHBwCl8BUfbMHqbTL97rUdehS+ffEJMnUNsyNlmOftu4LzSGbniw==" saltValue="gNb+jQl4HB+//WZ6jay5BA=="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topLeftCell="A9"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54"/>
      <c r="B1" s="112" t="s">
        <v>60</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row>
    <row r="2" spans="1:32" ht="39.950000000000003" customHeight="1" x14ac:dyDescent="0.4">
      <c r="A2" s="119" t="s">
        <v>70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5"/>
      <c r="AD2" s="5"/>
    </row>
    <row r="3" spans="1:32" ht="20.100000000000001" customHeight="1" x14ac:dyDescent="0.4">
      <c r="A3" s="55"/>
      <c r="B3" s="56"/>
      <c r="C3" s="56"/>
      <c r="D3" s="56"/>
      <c r="E3" s="56"/>
      <c r="F3" s="56"/>
      <c r="G3" s="56"/>
      <c r="H3" s="56"/>
      <c r="I3" s="56"/>
      <c r="J3" s="56"/>
      <c r="K3" s="56"/>
      <c r="L3" s="56"/>
      <c r="M3" s="56"/>
      <c r="N3" s="56"/>
      <c r="O3" s="56"/>
      <c r="P3" s="56"/>
      <c r="Q3" s="56"/>
      <c r="R3" s="56"/>
      <c r="S3" s="56"/>
      <c r="T3" s="56"/>
      <c r="U3" s="132"/>
      <c r="V3" s="132"/>
      <c r="W3" s="132"/>
      <c r="X3" s="132"/>
      <c r="Y3" s="132"/>
      <c r="Z3" s="132"/>
      <c r="AA3" s="132"/>
      <c r="AB3" s="56"/>
    </row>
    <row r="4" spans="1:32" ht="20.100000000000001" customHeight="1" x14ac:dyDescent="0.4">
      <c r="A4" s="57"/>
      <c r="B4" s="154" t="s">
        <v>8</v>
      </c>
      <c r="C4" s="154"/>
      <c r="D4" s="154"/>
      <c r="E4" s="154"/>
      <c r="F4" s="154"/>
      <c r="G4" s="154"/>
      <c r="H4" s="154"/>
      <c r="I4" s="154"/>
      <c r="J4" s="78"/>
      <c r="K4" s="57"/>
      <c r="L4" s="57"/>
      <c r="M4" s="57"/>
      <c r="N4" s="56"/>
      <c r="O4" s="56"/>
      <c r="P4" s="56"/>
      <c r="Q4" s="56"/>
      <c r="R4" s="56"/>
      <c r="S4" s="56"/>
      <c r="T4" s="56"/>
      <c r="U4" s="56"/>
      <c r="V4" s="56"/>
      <c r="W4" s="56"/>
      <c r="X4" s="56"/>
      <c r="Y4" s="56"/>
      <c r="Z4" s="56"/>
      <c r="AA4" s="56"/>
      <c r="AB4" s="56"/>
    </row>
    <row r="5" spans="1:32" ht="20.100000000000001" customHeight="1" x14ac:dyDescent="0.4">
      <c r="A5" s="55"/>
      <c r="B5" s="56"/>
      <c r="C5" s="56"/>
      <c r="D5" s="56"/>
      <c r="E5" s="56"/>
      <c r="F5" s="56"/>
      <c r="G5" s="56"/>
      <c r="H5" s="119" t="s">
        <v>19</v>
      </c>
      <c r="I5" s="119"/>
      <c r="J5" s="119"/>
      <c r="K5" s="119"/>
      <c r="L5" s="119"/>
      <c r="M5" s="133" t="s">
        <v>9</v>
      </c>
      <c r="N5" s="133"/>
      <c r="O5" s="133"/>
      <c r="P5" s="133"/>
      <c r="Q5" s="133"/>
      <c r="R5" s="153">
        <f>基本情報設定シート!$C$9</f>
        <v>0</v>
      </c>
      <c r="S5" s="153"/>
      <c r="T5" s="153"/>
      <c r="U5" s="153"/>
      <c r="V5" s="153"/>
      <c r="W5" s="153"/>
      <c r="X5" s="153"/>
      <c r="Y5" s="153"/>
      <c r="Z5" s="153"/>
      <c r="AA5" s="153"/>
      <c r="AB5" s="153"/>
    </row>
    <row r="6" spans="1:32" ht="20.100000000000001" customHeight="1" x14ac:dyDescent="0.4">
      <c r="A6" s="55"/>
      <c r="B6" s="56"/>
      <c r="C6" s="56"/>
      <c r="D6" s="56"/>
      <c r="E6" s="56"/>
      <c r="F6" s="56"/>
      <c r="G6" s="56"/>
      <c r="H6" s="119"/>
      <c r="I6" s="119"/>
      <c r="J6" s="119"/>
      <c r="K6" s="119"/>
      <c r="L6" s="119"/>
      <c r="M6" s="152" t="s">
        <v>10</v>
      </c>
      <c r="N6" s="133"/>
      <c r="O6" s="133"/>
      <c r="P6" s="133"/>
      <c r="Q6" s="133"/>
      <c r="R6" s="153">
        <f>基本情報設定シート!$C$3</f>
        <v>0</v>
      </c>
      <c r="S6" s="153"/>
      <c r="T6" s="153"/>
      <c r="U6" s="153"/>
      <c r="V6" s="153"/>
      <c r="W6" s="153"/>
      <c r="X6" s="153"/>
      <c r="Y6" s="153"/>
      <c r="Z6" s="153"/>
      <c r="AA6" s="153"/>
      <c r="AB6" s="153"/>
    </row>
    <row r="7" spans="1:32" ht="20.100000000000001" customHeight="1" thickBot="1" x14ac:dyDescent="0.45">
      <c r="A7" s="55"/>
      <c r="B7" s="56"/>
      <c r="C7" s="56"/>
      <c r="D7" s="56"/>
      <c r="E7" s="56"/>
      <c r="F7" s="56"/>
      <c r="G7" s="56"/>
      <c r="H7" s="119"/>
      <c r="I7" s="119"/>
      <c r="J7" s="119"/>
      <c r="K7" s="119"/>
      <c r="L7" s="119"/>
      <c r="M7" s="133"/>
      <c r="N7" s="133"/>
      <c r="O7" s="133"/>
      <c r="P7" s="133"/>
      <c r="Q7" s="133"/>
      <c r="R7" s="153" t="str">
        <f>基本情報設定シート!$C$4&amp;"　"&amp;基本情報設定シート!$C$5</f>
        <v>　</v>
      </c>
      <c r="S7" s="153"/>
      <c r="T7" s="153"/>
      <c r="U7" s="153"/>
      <c r="V7" s="153"/>
      <c r="W7" s="153"/>
      <c r="X7" s="153"/>
      <c r="Y7" s="153"/>
      <c r="Z7" s="153"/>
      <c r="AA7" s="153"/>
      <c r="AB7" s="153"/>
    </row>
    <row r="8" spans="1:32" s="19" customFormat="1" ht="60" customHeight="1" thickTop="1" thickBot="1" x14ac:dyDescent="0.45">
      <c r="A8" s="79"/>
      <c r="B8" s="111" t="s">
        <v>135</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79"/>
      <c r="AD8" s="20"/>
      <c r="AE8" s="329" t="s">
        <v>144</v>
      </c>
      <c r="AF8" s="330"/>
    </row>
    <row r="9" spans="1:32" s="3" customFormat="1" ht="30" customHeight="1" thickTop="1" x14ac:dyDescent="0.4">
      <c r="A9" s="119" t="s">
        <v>0</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D9" s="88" t="s">
        <v>247</v>
      </c>
      <c r="AE9" s="89" t="s">
        <v>142</v>
      </c>
      <c r="AF9" s="89" t="s">
        <v>143</v>
      </c>
    </row>
    <row r="10" spans="1:32" s="3" customFormat="1" ht="39.950000000000003" customHeight="1" x14ac:dyDescent="0.4">
      <c r="A10" s="54"/>
      <c r="B10" s="290" t="s">
        <v>20</v>
      </c>
      <c r="C10" s="290"/>
      <c r="D10" s="290"/>
      <c r="E10" s="290"/>
      <c r="F10" s="290"/>
      <c r="G10" s="290"/>
      <c r="H10" s="314" t="str">
        <f>IF($AE$10&lt;&gt;"",TEXT('(様式4号)着手届'!$H$10,"ggge年m月d日")&amp;CHAR(10)&amp;TEXT($AE$10,"ggge年m月d日"),TEXT('(様式4号)着手届'!$H$10,"ggge年m月d日"))</f>
        <v>明治33年1月0日</v>
      </c>
      <c r="I10" s="315"/>
      <c r="J10" s="315"/>
      <c r="K10" s="315"/>
      <c r="L10" s="316"/>
      <c r="M10" s="301" t="s">
        <v>21</v>
      </c>
      <c r="N10" s="302"/>
      <c r="O10" s="302"/>
      <c r="P10" s="302"/>
      <c r="Q10" s="303"/>
      <c r="R10" s="301" t="str">
        <f>IF($AF$10&lt;&gt;"",CONCATENATE('(様式4号)着手届'!R10,'(様式4号)着手届'!W10,'(様式4号)着手届'!Z10)&amp;CHAR(10)&amp;CONCATENATE("指令も産第",$AF$10,"号の2"),CONCATENATE('(様式4号)着手届'!R10,'(様式4号)着手届'!W10,'(様式4号)着手届'!Z10))</f>
        <v>指令も産第号</v>
      </c>
      <c r="S10" s="302"/>
      <c r="T10" s="302"/>
      <c r="U10" s="302"/>
      <c r="V10" s="302"/>
      <c r="W10" s="302"/>
      <c r="X10" s="302"/>
      <c r="Y10" s="302"/>
      <c r="Z10" s="302"/>
      <c r="AA10" s="303"/>
      <c r="AB10" s="54"/>
      <c r="AD10" s="88" t="s">
        <v>248</v>
      </c>
      <c r="AE10" s="64"/>
      <c r="AF10" s="65"/>
    </row>
    <row r="11" spans="1:32" s="3" customFormat="1" ht="20.100000000000001" customHeight="1" x14ac:dyDescent="0.4">
      <c r="A11" s="54"/>
      <c r="B11" s="290" t="s">
        <v>1</v>
      </c>
      <c r="C11" s="290"/>
      <c r="D11" s="290"/>
      <c r="E11" s="290"/>
      <c r="F11" s="290"/>
      <c r="G11" s="311" t="e">
        <f>'(様式1号)交付申請書'!$F$10</f>
        <v>#NUM!</v>
      </c>
      <c r="H11" s="312"/>
      <c r="I11" s="312"/>
      <c r="J11" s="312"/>
      <c r="K11" s="312"/>
      <c r="L11" s="313"/>
      <c r="M11" s="301" t="s">
        <v>22</v>
      </c>
      <c r="N11" s="302"/>
      <c r="O11" s="302"/>
      <c r="P11" s="302"/>
      <c r="Q11" s="303"/>
      <c r="R11" s="292" t="str">
        <f>基本情報設定シート!$C$10</f>
        <v>松江市職場環境改善支援事業補助金</v>
      </c>
      <c r="S11" s="292"/>
      <c r="T11" s="292"/>
      <c r="U11" s="292"/>
      <c r="V11" s="292"/>
      <c r="W11" s="292"/>
      <c r="X11" s="292"/>
      <c r="Y11" s="292"/>
      <c r="Z11" s="292"/>
      <c r="AA11" s="293"/>
      <c r="AB11" s="54"/>
    </row>
    <row r="12" spans="1:32" s="3" customFormat="1" ht="20.100000000000001" customHeight="1" x14ac:dyDescent="0.4">
      <c r="A12" s="54"/>
      <c r="B12" s="113" t="s">
        <v>61</v>
      </c>
      <c r="C12" s="114"/>
      <c r="D12" s="114"/>
      <c r="E12" s="114"/>
      <c r="F12" s="114"/>
      <c r="G12" s="114"/>
      <c r="H12" s="114"/>
      <c r="I12" s="114"/>
      <c r="J12" s="114"/>
      <c r="K12" s="114"/>
      <c r="L12" s="115"/>
      <c r="M12" s="129" t="str">
        <f>基本情報設定シート!$C$11</f>
        <v>職場環境改善支援事業</v>
      </c>
      <c r="N12" s="130"/>
      <c r="O12" s="130"/>
      <c r="P12" s="130"/>
      <c r="Q12" s="130"/>
      <c r="R12" s="130"/>
      <c r="S12" s="130"/>
      <c r="T12" s="130"/>
      <c r="U12" s="130"/>
      <c r="V12" s="130"/>
      <c r="W12" s="130"/>
      <c r="X12" s="130"/>
      <c r="Y12" s="130"/>
      <c r="Z12" s="130"/>
      <c r="AA12" s="131"/>
      <c r="AB12" s="54"/>
    </row>
    <row r="13" spans="1:32" s="3" customFormat="1" ht="39.950000000000003" customHeight="1" x14ac:dyDescent="0.4">
      <c r="A13" s="54"/>
      <c r="B13" s="113" t="s">
        <v>62</v>
      </c>
      <c r="C13" s="114"/>
      <c r="D13" s="114"/>
      <c r="E13" s="114"/>
      <c r="F13" s="114"/>
      <c r="G13" s="114"/>
      <c r="H13" s="114"/>
      <c r="I13" s="114"/>
      <c r="J13" s="114"/>
      <c r="K13" s="114"/>
      <c r="L13" s="115"/>
      <c r="M13" s="134">
        <f>'(様式1号)交付申請書'!$K$15</f>
        <v>0</v>
      </c>
      <c r="N13" s="135"/>
      <c r="O13" s="135"/>
      <c r="P13" s="135"/>
      <c r="Q13" s="135"/>
      <c r="R13" s="135"/>
      <c r="S13" s="135"/>
      <c r="T13" s="135"/>
      <c r="U13" s="135"/>
      <c r="V13" s="135"/>
      <c r="W13" s="135"/>
      <c r="X13" s="135"/>
      <c r="Y13" s="135"/>
      <c r="Z13" s="304" t="s">
        <v>5</v>
      </c>
      <c r="AA13" s="305"/>
      <c r="AB13" s="54"/>
    </row>
    <row r="14" spans="1:32" s="3" customFormat="1" ht="39.950000000000003" customHeight="1" x14ac:dyDescent="0.4">
      <c r="A14" s="54"/>
      <c r="B14" s="113" t="s">
        <v>63</v>
      </c>
      <c r="C14" s="114"/>
      <c r="D14" s="114"/>
      <c r="E14" s="114"/>
      <c r="F14" s="114"/>
      <c r="G14" s="114"/>
      <c r="H14" s="114"/>
      <c r="I14" s="114"/>
      <c r="J14" s="114"/>
      <c r="K14" s="114"/>
      <c r="L14" s="115"/>
      <c r="M14" s="320" t="str">
        <f>IFERROR(IF($R$14&gt;0,"（増額）","（減額）"),"")</f>
        <v>（増額）</v>
      </c>
      <c r="N14" s="321"/>
      <c r="O14" s="321"/>
      <c r="P14" s="321"/>
      <c r="Q14" s="321"/>
      <c r="R14" s="322" t="str">
        <f>IFERROR($M$15-$M$13,"")</f>
        <v/>
      </c>
      <c r="S14" s="322"/>
      <c r="T14" s="322"/>
      <c r="U14" s="322"/>
      <c r="V14" s="322"/>
      <c r="W14" s="322"/>
      <c r="X14" s="322"/>
      <c r="Y14" s="322"/>
      <c r="Z14" s="304" t="s">
        <v>5</v>
      </c>
      <c r="AA14" s="305"/>
      <c r="AB14" s="54"/>
    </row>
    <row r="15" spans="1:32" s="3" customFormat="1" ht="39.950000000000003" customHeight="1" x14ac:dyDescent="0.4">
      <c r="A15" s="54"/>
      <c r="B15" s="317" t="s">
        <v>64</v>
      </c>
      <c r="C15" s="318"/>
      <c r="D15" s="318"/>
      <c r="E15" s="318"/>
      <c r="F15" s="318"/>
      <c r="G15" s="318"/>
      <c r="H15" s="318"/>
      <c r="I15" s="318"/>
      <c r="J15" s="318"/>
      <c r="K15" s="318"/>
      <c r="L15" s="319"/>
      <c r="M15" s="134" t="str">
        <f>'(別紙2)変更事業計画書'!$K$60</f>
        <v/>
      </c>
      <c r="N15" s="135"/>
      <c r="O15" s="135"/>
      <c r="P15" s="135"/>
      <c r="Q15" s="135"/>
      <c r="R15" s="135"/>
      <c r="S15" s="135"/>
      <c r="T15" s="135"/>
      <c r="U15" s="135"/>
      <c r="V15" s="135"/>
      <c r="W15" s="135"/>
      <c r="X15" s="135"/>
      <c r="Y15" s="135"/>
      <c r="Z15" s="304" t="s">
        <v>5</v>
      </c>
      <c r="AA15" s="305"/>
      <c r="AB15" s="54"/>
    </row>
    <row r="16" spans="1:32" s="3" customFormat="1" ht="99.95" customHeight="1" x14ac:dyDescent="0.4">
      <c r="A16" s="54"/>
      <c r="B16" s="287" t="s">
        <v>65</v>
      </c>
      <c r="C16" s="288"/>
      <c r="D16" s="288"/>
      <c r="E16" s="288"/>
      <c r="F16" s="288"/>
      <c r="G16" s="288"/>
      <c r="H16" s="288"/>
      <c r="I16" s="288"/>
      <c r="J16" s="288"/>
      <c r="K16" s="288"/>
      <c r="L16" s="289"/>
      <c r="M16" s="323"/>
      <c r="N16" s="324"/>
      <c r="O16" s="324"/>
      <c r="P16" s="324"/>
      <c r="Q16" s="324"/>
      <c r="R16" s="324"/>
      <c r="S16" s="324"/>
      <c r="T16" s="324"/>
      <c r="U16" s="324"/>
      <c r="V16" s="324"/>
      <c r="W16" s="324"/>
      <c r="X16" s="324"/>
      <c r="Y16" s="324"/>
      <c r="Z16" s="324"/>
      <c r="AA16" s="325"/>
      <c r="AB16" s="54"/>
    </row>
    <row r="17" spans="1:31" s="3" customFormat="1" ht="99.95" customHeight="1" x14ac:dyDescent="0.4">
      <c r="A17" s="54"/>
      <c r="B17" s="287" t="s">
        <v>66</v>
      </c>
      <c r="C17" s="288"/>
      <c r="D17" s="288"/>
      <c r="E17" s="288"/>
      <c r="F17" s="288"/>
      <c r="G17" s="288"/>
      <c r="H17" s="288"/>
      <c r="I17" s="288"/>
      <c r="J17" s="288"/>
      <c r="K17" s="288"/>
      <c r="L17" s="289"/>
      <c r="M17" s="323"/>
      <c r="N17" s="324"/>
      <c r="O17" s="324"/>
      <c r="P17" s="324"/>
      <c r="Q17" s="324"/>
      <c r="R17" s="324"/>
      <c r="S17" s="324"/>
      <c r="T17" s="324"/>
      <c r="U17" s="324"/>
      <c r="V17" s="324"/>
      <c r="W17" s="324"/>
      <c r="X17" s="324"/>
      <c r="Y17" s="324"/>
      <c r="Z17" s="324"/>
      <c r="AA17" s="325"/>
      <c r="AB17" s="54"/>
    </row>
    <row r="18" spans="1:31" s="3" customFormat="1" ht="39.950000000000003" customHeight="1" x14ac:dyDescent="0.4">
      <c r="A18" s="54"/>
      <c r="B18" s="113" t="s">
        <v>67</v>
      </c>
      <c r="C18" s="318"/>
      <c r="D18" s="318"/>
      <c r="E18" s="318"/>
      <c r="F18" s="318"/>
      <c r="G18" s="318"/>
      <c r="H18" s="318"/>
      <c r="I18" s="318"/>
      <c r="J18" s="318"/>
      <c r="K18" s="318"/>
      <c r="L18" s="319"/>
      <c r="M18" s="134" t="str">
        <f>'(別紙2)変更事業計画書'!$K$58</f>
        <v/>
      </c>
      <c r="N18" s="135"/>
      <c r="O18" s="135"/>
      <c r="P18" s="135"/>
      <c r="Q18" s="135"/>
      <c r="R18" s="135"/>
      <c r="S18" s="135"/>
      <c r="T18" s="135"/>
      <c r="U18" s="135"/>
      <c r="V18" s="135"/>
      <c r="W18" s="135"/>
      <c r="X18" s="135"/>
      <c r="Y18" s="135"/>
      <c r="Z18" s="304" t="s">
        <v>5</v>
      </c>
      <c r="AA18" s="305"/>
      <c r="AB18" s="54"/>
    </row>
    <row r="19" spans="1:31" s="3" customFormat="1" ht="20.100000000000001" customHeight="1" x14ac:dyDescent="0.4">
      <c r="A19" s="54"/>
      <c r="B19" s="120" t="s">
        <v>18</v>
      </c>
      <c r="C19" s="121"/>
      <c r="D19" s="121"/>
      <c r="E19" s="121"/>
      <c r="F19" s="121"/>
      <c r="G19" s="121"/>
      <c r="H19" s="121"/>
      <c r="I19" s="121"/>
      <c r="J19" s="121"/>
      <c r="K19" s="121"/>
      <c r="L19" s="122"/>
      <c r="M19" s="326" t="s">
        <v>133</v>
      </c>
      <c r="N19" s="327"/>
      <c r="O19" s="327"/>
      <c r="P19" s="327"/>
      <c r="Q19" s="327"/>
      <c r="R19" s="327"/>
      <c r="S19" s="327"/>
      <c r="T19" s="327"/>
      <c r="U19" s="327"/>
      <c r="V19" s="327"/>
      <c r="W19" s="327"/>
      <c r="X19" s="327"/>
      <c r="Y19" s="327"/>
      <c r="Z19" s="327"/>
      <c r="AA19" s="328"/>
      <c r="AB19" s="54"/>
    </row>
    <row r="20" spans="1:31" ht="20.100000000000001" customHeight="1" x14ac:dyDescent="0.4">
      <c r="A20" s="56"/>
      <c r="B20" s="56"/>
      <c r="C20" s="56"/>
      <c r="D20" s="63"/>
      <c r="E20" s="63"/>
      <c r="F20" s="63"/>
      <c r="G20" s="63"/>
      <c r="H20" s="63"/>
      <c r="I20" s="63"/>
      <c r="J20" s="63"/>
      <c r="K20" s="63"/>
      <c r="L20" s="63"/>
      <c r="M20" s="63"/>
      <c r="N20" s="63"/>
      <c r="O20" s="63"/>
      <c r="P20" s="63"/>
      <c r="Q20" s="63"/>
      <c r="R20" s="63"/>
      <c r="S20" s="63"/>
      <c r="T20" s="63"/>
      <c r="U20" s="63"/>
      <c r="V20" s="63"/>
      <c r="W20" s="63"/>
      <c r="X20" s="63"/>
      <c r="Y20" s="63"/>
      <c r="Z20" s="63"/>
      <c r="AA20" s="63"/>
      <c r="AB20" s="56"/>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szB88V/yKU3OwQUuP5rAwZf86+pUTPV/X+qPaELIWVQ2CItRDos3tdUOnJcK30UCtjbMSAd+W7HlZ3w0POzBZA==" saltValue="efHTlu5KakumSOXFqduiig=="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pageSetup paperSize="9" scale="95" orientation="portrait" blackAndWhite="1" r:id="rI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blackAndWhite="1"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view="pageBreakPreview" zoomScaleNormal="100" zoomScaleSheetLayoutView="100" workbookViewId="0">
      <selection activeCell="E16" sqref="E16:M16"/>
    </sheetView>
  </sheetViews>
  <sheetFormatPr defaultRowHeight="18.75" x14ac:dyDescent="0.4"/>
  <cols>
    <col min="1" max="1" width="13.625" style="43" customWidth="1"/>
    <col min="2" max="2" width="2.625" style="43" customWidth="1"/>
    <col min="3" max="4" width="8.625" style="44" customWidth="1"/>
    <col min="5" max="12" width="6.625" style="43" customWidth="1"/>
    <col min="13" max="13" width="2.625" style="43" customWidth="1"/>
    <col min="14" max="14" width="9" style="23" hidden="1" customWidth="1"/>
    <col min="15" max="16384" width="9" style="23"/>
  </cols>
  <sheetData>
    <row r="1" spans="1:21" x14ac:dyDescent="0.4">
      <c r="A1" s="21" t="s">
        <v>221</v>
      </c>
      <c r="B1" s="21"/>
      <c r="C1" s="22"/>
      <c r="D1" s="22"/>
      <c r="E1" s="21"/>
      <c r="F1" s="21"/>
      <c r="G1" s="21"/>
      <c r="H1" s="21"/>
      <c r="I1" s="21"/>
      <c r="J1" s="21"/>
      <c r="K1" s="21"/>
      <c r="L1" s="21"/>
      <c r="M1" s="21"/>
    </row>
    <row r="2" spans="1:21" ht="30" customHeight="1" thickBot="1" x14ac:dyDescent="0.45">
      <c r="A2" s="185" t="str">
        <f>基本情報設定シート!$C$10&amp;"　変更事業計画書"</f>
        <v>松江市職場環境改善支援事業補助金　変更事業計画書</v>
      </c>
      <c r="B2" s="185"/>
      <c r="C2" s="185"/>
      <c r="D2" s="185"/>
      <c r="E2" s="185"/>
      <c r="F2" s="185"/>
      <c r="G2" s="185"/>
      <c r="H2" s="185"/>
      <c r="I2" s="185"/>
      <c r="J2" s="185"/>
      <c r="K2" s="185"/>
      <c r="L2" s="185"/>
      <c r="M2" s="185"/>
    </row>
    <row r="3" spans="1:21" s="24" customFormat="1" ht="18.75" customHeight="1" x14ac:dyDescent="0.4">
      <c r="A3" s="186" t="s">
        <v>154</v>
      </c>
      <c r="B3" s="189" t="s">
        <v>155</v>
      </c>
      <c r="C3" s="189"/>
      <c r="D3" s="189"/>
      <c r="E3" s="190">
        <f>基本情報設定シート!$C$3</f>
        <v>0</v>
      </c>
      <c r="F3" s="190"/>
      <c r="G3" s="190"/>
      <c r="H3" s="190"/>
      <c r="I3" s="190"/>
      <c r="J3" s="190"/>
      <c r="K3" s="190"/>
      <c r="L3" s="190"/>
      <c r="M3" s="191"/>
      <c r="N3" s="23"/>
      <c r="O3" s="23"/>
      <c r="P3" s="23"/>
      <c r="Q3" s="23"/>
      <c r="R3" s="23"/>
      <c r="S3" s="23"/>
      <c r="T3" s="23"/>
      <c r="U3" s="23"/>
    </row>
    <row r="4" spans="1:21" s="24" customFormat="1" ht="18.75" customHeight="1" x14ac:dyDescent="0.4">
      <c r="A4" s="187"/>
      <c r="B4" s="159" t="s">
        <v>156</v>
      </c>
      <c r="C4" s="159"/>
      <c r="D4" s="159"/>
      <c r="E4" s="192" t="str">
        <f>基本情報設定シート!$C$4&amp;"　"&amp;基本情報設定シート!$C$5</f>
        <v>　</v>
      </c>
      <c r="F4" s="192"/>
      <c r="G4" s="192"/>
      <c r="H4" s="192"/>
      <c r="I4" s="192"/>
      <c r="J4" s="192"/>
      <c r="K4" s="192"/>
      <c r="L4" s="192"/>
      <c r="M4" s="193"/>
      <c r="N4" s="23"/>
      <c r="O4" s="23"/>
      <c r="P4" s="23"/>
      <c r="Q4" s="23"/>
      <c r="R4" s="23"/>
      <c r="S4" s="23"/>
      <c r="T4" s="23"/>
      <c r="U4" s="23"/>
    </row>
    <row r="5" spans="1:21" s="24" customFormat="1" ht="18.75" customHeight="1" x14ac:dyDescent="0.4">
      <c r="A5" s="187"/>
      <c r="B5" s="194" t="s">
        <v>157</v>
      </c>
      <c r="C5" s="195"/>
      <c r="D5" s="196"/>
      <c r="E5" s="230" t="str">
        <f>'(別紙1)事業計画書'!$E$5</f>
        <v>〒-</v>
      </c>
      <c r="F5" s="231"/>
      <c r="G5" s="231"/>
      <c r="H5" s="231"/>
      <c r="I5" s="231"/>
      <c r="J5" s="231"/>
      <c r="K5" s="231"/>
      <c r="L5" s="231"/>
      <c r="M5" s="232"/>
      <c r="N5" s="23"/>
      <c r="O5" s="23"/>
      <c r="P5" s="23"/>
      <c r="Q5" s="23"/>
      <c r="R5" s="23"/>
      <c r="S5" s="23"/>
      <c r="T5" s="23"/>
      <c r="U5" s="23"/>
    </row>
    <row r="6" spans="1:21" s="24" customFormat="1" x14ac:dyDescent="0.4">
      <c r="A6" s="187"/>
      <c r="B6" s="197"/>
      <c r="C6" s="198"/>
      <c r="D6" s="199"/>
      <c r="E6" s="200">
        <f>基本情報設定シート!$C$9</f>
        <v>0</v>
      </c>
      <c r="F6" s="201"/>
      <c r="G6" s="201"/>
      <c r="H6" s="201"/>
      <c r="I6" s="201"/>
      <c r="J6" s="201"/>
      <c r="K6" s="201"/>
      <c r="L6" s="201"/>
      <c r="M6" s="202"/>
      <c r="N6" s="23"/>
      <c r="O6" s="23"/>
      <c r="P6" s="23"/>
      <c r="Q6" s="23"/>
      <c r="R6" s="23"/>
      <c r="S6" s="23"/>
      <c r="T6" s="23"/>
      <c r="U6" s="23"/>
    </row>
    <row r="7" spans="1:21" s="24" customFormat="1" ht="18.75" customHeight="1" x14ac:dyDescent="0.4">
      <c r="A7" s="187"/>
      <c r="B7" s="159" t="s">
        <v>158</v>
      </c>
      <c r="C7" s="159"/>
      <c r="D7" s="159"/>
      <c r="E7" s="25" t="s">
        <v>159</v>
      </c>
      <c r="F7" s="334" t="str">
        <f>'(別紙1)事業計画書'!$F$7</f>
        <v>製造業</v>
      </c>
      <c r="G7" s="334"/>
      <c r="H7" s="26" t="s">
        <v>160</v>
      </c>
      <c r="I7" s="335">
        <f>'(別紙1)事業計画書'!$I$7</f>
        <v>0</v>
      </c>
      <c r="J7" s="335"/>
      <c r="K7" s="335"/>
      <c r="L7" s="335"/>
      <c r="M7" s="336"/>
      <c r="N7" s="23"/>
      <c r="O7" s="23"/>
      <c r="P7" s="23"/>
      <c r="Q7" s="23"/>
      <c r="R7" s="23"/>
      <c r="S7" s="23"/>
      <c r="T7" s="23"/>
      <c r="U7" s="23"/>
    </row>
    <row r="8" spans="1:21" s="24" customFormat="1" ht="24.95" customHeight="1" x14ac:dyDescent="0.4">
      <c r="A8" s="187"/>
      <c r="B8" s="159"/>
      <c r="C8" s="159"/>
      <c r="D8" s="159"/>
      <c r="E8" s="210" t="s">
        <v>161</v>
      </c>
      <c r="F8" s="211"/>
      <c r="G8" s="211"/>
      <c r="H8" s="211"/>
      <c r="I8" s="211"/>
      <c r="J8" s="211"/>
      <c r="K8" s="211"/>
      <c r="L8" s="211"/>
      <c r="M8" s="212"/>
      <c r="N8" s="23"/>
      <c r="O8" s="23"/>
      <c r="P8" s="23"/>
      <c r="Q8" s="23"/>
      <c r="R8" s="23"/>
      <c r="S8" s="23"/>
      <c r="T8" s="23"/>
      <c r="U8" s="23"/>
    </row>
    <row r="9" spans="1:21" s="24" customFormat="1" ht="60" customHeight="1" x14ac:dyDescent="0.4">
      <c r="A9" s="187"/>
      <c r="B9" s="159" t="s">
        <v>162</v>
      </c>
      <c r="C9" s="159"/>
      <c r="D9" s="159"/>
      <c r="E9" s="337">
        <f>'(別紙1)事業計画書'!$E$9</f>
        <v>0</v>
      </c>
      <c r="F9" s="338"/>
      <c r="G9" s="338"/>
      <c r="H9" s="338"/>
      <c r="I9" s="338"/>
      <c r="J9" s="338"/>
      <c r="K9" s="338"/>
      <c r="L9" s="338"/>
      <c r="M9" s="339"/>
      <c r="N9" s="23"/>
      <c r="O9" s="23"/>
      <c r="P9" s="23"/>
      <c r="Q9" s="23"/>
      <c r="R9" s="23"/>
      <c r="S9" s="23"/>
      <c r="T9" s="23"/>
      <c r="U9" s="23"/>
    </row>
    <row r="10" spans="1:21" s="24" customFormat="1" ht="18.75" customHeight="1" x14ac:dyDescent="0.4">
      <c r="A10" s="187"/>
      <c r="B10" s="159" t="s">
        <v>163</v>
      </c>
      <c r="C10" s="159"/>
      <c r="D10" s="159"/>
      <c r="E10" s="340">
        <f>'(別紙1)事業計画書'!$E$10</f>
        <v>0</v>
      </c>
      <c r="F10" s="341"/>
      <c r="G10" s="341"/>
      <c r="H10" s="27" t="s">
        <v>164</v>
      </c>
      <c r="I10" s="28" t="s">
        <v>165</v>
      </c>
      <c r="J10" s="28"/>
      <c r="K10" s="338">
        <f>'(別紙1)事業計画書'!$K$10</f>
        <v>0</v>
      </c>
      <c r="L10" s="338"/>
      <c r="M10" s="45" t="s">
        <v>166</v>
      </c>
      <c r="N10" s="23"/>
      <c r="O10" s="23"/>
      <c r="P10" s="23"/>
      <c r="Q10" s="23"/>
      <c r="R10" s="23"/>
      <c r="S10" s="23"/>
      <c r="T10" s="23"/>
      <c r="U10" s="23"/>
    </row>
    <row r="11" spans="1:21" s="24" customFormat="1" ht="19.5" thickBot="1" x14ac:dyDescent="0.45">
      <c r="A11" s="188"/>
      <c r="B11" s="207" t="s">
        <v>167</v>
      </c>
      <c r="C11" s="207"/>
      <c r="D11" s="207"/>
      <c r="E11" s="331">
        <f>'(別紙1)事業計画書'!$E$11</f>
        <v>0</v>
      </c>
      <c r="F11" s="332"/>
      <c r="G11" s="332"/>
      <c r="H11" s="332"/>
      <c r="I11" s="29" t="s">
        <v>168</v>
      </c>
      <c r="J11" s="333">
        <f>'(別紙1)事業計画書'!$J$11</f>
        <v>0</v>
      </c>
      <c r="K11" s="333"/>
      <c r="L11" s="333"/>
      <c r="M11" s="30" t="s">
        <v>169</v>
      </c>
      <c r="N11" s="23"/>
      <c r="O11" s="23"/>
      <c r="P11" s="23"/>
      <c r="Q11" s="23"/>
      <c r="R11" s="23"/>
      <c r="S11" s="23"/>
      <c r="T11" s="23"/>
      <c r="U11" s="23"/>
    </row>
    <row r="12" spans="1:21" s="24" customFormat="1" ht="36" customHeight="1" x14ac:dyDescent="0.4">
      <c r="A12" s="375" t="s">
        <v>282</v>
      </c>
      <c r="B12" s="378" t="s">
        <v>283</v>
      </c>
      <c r="C12" s="379"/>
      <c r="D12" s="380"/>
      <c r="E12" s="381" t="str">
        <f>'(別紙1)事業計画書'!$E$12</f>
        <v>有</v>
      </c>
      <c r="F12" s="382"/>
      <c r="G12" s="382"/>
      <c r="H12" s="382"/>
      <c r="I12" s="382"/>
      <c r="J12" s="382"/>
      <c r="K12" s="382"/>
      <c r="L12" s="382"/>
      <c r="M12" s="383"/>
      <c r="N12" s="23"/>
      <c r="O12" s="23"/>
      <c r="P12" s="23"/>
      <c r="Q12" s="23"/>
      <c r="R12" s="23"/>
      <c r="S12" s="23"/>
      <c r="T12" s="23"/>
    </row>
    <row r="13" spans="1:21" s="24" customFormat="1" ht="18.75" customHeight="1" x14ac:dyDescent="0.4">
      <c r="A13" s="376"/>
      <c r="B13" s="384" t="s">
        <v>285</v>
      </c>
      <c r="C13" s="384"/>
      <c r="D13" s="384"/>
      <c r="E13" s="159" t="s">
        <v>286</v>
      </c>
      <c r="F13" s="159"/>
      <c r="G13" s="386" t="str">
        <f>IF('(別紙1)事業計画書'!$G$13="","",'(別紙1)事業計画書'!$G$13)</f>
        <v/>
      </c>
      <c r="H13" s="386"/>
      <c r="I13" s="386"/>
      <c r="J13" s="386"/>
      <c r="K13" s="386"/>
      <c r="L13" s="386"/>
      <c r="M13" s="387"/>
      <c r="N13" s="23"/>
      <c r="O13" s="23"/>
      <c r="P13" s="23"/>
      <c r="Q13" s="23"/>
      <c r="R13" s="23"/>
      <c r="S13" s="23"/>
      <c r="T13" s="23"/>
    </row>
    <row r="14" spans="1:21" s="24" customFormat="1" x14ac:dyDescent="0.4">
      <c r="A14" s="376"/>
      <c r="B14" s="384"/>
      <c r="C14" s="384"/>
      <c r="D14" s="384"/>
      <c r="E14" s="225" t="s">
        <v>287</v>
      </c>
      <c r="F14" s="225"/>
      <c r="G14" s="388" t="str">
        <f>IF('(別紙1)事業計画書'!$G$14="","",'(別紙1)事業計画書'!$G$14)</f>
        <v/>
      </c>
      <c r="H14" s="389"/>
      <c r="I14" s="389"/>
      <c r="J14" s="99" t="s">
        <v>288</v>
      </c>
      <c r="K14" s="389" t="str">
        <f>IF('(別紙1)事業計画書'!$K$14="","",'(別紙1)事業計画書'!$K$14)</f>
        <v/>
      </c>
      <c r="L14" s="389"/>
      <c r="M14" s="100" t="s">
        <v>289</v>
      </c>
      <c r="N14" s="23"/>
      <c r="O14" s="23"/>
      <c r="P14" s="23"/>
      <c r="Q14" s="23"/>
      <c r="R14" s="23"/>
      <c r="S14" s="23"/>
      <c r="T14" s="23"/>
    </row>
    <row r="15" spans="1:21" s="24" customFormat="1" ht="60" customHeight="1" thickBot="1" x14ac:dyDescent="0.45">
      <c r="A15" s="377"/>
      <c r="B15" s="385"/>
      <c r="C15" s="385"/>
      <c r="D15" s="385"/>
      <c r="E15" s="207" t="s">
        <v>290</v>
      </c>
      <c r="F15" s="207"/>
      <c r="G15" s="390" t="str">
        <f>IF('(別紙1)事業計画書'!$G$15="","",'(別紙1)事業計画書'!$G$15)</f>
        <v/>
      </c>
      <c r="H15" s="390"/>
      <c r="I15" s="390"/>
      <c r="J15" s="390"/>
      <c r="K15" s="390"/>
      <c r="L15" s="390"/>
      <c r="M15" s="391"/>
      <c r="N15" s="23"/>
      <c r="O15" s="23"/>
      <c r="P15" s="23"/>
      <c r="Q15" s="23"/>
      <c r="R15" s="23"/>
      <c r="S15" s="23"/>
      <c r="T15" s="23"/>
    </row>
    <row r="16" spans="1:21" s="24" customFormat="1" ht="60" customHeight="1" x14ac:dyDescent="0.4">
      <c r="A16" s="375" t="s">
        <v>307</v>
      </c>
      <c r="B16" s="392" t="s">
        <v>292</v>
      </c>
      <c r="C16" s="392"/>
      <c r="D16" s="392"/>
      <c r="E16" s="569"/>
      <c r="F16" s="569"/>
      <c r="G16" s="569"/>
      <c r="H16" s="569"/>
      <c r="I16" s="569"/>
      <c r="J16" s="569"/>
      <c r="K16" s="569"/>
      <c r="L16" s="569"/>
      <c r="M16" s="570"/>
      <c r="N16" s="23"/>
      <c r="O16" s="23"/>
      <c r="P16" s="23"/>
      <c r="Q16" s="23"/>
      <c r="R16" s="23"/>
      <c r="S16" s="23"/>
      <c r="T16" s="23"/>
    </row>
    <row r="17" spans="1:21" s="24" customFormat="1" ht="60" customHeight="1" x14ac:dyDescent="0.4">
      <c r="A17" s="376"/>
      <c r="B17" s="384" t="s">
        <v>293</v>
      </c>
      <c r="C17" s="384"/>
      <c r="D17" s="384"/>
      <c r="E17" s="571"/>
      <c r="F17" s="571"/>
      <c r="G17" s="571"/>
      <c r="H17" s="571"/>
      <c r="I17" s="571"/>
      <c r="J17" s="571"/>
      <c r="K17" s="571"/>
      <c r="L17" s="571"/>
      <c r="M17" s="572"/>
      <c r="N17" s="23"/>
      <c r="O17" s="23"/>
      <c r="P17" s="23"/>
      <c r="Q17" s="23"/>
      <c r="R17" s="23"/>
      <c r="S17" s="23"/>
      <c r="T17" s="23"/>
    </row>
    <row r="18" spans="1:21" s="24" customFormat="1" ht="60" customHeight="1" x14ac:dyDescent="0.4">
      <c r="A18" s="376"/>
      <c r="B18" s="384" t="s">
        <v>223</v>
      </c>
      <c r="C18" s="384"/>
      <c r="D18" s="384"/>
      <c r="E18" s="571"/>
      <c r="F18" s="571"/>
      <c r="G18" s="571"/>
      <c r="H18" s="571"/>
      <c r="I18" s="571"/>
      <c r="J18" s="571"/>
      <c r="K18" s="571"/>
      <c r="L18" s="571"/>
      <c r="M18" s="572"/>
      <c r="N18" s="23"/>
      <c r="O18" s="23"/>
      <c r="P18" s="23"/>
      <c r="Q18" s="23"/>
      <c r="R18" s="23"/>
      <c r="S18" s="23"/>
      <c r="T18" s="23"/>
    </row>
    <row r="19" spans="1:21" s="24" customFormat="1" ht="39.950000000000003" customHeight="1" x14ac:dyDescent="0.4">
      <c r="A19" s="376"/>
      <c r="B19" s="393" t="s">
        <v>294</v>
      </c>
      <c r="C19" s="394"/>
      <c r="D19" s="395"/>
      <c r="E19" s="214"/>
      <c r="F19" s="214"/>
      <c r="G19" s="214"/>
      <c r="H19" s="214"/>
      <c r="I19" s="214"/>
      <c r="J19" s="214"/>
      <c r="K19" s="214"/>
      <c r="L19" s="214"/>
      <c r="M19" s="215"/>
      <c r="N19" s="23"/>
      <c r="O19" s="23"/>
      <c r="P19" s="23"/>
      <c r="Q19" s="23"/>
      <c r="R19" s="23"/>
      <c r="S19" s="23"/>
      <c r="T19" s="23"/>
    </row>
    <row r="20" spans="1:21" s="24" customFormat="1" ht="29.25" customHeight="1" x14ac:dyDescent="0.4">
      <c r="A20" s="376"/>
      <c r="B20" s="384" t="s">
        <v>295</v>
      </c>
      <c r="C20" s="384"/>
      <c r="D20" s="396" t="s">
        <v>296</v>
      </c>
      <c r="E20" s="397"/>
      <c r="F20" s="397"/>
      <c r="G20" s="397"/>
      <c r="H20" s="397"/>
      <c r="I20" s="397"/>
      <c r="J20" s="397"/>
      <c r="K20" s="397"/>
      <c r="L20" s="397"/>
      <c r="M20" s="398"/>
      <c r="N20" s="23"/>
      <c r="O20" s="23"/>
      <c r="P20" s="23"/>
      <c r="Q20" s="23"/>
      <c r="R20" s="23"/>
      <c r="S20" s="23"/>
      <c r="T20" s="23"/>
    </row>
    <row r="21" spans="1:21" s="24" customFormat="1" x14ac:dyDescent="0.4">
      <c r="A21" s="376"/>
      <c r="B21" s="384"/>
      <c r="C21" s="384"/>
      <c r="D21" s="399" t="s">
        <v>297</v>
      </c>
      <c r="E21" s="400"/>
      <c r="F21" s="400"/>
      <c r="G21" s="403" t="s">
        <v>298</v>
      </c>
      <c r="H21" s="403"/>
      <c r="I21" s="101" t="s">
        <v>299</v>
      </c>
      <c r="J21" s="405"/>
      <c r="K21" s="405"/>
      <c r="L21" s="405"/>
      <c r="M21" s="406"/>
      <c r="N21" s="23"/>
      <c r="O21" s="23"/>
      <c r="P21" s="23"/>
      <c r="Q21" s="23"/>
      <c r="R21" s="23"/>
      <c r="S21" s="23"/>
      <c r="T21" s="23"/>
    </row>
    <row r="22" spans="1:21" s="24" customFormat="1" ht="18.75" customHeight="1" x14ac:dyDescent="0.4">
      <c r="A22" s="376"/>
      <c r="B22" s="384"/>
      <c r="C22" s="384"/>
      <c r="D22" s="401"/>
      <c r="E22" s="402"/>
      <c r="F22" s="402"/>
      <c r="G22" s="404"/>
      <c r="H22" s="404"/>
      <c r="I22" s="102" t="s">
        <v>47</v>
      </c>
      <c r="J22" s="407"/>
      <c r="K22" s="407"/>
      <c r="L22" s="407"/>
      <c r="M22" s="408"/>
      <c r="N22" s="23"/>
      <c r="O22" s="23"/>
      <c r="P22" s="23"/>
      <c r="Q22" s="23"/>
      <c r="R22" s="23"/>
      <c r="S22" s="23"/>
      <c r="T22" s="23"/>
    </row>
    <row r="23" spans="1:21" s="24" customFormat="1" x14ac:dyDescent="0.4">
      <c r="A23" s="376"/>
      <c r="B23" s="384" t="s">
        <v>300</v>
      </c>
      <c r="C23" s="384"/>
      <c r="D23" s="409" t="s">
        <v>301</v>
      </c>
      <c r="E23" s="410"/>
      <c r="F23" s="410"/>
      <c r="G23" s="411" t="s">
        <v>302</v>
      </c>
      <c r="H23" s="411"/>
      <c r="I23" s="411"/>
      <c r="J23" s="411"/>
      <c r="K23" s="39"/>
      <c r="L23" s="39"/>
      <c r="M23" s="103"/>
      <c r="N23" s="23"/>
      <c r="O23" s="23"/>
      <c r="P23" s="23"/>
      <c r="Q23" s="23"/>
      <c r="R23" s="23"/>
      <c r="S23" s="23"/>
      <c r="T23" s="23"/>
    </row>
    <row r="24" spans="1:21" s="24" customFormat="1" ht="19.5" thickBot="1" x14ac:dyDescent="0.45">
      <c r="A24" s="377"/>
      <c r="B24" s="385"/>
      <c r="C24" s="385"/>
      <c r="D24" s="412" t="s">
        <v>303</v>
      </c>
      <c r="E24" s="413"/>
      <c r="F24" s="414"/>
      <c r="G24" s="414"/>
      <c r="H24" s="415" t="s">
        <v>47</v>
      </c>
      <c r="I24" s="415"/>
      <c r="J24" s="414"/>
      <c r="K24" s="414"/>
      <c r="L24" s="414"/>
      <c r="M24" s="416"/>
      <c r="N24" s="23"/>
      <c r="O24" s="23"/>
      <c r="P24" s="23"/>
      <c r="Q24" s="23"/>
      <c r="R24" s="23"/>
      <c r="S24" s="23"/>
      <c r="T24" s="23"/>
    </row>
    <row r="25" spans="1:21" s="24" customFormat="1" x14ac:dyDescent="0.4">
      <c r="A25" s="167" t="s">
        <v>304</v>
      </c>
      <c r="B25" s="31"/>
      <c r="C25" s="83" t="s">
        <v>170</v>
      </c>
      <c r="D25" s="32"/>
      <c r="E25" s="33"/>
      <c r="F25" s="33"/>
      <c r="G25" s="33"/>
      <c r="H25" s="33"/>
      <c r="I25" s="33"/>
      <c r="J25" s="33"/>
      <c r="K25" s="33"/>
      <c r="L25" s="34" t="s">
        <v>171</v>
      </c>
      <c r="M25" s="35"/>
      <c r="N25" s="23"/>
      <c r="O25" s="23"/>
      <c r="P25" s="23"/>
      <c r="Q25" s="23"/>
      <c r="R25" s="23"/>
      <c r="S25" s="23"/>
      <c r="T25" s="23"/>
      <c r="U25" s="23"/>
    </row>
    <row r="26" spans="1:21" s="24" customFormat="1" x14ac:dyDescent="0.4">
      <c r="A26" s="342"/>
      <c r="B26" s="36"/>
      <c r="C26" s="41"/>
      <c r="D26" s="39"/>
      <c r="E26" s="40"/>
      <c r="F26" s="40"/>
      <c r="G26" s="40"/>
      <c r="H26" s="40"/>
      <c r="I26" s="40"/>
      <c r="J26" s="40"/>
      <c r="K26" s="40"/>
      <c r="L26" s="42" t="s">
        <v>220</v>
      </c>
      <c r="M26" s="37"/>
      <c r="N26" s="23"/>
      <c r="O26" s="23"/>
      <c r="P26" s="23"/>
      <c r="Q26" s="23"/>
      <c r="R26" s="23"/>
      <c r="S26" s="23"/>
      <c r="T26" s="23"/>
      <c r="U26" s="23"/>
    </row>
    <row r="27" spans="1:21" s="24" customFormat="1" x14ac:dyDescent="0.4">
      <c r="A27" s="168"/>
      <c r="B27" s="36"/>
      <c r="C27" s="82" t="s">
        <v>172</v>
      </c>
      <c r="D27" s="159" t="s">
        <v>173</v>
      </c>
      <c r="E27" s="159"/>
      <c r="F27" s="184" t="s">
        <v>174</v>
      </c>
      <c r="G27" s="184"/>
      <c r="H27" s="184"/>
      <c r="I27" s="184"/>
      <c r="J27" s="184"/>
      <c r="K27" s="184"/>
      <c r="L27" s="184"/>
      <c r="M27" s="37"/>
      <c r="N27" s="23"/>
      <c r="O27" s="23"/>
      <c r="P27" s="23"/>
      <c r="Q27" s="23"/>
      <c r="R27" s="23"/>
      <c r="S27" s="23"/>
      <c r="T27" s="23"/>
      <c r="U27" s="23"/>
    </row>
    <row r="28" spans="1:21" s="24" customFormat="1" x14ac:dyDescent="0.4">
      <c r="A28" s="168"/>
      <c r="B28" s="36"/>
      <c r="C28" s="359" t="s">
        <v>175</v>
      </c>
      <c r="D28" s="343">
        <f>D34-SUM(D30,D32)</f>
        <v>0</v>
      </c>
      <c r="E28" s="344"/>
      <c r="F28" s="345"/>
      <c r="G28" s="346"/>
      <c r="H28" s="346"/>
      <c r="I28" s="346"/>
      <c r="J28" s="346"/>
      <c r="K28" s="346"/>
      <c r="L28" s="347"/>
      <c r="M28" s="37"/>
      <c r="N28" s="23"/>
      <c r="O28" s="23"/>
      <c r="P28" s="23"/>
      <c r="Q28" s="23"/>
      <c r="R28" s="23"/>
      <c r="S28" s="23"/>
      <c r="T28" s="23"/>
      <c r="U28" s="23"/>
    </row>
    <row r="29" spans="1:21" s="24" customFormat="1" x14ac:dyDescent="0.4">
      <c r="A29" s="168"/>
      <c r="B29" s="36"/>
      <c r="C29" s="360"/>
      <c r="D29" s="361" t="str">
        <f>IF($D$31="","",SUM($D$35,-D33,-D31))</f>
        <v/>
      </c>
      <c r="E29" s="362"/>
      <c r="F29" s="345"/>
      <c r="G29" s="346"/>
      <c r="H29" s="346"/>
      <c r="I29" s="346"/>
      <c r="J29" s="346"/>
      <c r="K29" s="346"/>
      <c r="L29" s="347"/>
      <c r="M29" s="37"/>
      <c r="N29" s="23"/>
      <c r="O29" s="23"/>
      <c r="P29" s="23"/>
      <c r="Q29" s="23"/>
      <c r="R29" s="23"/>
      <c r="S29" s="23"/>
      <c r="T29" s="23"/>
      <c r="U29" s="23"/>
    </row>
    <row r="30" spans="1:21" s="24" customFormat="1" x14ac:dyDescent="0.4">
      <c r="A30" s="168"/>
      <c r="B30" s="36"/>
      <c r="C30" s="357" t="s">
        <v>176</v>
      </c>
      <c r="D30" s="343">
        <f>$K$59</f>
        <v>0</v>
      </c>
      <c r="E30" s="344"/>
      <c r="F30" s="345" t="str">
        <f>基本情報設定シート!$C$10</f>
        <v>松江市職場環境改善支援事業補助金</v>
      </c>
      <c r="G30" s="346"/>
      <c r="H30" s="346"/>
      <c r="I30" s="346"/>
      <c r="J30" s="346"/>
      <c r="K30" s="346"/>
      <c r="L30" s="347"/>
      <c r="M30" s="37"/>
      <c r="N30" s="23"/>
      <c r="O30" s="23"/>
      <c r="P30" s="23"/>
      <c r="Q30" s="23"/>
      <c r="R30" s="23"/>
      <c r="S30" s="23"/>
      <c r="T30" s="23"/>
      <c r="U30" s="23"/>
    </row>
    <row r="31" spans="1:21" s="24" customFormat="1" x14ac:dyDescent="0.4">
      <c r="A31" s="168"/>
      <c r="B31" s="36"/>
      <c r="C31" s="358"/>
      <c r="D31" s="366" t="str">
        <f>IF($K$60="","",$K$60)</f>
        <v/>
      </c>
      <c r="E31" s="367"/>
      <c r="F31" s="345"/>
      <c r="G31" s="346"/>
      <c r="H31" s="346"/>
      <c r="I31" s="346"/>
      <c r="J31" s="346"/>
      <c r="K31" s="346"/>
      <c r="L31" s="347"/>
      <c r="M31" s="37"/>
      <c r="N31" s="23"/>
      <c r="O31" s="23"/>
      <c r="P31" s="23"/>
      <c r="Q31" s="23"/>
      <c r="R31" s="23"/>
      <c r="S31" s="23"/>
      <c r="T31" s="23"/>
      <c r="U31" s="23"/>
    </row>
    <row r="32" spans="1:21" s="24" customFormat="1" x14ac:dyDescent="0.4">
      <c r="A32" s="168"/>
      <c r="B32" s="36"/>
      <c r="C32" s="357" t="s">
        <v>177</v>
      </c>
      <c r="D32" s="343">
        <f>'(別紙1)事業計画書'!$D$29</f>
        <v>0</v>
      </c>
      <c r="E32" s="344"/>
      <c r="F32" s="345"/>
      <c r="G32" s="346"/>
      <c r="H32" s="346"/>
      <c r="I32" s="346"/>
      <c r="J32" s="346"/>
      <c r="K32" s="346"/>
      <c r="L32" s="347"/>
      <c r="M32" s="37"/>
      <c r="N32" s="23"/>
      <c r="O32" s="23"/>
      <c r="P32" s="23"/>
      <c r="Q32" s="23"/>
      <c r="R32" s="23"/>
      <c r="S32" s="23"/>
      <c r="T32" s="23"/>
      <c r="U32" s="23"/>
    </row>
    <row r="33" spans="1:21" s="24" customFormat="1" x14ac:dyDescent="0.4">
      <c r="A33" s="168"/>
      <c r="B33" s="36"/>
      <c r="C33" s="358"/>
      <c r="D33" s="368"/>
      <c r="E33" s="369"/>
      <c r="F33" s="363"/>
      <c r="G33" s="364"/>
      <c r="H33" s="364"/>
      <c r="I33" s="364"/>
      <c r="J33" s="364"/>
      <c r="K33" s="364"/>
      <c r="L33" s="365"/>
      <c r="M33" s="37"/>
      <c r="N33" s="23"/>
      <c r="O33" s="23"/>
      <c r="P33" s="23"/>
      <c r="Q33" s="23"/>
      <c r="R33" s="23"/>
      <c r="S33" s="23"/>
      <c r="T33" s="23"/>
      <c r="U33" s="23"/>
    </row>
    <row r="34" spans="1:21" s="24" customFormat="1" x14ac:dyDescent="0.4">
      <c r="A34" s="168"/>
      <c r="B34" s="36"/>
      <c r="C34" s="159" t="s">
        <v>178</v>
      </c>
      <c r="D34" s="348">
        <f>E57</f>
        <v>0</v>
      </c>
      <c r="E34" s="348"/>
      <c r="F34" s="183"/>
      <c r="G34" s="183"/>
      <c r="H34" s="183"/>
      <c r="I34" s="183"/>
      <c r="J34" s="183"/>
      <c r="K34" s="183"/>
      <c r="L34" s="183"/>
      <c r="M34" s="37"/>
      <c r="N34" s="23"/>
      <c r="O34" s="23"/>
      <c r="P34" s="23"/>
      <c r="Q34" s="23"/>
      <c r="R34" s="23"/>
      <c r="S34" s="23"/>
      <c r="T34" s="23"/>
      <c r="U34" s="23"/>
    </row>
    <row r="35" spans="1:21" s="24" customFormat="1" x14ac:dyDescent="0.4">
      <c r="A35" s="168"/>
      <c r="B35" s="36"/>
      <c r="C35" s="159"/>
      <c r="D35" s="356" t="str">
        <f>IF($D$31="","",$E$58)</f>
        <v/>
      </c>
      <c r="E35" s="356"/>
      <c r="F35" s="355"/>
      <c r="G35" s="355"/>
      <c r="H35" s="355"/>
      <c r="I35" s="355"/>
      <c r="J35" s="355"/>
      <c r="K35" s="355"/>
      <c r="L35" s="355"/>
      <c r="M35" s="37"/>
      <c r="N35" s="23"/>
      <c r="O35" s="23"/>
      <c r="P35" s="23"/>
      <c r="Q35" s="23"/>
      <c r="R35" s="23"/>
      <c r="S35" s="23"/>
      <c r="T35" s="23"/>
      <c r="U35" s="23"/>
    </row>
    <row r="36" spans="1:21" s="24" customFormat="1" x14ac:dyDescent="0.4">
      <c r="A36" s="168"/>
      <c r="B36" s="36"/>
      <c r="C36" s="46"/>
      <c r="D36" s="39"/>
      <c r="E36" s="39"/>
      <c r="F36" s="40"/>
      <c r="G36" s="40"/>
      <c r="H36" s="40"/>
      <c r="I36" s="40"/>
      <c r="J36" s="40"/>
      <c r="K36" s="40"/>
      <c r="L36" s="40"/>
      <c r="M36" s="37"/>
      <c r="N36" s="23"/>
      <c r="O36" s="23"/>
      <c r="P36" s="23"/>
      <c r="Q36" s="23"/>
      <c r="R36" s="23"/>
      <c r="S36" s="23"/>
      <c r="T36" s="23"/>
      <c r="U36" s="23"/>
    </row>
    <row r="37" spans="1:21" s="24" customFormat="1" x14ac:dyDescent="0.4">
      <c r="A37" s="168"/>
      <c r="B37" s="36"/>
      <c r="C37" s="41" t="s">
        <v>179</v>
      </c>
      <c r="D37" s="39"/>
      <c r="E37" s="40"/>
      <c r="F37" s="40"/>
      <c r="G37" s="40"/>
      <c r="H37" s="40"/>
      <c r="I37" s="40"/>
      <c r="J37" s="40"/>
      <c r="K37" s="40"/>
      <c r="L37" s="42" t="s">
        <v>171</v>
      </c>
      <c r="M37" s="37"/>
      <c r="N37" s="23"/>
      <c r="O37" s="23"/>
      <c r="P37" s="23"/>
      <c r="Q37" s="23"/>
      <c r="R37" s="23"/>
      <c r="S37" s="23"/>
      <c r="T37" s="23"/>
      <c r="U37" s="23"/>
    </row>
    <row r="38" spans="1:21" s="24" customFormat="1" x14ac:dyDescent="0.4">
      <c r="A38" s="168"/>
      <c r="B38" s="36"/>
      <c r="C38" s="41"/>
      <c r="D38" s="39"/>
      <c r="E38" s="40"/>
      <c r="F38" s="40"/>
      <c r="G38" s="40"/>
      <c r="H38" s="40"/>
      <c r="I38" s="40"/>
      <c r="J38" s="40"/>
      <c r="K38" s="40"/>
      <c r="L38" s="42" t="s">
        <v>220</v>
      </c>
      <c r="M38" s="37"/>
      <c r="N38" s="23"/>
      <c r="O38" s="23"/>
      <c r="P38" s="23"/>
      <c r="Q38" s="23"/>
      <c r="R38" s="23"/>
      <c r="S38" s="23"/>
      <c r="T38" s="23"/>
      <c r="U38" s="23"/>
    </row>
    <row r="39" spans="1:21" s="24" customFormat="1" ht="30" customHeight="1" x14ac:dyDescent="0.4">
      <c r="A39" s="168"/>
      <c r="B39" s="36"/>
      <c r="C39" s="194" t="s">
        <v>180</v>
      </c>
      <c r="D39" s="196"/>
      <c r="E39" s="221" t="s">
        <v>181</v>
      </c>
      <c r="F39" s="222"/>
      <c r="G39" s="179" t="s">
        <v>215</v>
      </c>
      <c r="H39" s="179"/>
      <c r="I39" s="179"/>
      <c r="J39" s="179"/>
      <c r="K39" s="221" t="s">
        <v>182</v>
      </c>
      <c r="L39" s="222"/>
      <c r="M39" s="37"/>
      <c r="N39" s="23"/>
      <c r="O39" s="23"/>
      <c r="P39" s="23"/>
      <c r="Q39" s="23"/>
      <c r="R39" s="23"/>
      <c r="S39" s="23"/>
      <c r="T39" s="23"/>
      <c r="U39" s="23"/>
    </row>
    <row r="40" spans="1:21" s="24" customFormat="1" ht="30" customHeight="1" x14ac:dyDescent="0.4">
      <c r="A40" s="168"/>
      <c r="B40" s="36"/>
      <c r="C40" s="197"/>
      <c r="D40" s="199"/>
      <c r="E40" s="223"/>
      <c r="F40" s="224"/>
      <c r="G40" s="179" t="s">
        <v>216</v>
      </c>
      <c r="H40" s="179"/>
      <c r="I40" s="225" t="s">
        <v>218</v>
      </c>
      <c r="J40" s="225"/>
      <c r="K40" s="223"/>
      <c r="L40" s="224"/>
      <c r="M40" s="37"/>
      <c r="N40" s="23"/>
      <c r="O40" s="23"/>
      <c r="P40" s="23"/>
      <c r="Q40" s="23"/>
      <c r="R40" s="23"/>
      <c r="S40" s="23"/>
      <c r="T40" s="23"/>
      <c r="U40" s="23"/>
    </row>
    <row r="41" spans="1:21" s="24" customFormat="1" x14ac:dyDescent="0.4">
      <c r="A41" s="168"/>
      <c r="B41" s="36"/>
      <c r="C41" s="194" t="str">
        <f>VLOOKUP(基本情報設定シート!$C$11,'プルダウン（事業計画書）'!$D$1:$L$17,$N41+1,0)</f>
        <v>施設改修費</v>
      </c>
      <c r="D41" s="196"/>
      <c r="E41" s="349">
        <f>INDEX('(別紙1)事業計画書'!$E$35:$E$43,MATCH('(別紙2)変更事業計画書'!$N41,'(別紙1)事業計画書'!$N$35:$N$43,0))</f>
        <v>0</v>
      </c>
      <c r="F41" s="350"/>
      <c r="G41" s="349">
        <f>INDEX('(別紙1)事業計画書'!$G$35:$G$43,MATCH('(別紙2)変更事業計画書'!$N41,'(別紙1)事業計画書'!$N$35:$N$43,0))</f>
        <v>0</v>
      </c>
      <c r="H41" s="350"/>
      <c r="I41" s="349">
        <f>INDEX('(別紙1)事業計画書'!$I$35:$I$43,MATCH('(別紙2)変更事業計画書'!$N41,'(別紙1)事業計画書'!$N$35:$N$43,0))</f>
        <v>0</v>
      </c>
      <c r="J41" s="350"/>
      <c r="K41" s="349">
        <f>IFERROR(SUM($E41,-$G41,-$I41),"")</f>
        <v>0</v>
      </c>
      <c r="L41" s="350"/>
      <c r="M41" s="37"/>
      <c r="N41" s="23">
        <v>1</v>
      </c>
      <c r="O41" s="23"/>
      <c r="P41" s="23"/>
      <c r="Q41" s="23"/>
      <c r="R41" s="23"/>
      <c r="S41" s="23"/>
      <c r="T41" s="23"/>
      <c r="U41" s="23"/>
    </row>
    <row r="42" spans="1:21" s="24" customFormat="1" x14ac:dyDescent="0.4">
      <c r="A42" s="168"/>
      <c r="B42" s="36"/>
      <c r="C42" s="197"/>
      <c r="D42" s="199"/>
      <c r="E42" s="353"/>
      <c r="F42" s="354"/>
      <c r="G42" s="353"/>
      <c r="H42" s="354"/>
      <c r="I42" s="353"/>
      <c r="J42" s="354"/>
      <c r="K42" s="171" t="str">
        <f>IF($E42-SUM($G42,$I42)=0,"",$E42-SUM($G42,$I42))</f>
        <v/>
      </c>
      <c r="L42" s="172"/>
      <c r="M42" s="37"/>
      <c r="N42" s="23"/>
      <c r="O42" s="23"/>
      <c r="P42" s="23"/>
      <c r="Q42" s="23"/>
      <c r="R42" s="23"/>
      <c r="S42" s="23"/>
      <c r="T42" s="23"/>
      <c r="U42" s="23"/>
    </row>
    <row r="43" spans="1:21" s="24" customFormat="1" x14ac:dyDescent="0.4">
      <c r="A43" s="168"/>
      <c r="B43" s="36"/>
      <c r="C43" s="194" t="str">
        <f>VLOOKUP(基本情報設定シート!$C$11,'プルダウン（事業計画書）'!$D$1:$L$17,$N43+1,0)</f>
        <v>設備費</v>
      </c>
      <c r="D43" s="196"/>
      <c r="E43" s="349">
        <f>INDEX('(別紙1)事業計画書'!$E$35:$E$43,MATCH('(別紙2)変更事業計画書'!$N43,'(別紙1)事業計画書'!$N$35:$N$43,0))</f>
        <v>0</v>
      </c>
      <c r="F43" s="350"/>
      <c r="G43" s="349">
        <f>INDEX('(別紙1)事業計画書'!$G$35:$G$43,MATCH('(別紙2)変更事業計画書'!$N43,'(別紙1)事業計画書'!$N$35:$N$43,0))</f>
        <v>0</v>
      </c>
      <c r="H43" s="350"/>
      <c r="I43" s="349">
        <f>INDEX('(別紙1)事業計画書'!$I$35:$I$43,MATCH('(別紙2)変更事業計画書'!$N43,'(別紙1)事業計画書'!$N$35:$N$43,0))</f>
        <v>0</v>
      </c>
      <c r="J43" s="350"/>
      <c r="K43" s="349">
        <f t="shared" ref="K43:K49" si="0">IFERROR(SUM($E43,-$G43,-$I43),"")</f>
        <v>0</v>
      </c>
      <c r="L43" s="350"/>
      <c r="M43" s="37"/>
      <c r="N43" s="23">
        <v>2</v>
      </c>
      <c r="O43" s="23"/>
      <c r="P43" s="23"/>
      <c r="Q43" s="23"/>
      <c r="R43" s="23"/>
      <c r="S43" s="23"/>
      <c r="T43" s="23"/>
      <c r="U43" s="23"/>
    </row>
    <row r="44" spans="1:21" s="24" customFormat="1" x14ac:dyDescent="0.4">
      <c r="A44" s="168"/>
      <c r="B44" s="36"/>
      <c r="C44" s="197"/>
      <c r="D44" s="199"/>
      <c r="E44" s="353"/>
      <c r="F44" s="354"/>
      <c r="G44" s="353"/>
      <c r="H44" s="354"/>
      <c r="I44" s="353"/>
      <c r="J44" s="354"/>
      <c r="K44" s="171" t="str">
        <f>IF($E44-SUM($G44,$I44)=0,"",$E44-SUM($G44,$I44))</f>
        <v/>
      </c>
      <c r="L44" s="172"/>
      <c r="M44" s="37"/>
      <c r="N44" s="23"/>
      <c r="O44" s="23"/>
      <c r="P44" s="23"/>
      <c r="Q44" s="23"/>
      <c r="R44" s="23"/>
      <c r="S44" s="23"/>
      <c r="T44" s="23"/>
      <c r="U44" s="23"/>
    </row>
    <row r="45" spans="1:21" s="24" customFormat="1" x14ac:dyDescent="0.4">
      <c r="A45" s="168"/>
      <c r="B45" s="36"/>
      <c r="C45" s="194" t="str">
        <f>VLOOKUP(基本情報設定シート!$C$11,'プルダウン（事業計画書）'!$D$1:$L$17,$N45+1,0)</f>
        <v>備品購入費</v>
      </c>
      <c r="D45" s="196"/>
      <c r="E45" s="349">
        <f>INDEX('(別紙1)事業計画書'!$E$35:$E$43,MATCH('(別紙2)変更事業計画書'!$N45,'(別紙1)事業計画書'!$N$35:$N$43,0))</f>
        <v>0</v>
      </c>
      <c r="F45" s="350"/>
      <c r="G45" s="349">
        <f>INDEX('(別紙1)事業計画書'!$G$35:$G$43,MATCH('(別紙2)変更事業計画書'!$N45,'(別紙1)事業計画書'!$N$35:$N$43,0))</f>
        <v>0</v>
      </c>
      <c r="H45" s="350"/>
      <c r="I45" s="349">
        <f>INDEX('(別紙1)事業計画書'!$I$35:$I$43,MATCH('(別紙2)変更事業計画書'!$N45,'(別紙1)事業計画書'!$N$35:$N$43,0))</f>
        <v>0</v>
      </c>
      <c r="J45" s="350"/>
      <c r="K45" s="349">
        <f t="shared" si="0"/>
        <v>0</v>
      </c>
      <c r="L45" s="350"/>
      <c r="M45" s="37"/>
      <c r="N45" s="23">
        <v>3</v>
      </c>
      <c r="O45" s="23"/>
      <c r="P45" s="23"/>
      <c r="Q45" s="23"/>
      <c r="R45" s="23"/>
      <c r="S45" s="23"/>
      <c r="T45" s="23"/>
      <c r="U45" s="23"/>
    </row>
    <row r="46" spans="1:21" s="24" customFormat="1" x14ac:dyDescent="0.4">
      <c r="A46" s="168"/>
      <c r="B46" s="36"/>
      <c r="C46" s="197"/>
      <c r="D46" s="199"/>
      <c r="E46" s="353"/>
      <c r="F46" s="354"/>
      <c r="G46" s="353"/>
      <c r="H46" s="354"/>
      <c r="I46" s="353"/>
      <c r="J46" s="354"/>
      <c r="K46" s="171" t="str">
        <f>IF($E46-SUM($G46,$I46)=0,"",$E46-SUM($G46,$I46))</f>
        <v/>
      </c>
      <c r="L46" s="172"/>
      <c r="M46" s="37"/>
      <c r="N46" s="23"/>
      <c r="O46" s="23"/>
      <c r="P46" s="23"/>
      <c r="Q46" s="23"/>
      <c r="R46" s="23"/>
      <c r="S46" s="23"/>
      <c r="T46" s="23"/>
      <c r="U46" s="23"/>
    </row>
    <row r="47" spans="1:21" s="24" customFormat="1" x14ac:dyDescent="0.4">
      <c r="A47" s="168"/>
      <c r="B47" s="36"/>
      <c r="C47" s="194" t="str">
        <f>VLOOKUP(基本情報設定シート!$C$11,'プルダウン（事業計画書）'!$D$1:$L$17,$N47+1,0)</f>
        <v>その他</v>
      </c>
      <c r="D47" s="196"/>
      <c r="E47" s="349">
        <f>INDEX('(別紙1)事業計画書'!$E$35:$E$39,MATCH('(別紙2)変更事業計画書'!$N47,'(別紙1)事業計画書'!$N$35:$N$43,0))</f>
        <v>0</v>
      </c>
      <c r="F47" s="350"/>
      <c r="G47" s="349">
        <f>INDEX('(別紙1)事業計画書'!$G$35:$G$39,MATCH('(別紙2)変更事業計画書'!$N47,'(別紙1)事業計画書'!$N$35:$N$43,0))</f>
        <v>0</v>
      </c>
      <c r="H47" s="350"/>
      <c r="I47" s="349">
        <f>INDEX('(別紙1)事業計画書'!$I$35:$I$39,MATCH('(別紙2)変更事業計画書'!$N47,'(別紙1)事業計画書'!$N$35:$N$43,0))</f>
        <v>0</v>
      </c>
      <c r="J47" s="350"/>
      <c r="K47" s="349">
        <f t="shared" si="0"/>
        <v>0</v>
      </c>
      <c r="L47" s="350"/>
      <c r="M47" s="37"/>
      <c r="N47" s="23">
        <v>4</v>
      </c>
      <c r="O47" s="23"/>
      <c r="P47" s="23"/>
      <c r="Q47" s="23"/>
      <c r="R47" s="23"/>
      <c r="S47" s="23"/>
      <c r="T47" s="23"/>
      <c r="U47" s="23"/>
    </row>
    <row r="48" spans="1:21" s="24" customFormat="1" x14ac:dyDescent="0.4">
      <c r="A48" s="168"/>
      <c r="B48" s="36"/>
      <c r="C48" s="197"/>
      <c r="D48" s="199"/>
      <c r="E48" s="353"/>
      <c r="F48" s="354"/>
      <c r="G48" s="353"/>
      <c r="H48" s="354"/>
      <c r="I48" s="353"/>
      <c r="J48" s="354"/>
      <c r="K48" s="171" t="str">
        <f>IF($E48-SUM($G48,$I48)=0,"",$E48-SUM($G48,$I48))</f>
        <v/>
      </c>
      <c r="L48" s="172"/>
      <c r="M48" s="37"/>
      <c r="N48" s="23"/>
      <c r="O48" s="23"/>
      <c r="P48" s="23"/>
      <c r="Q48" s="23"/>
      <c r="R48" s="23"/>
      <c r="S48" s="23"/>
      <c r="T48" s="23"/>
      <c r="U48" s="23"/>
    </row>
    <row r="49" spans="1:21" s="24" customFormat="1" hidden="1" x14ac:dyDescent="0.4">
      <c r="A49" s="168"/>
      <c r="B49" s="36"/>
      <c r="C49" s="194">
        <f>VLOOKUP(基本情報設定シート!$C$11,'プルダウン（事業計画書）'!$D$1:$L$17,$N49+1,0)</f>
        <v>0</v>
      </c>
      <c r="D49" s="196"/>
      <c r="E49" s="349">
        <f>INDEX('(別紙1)事業計画書'!$E$35:$E$43,MATCH('(別紙2)変更事業計画書'!$N49,'(別紙1)事業計画書'!$N$35:$N$43,0))</f>
        <v>0</v>
      </c>
      <c r="F49" s="350"/>
      <c r="G49" s="349">
        <f>INDEX('(別紙1)事業計画書'!$G$35:$G$43,MATCH('(別紙2)変更事業計画書'!$N49,'(別紙1)事業計画書'!$N$35:$N$43,0))</f>
        <v>0</v>
      </c>
      <c r="H49" s="350"/>
      <c r="I49" s="349">
        <f>INDEX('(別紙1)事業計画書'!$I$35:$I$43,MATCH('(別紙2)変更事業計画書'!$N49,'(別紙1)事業計画書'!$N$35:$N$43,0))</f>
        <v>0</v>
      </c>
      <c r="J49" s="350"/>
      <c r="K49" s="349">
        <f t="shared" si="0"/>
        <v>0</v>
      </c>
      <c r="L49" s="350"/>
      <c r="M49" s="37"/>
      <c r="N49" s="23">
        <v>5</v>
      </c>
      <c r="O49" s="23"/>
      <c r="P49" s="23"/>
      <c r="Q49" s="23"/>
      <c r="R49" s="23"/>
      <c r="S49" s="23"/>
      <c r="T49" s="23"/>
      <c r="U49" s="23"/>
    </row>
    <row r="50" spans="1:21" s="24" customFormat="1" hidden="1" x14ac:dyDescent="0.4">
      <c r="A50" s="168"/>
      <c r="B50" s="36"/>
      <c r="C50" s="197"/>
      <c r="D50" s="199"/>
      <c r="E50" s="173"/>
      <c r="F50" s="174"/>
      <c r="G50" s="353"/>
      <c r="H50" s="354"/>
      <c r="I50" s="353"/>
      <c r="J50" s="354"/>
      <c r="K50" s="171" t="str">
        <f>IF($E50-SUM($G50,$I50)=0,"",$E50-SUM($G50,$I50))</f>
        <v/>
      </c>
      <c r="L50" s="172"/>
      <c r="M50" s="37"/>
      <c r="N50" s="23"/>
      <c r="O50" s="23"/>
      <c r="P50" s="23"/>
      <c r="Q50" s="23"/>
      <c r="R50" s="23"/>
      <c r="S50" s="23"/>
      <c r="T50" s="23"/>
      <c r="U50" s="23"/>
    </row>
    <row r="51" spans="1:21" s="24" customFormat="1" hidden="1" x14ac:dyDescent="0.4">
      <c r="A51" s="168"/>
      <c r="B51" s="36"/>
      <c r="C51" s="194">
        <f>VLOOKUP(基本情報設定シート!$C$11,'プルダウン（事業計画書）'!$D$1:$L$17,$N51+1,0)</f>
        <v>0</v>
      </c>
      <c r="D51" s="196"/>
      <c r="E51" s="349">
        <f>INDEX('(別紙1)事業計画書'!$E$35:$E$43,MATCH('(別紙2)変更事業計画書'!$N51,'(別紙1)事業計画書'!$N$35:$N$43,0))</f>
        <v>0</v>
      </c>
      <c r="F51" s="350"/>
      <c r="G51" s="349">
        <f>INDEX('(別紙1)事業計画書'!$G$35:$G$43,MATCH('(別紙2)変更事業計画書'!$N51,'(別紙1)事業計画書'!$N$35:$N$43,0))</f>
        <v>0</v>
      </c>
      <c r="H51" s="350"/>
      <c r="I51" s="349">
        <f>INDEX('(別紙1)事業計画書'!$I$35:$I$43,MATCH('(別紙2)変更事業計画書'!$N51,'(別紙1)事業計画書'!$N$35:$N$43,0))</f>
        <v>0</v>
      </c>
      <c r="J51" s="350"/>
      <c r="K51" s="349">
        <f>IFERROR(SUM($E51,-$G51,-$I51),"")</f>
        <v>0</v>
      </c>
      <c r="L51" s="350"/>
      <c r="M51" s="37"/>
      <c r="N51" s="23">
        <v>6</v>
      </c>
      <c r="O51" s="23"/>
      <c r="P51" s="23"/>
      <c r="Q51" s="23"/>
      <c r="R51" s="23"/>
      <c r="S51" s="23"/>
      <c r="T51" s="23"/>
      <c r="U51" s="23"/>
    </row>
    <row r="52" spans="1:21" s="24" customFormat="1" hidden="1" x14ac:dyDescent="0.4">
      <c r="A52" s="168"/>
      <c r="B52" s="36"/>
      <c r="C52" s="197"/>
      <c r="D52" s="199"/>
      <c r="E52" s="160"/>
      <c r="F52" s="161"/>
      <c r="G52" s="160"/>
      <c r="H52" s="161"/>
      <c r="I52" s="173"/>
      <c r="J52" s="174"/>
      <c r="K52" s="171" t="str">
        <f>IF($E52-SUM($G52,$I52)=0,"",$E52-SUM($G52,$I52))</f>
        <v/>
      </c>
      <c r="L52" s="172"/>
      <c r="M52" s="37"/>
      <c r="N52" s="23"/>
      <c r="O52" s="23"/>
      <c r="P52" s="23"/>
      <c r="Q52" s="23"/>
      <c r="R52" s="23"/>
      <c r="S52" s="23"/>
      <c r="T52" s="23"/>
      <c r="U52" s="23"/>
    </row>
    <row r="53" spans="1:21" s="24" customFormat="1" hidden="1" x14ac:dyDescent="0.4">
      <c r="A53" s="168"/>
      <c r="B53" s="36"/>
      <c r="C53" s="194">
        <f>VLOOKUP(基本情報設定シート!$C$11,'プルダウン（事業計画書）'!$D$1:$L$17,$N53+1,0)</f>
        <v>0</v>
      </c>
      <c r="D53" s="196"/>
      <c r="E53" s="349">
        <f>INDEX('(別紙1)事業計画書'!$E$35:$E$43,MATCH('(別紙2)変更事業計画書'!$N53,'(別紙1)事業計画書'!$N$35:$N$43,0))</f>
        <v>0</v>
      </c>
      <c r="F53" s="350"/>
      <c r="G53" s="349">
        <f>INDEX('(別紙1)事業計画書'!$G$35:$G$43,MATCH('(別紙2)変更事業計画書'!$N53,'(別紙1)事業計画書'!$N$35:$N$43,0))</f>
        <v>0</v>
      </c>
      <c r="H53" s="350"/>
      <c r="I53" s="349">
        <f>INDEX('(別紙1)事業計画書'!$I$35:$I$43,MATCH('(別紙2)変更事業計画書'!$N53,'(別紙1)事業計画書'!$N$35:$N$43,0))</f>
        <v>0</v>
      </c>
      <c r="J53" s="350"/>
      <c r="K53" s="349">
        <f>IFERROR(SUM($E53,-$G53,-$I53),"")</f>
        <v>0</v>
      </c>
      <c r="L53" s="350"/>
      <c r="M53" s="37"/>
      <c r="N53" s="23">
        <v>7</v>
      </c>
      <c r="O53" s="23"/>
      <c r="P53" s="23"/>
      <c r="Q53" s="23"/>
      <c r="R53" s="23"/>
      <c r="S53" s="23"/>
      <c r="T53" s="23"/>
      <c r="U53" s="23"/>
    </row>
    <row r="54" spans="1:21" s="24" customFormat="1" hidden="1" x14ac:dyDescent="0.4">
      <c r="A54" s="168"/>
      <c r="B54" s="36"/>
      <c r="C54" s="197"/>
      <c r="D54" s="199"/>
      <c r="E54" s="173"/>
      <c r="F54" s="174"/>
      <c r="G54" s="173"/>
      <c r="H54" s="174"/>
      <c r="I54" s="173"/>
      <c r="J54" s="174"/>
      <c r="K54" s="171" t="str">
        <f>IF($E54-SUM($G54,$I54)=0,"",$E54-SUM($G54,$I54))</f>
        <v/>
      </c>
      <c r="L54" s="172"/>
      <c r="M54" s="37"/>
      <c r="N54" s="23"/>
      <c r="O54" s="23"/>
      <c r="P54" s="23"/>
      <c r="Q54" s="23"/>
      <c r="R54" s="23"/>
      <c r="S54" s="23"/>
      <c r="T54" s="23"/>
      <c r="U54" s="23"/>
    </row>
    <row r="55" spans="1:21" s="24" customFormat="1" hidden="1" x14ac:dyDescent="0.4">
      <c r="A55" s="168"/>
      <c r="B55" s="36"/>
      <c r="C55" s="194">
        <f>VLOOKUP(基本情報設定シート!$C$11,'プルダウン（事業計画書）'!$D$1:$L$17,$N55+1,0)</f>
        <v>0</v>
      </c>
      <c r="D55" s="196"/>
      <c r="E55" s="349">
        <f>INDEX('(別紙1)事業計画書'!$E$35:$E$43,MATCH('(別紙2)変更事業計画書'!$N55,'(別紙1)事業計画書'!$N$35:$N$43,0))</f>
        <v>0</v>
      </c>
      <c r="F55" s="350"/>
      <c r="G55" s="349">
        <f>INDEX('(別紙1)事業計画書'!$G$35:$G$43,MATCH('(別紙2)変更事業計画書'!$N55,'(別紙1)事業計画書'!$N$35:$N$43,0))</f>
        <v>0</v>
      </c>
      <c r="H55" s="350"/>
      <c r="I55" s="349">
        <f>INDEX('(別紙1)事業計画書'!$I$35:$I$43,MATCH('(別紙2)変更事業計画書'!$N55,'(別紙1)事業計画書'!$N$35:$N$43,0))</f>
        <v>0</v>
      </c>
      <c r="J55" s="350"/>
      <c r="K55" s="349">
        <f>IFERROR(SUM($E55,-$G55,-$I55),"")</f>
        <v>0</v>
      </c>
      <c r="L55" s="350"/>
      <c r="M55" s="37"/>
      <c r="N55" s="23">
        <v>8</v>
      </c>
      <c r="O55" s="23"/>
      <c r="P55" s="23"/>
      <c r="Q55" s="23"/>
      <c r="R55" s="23"/>
      <c r="S55" s="23"/>
      <c r="T55" s="23"/>
      <c r="U55" s="23"/>
    </row>
    <row r="56" spans="1:21" s="24" customFormat="1" hidden="1" x14ac:dyDescent="0.4">
      <c r="A56" s="168"/>
      <c r="B56" s="36"/>
      <c r="C56" s="197"/>
      <c r="D56" s="199"/>
      <c r="E56" s="173"/>
      <c r="F56" s="174"/>
      <c r="G56" s="173"/>
      <c r="H56" s="174"/>
      <c r="I56" s="173"/>
      <c r="J56" s="174"/>
      <c r="K56" s="171" t="str">
        <f>IF($E56-SUM($G56,$I56)=0,"",$E56-SUM($G56,$I56))</f>
        <v/>
      </c>
      <c r="L56" s="172"/>
      <c r="M56" s="37"/>
      <c r="N56" s="23"/>
      <c r="O56" s="23"/>
      <c r="P56" s="23"/>
      <c r="Q56" s="23"/>
      <c r="R56" s="23"/>
      <c r="S56" s="23"/>
      <c r="T56" s="23"/>
      <c r="U56" s="23"/>
    </row>
    <row r="57" spans="1:21" s="24" customFormat="1" x14ac:dyDescent="0.4">
      <c r="A57" s="168"/>
      <c r="B57" s="36"/>
      <c r="C57" s="194" t="s">
        <v>178</v>
      </c>
      <c r="D57" s="196"/>
      <c r="E57" s="349">
        <f>INDEX('(別紙1)事業計画書'!$E$35:$E$43,MATCH('(別紙2)変更事業計画書'!$N57,'(別紙1)事業計画書'!$N$35:$N$43,0))</f>
        <v>0</v>
      </c>
      <c r="F57" s="350"/>
      <c r="G57" s="349">
        <f>INDEX('(別紙1)事業計画書'!$G$35:$G$43,MATCH('(別紙2)変更事業計画書'!$N57,'(別紙1)事業計画書'!$N$35:$N$43,0))</f>
        <v>0</v>
      </c>
      <c r="H57" s="350"/>
      <c r="I57" s="349">
        <f>INDEX('(別紙1)事業計画書'!$I$35:$I$43,MATCH('(別紙2)変更事業計画書'!$N57,'(別紙1)事業計画書'!$N$35:$N$43,0))</f>
        <v>0</v>
      </c>
      <c r="J57" s="350"/>
      <c r="K57" s="374">
        <f>IFERROR(SUM($E57,-$G57,-$I57),"")</f>
        <v>0</v>
      </c>
      <c r="L57" s="374"/>
      <c r="M57" s="37"/>
      <c r="N57" s="23">
        <v>9</v>
      </c>
      <c r="O57" s="23"/>
      <c r="P57" s="23"/>
      <c r="Q57" s="23"/>
      <c r="R57" s="23"/>
      <c r="S57" s="23"/>
      <c r="T57" s="23"/>
      <c r="U57" s="23"/>
    </row>
    <row r="58" spans="1:21" s="24" customFormat="1" ht="19.5" thickBot="1" x14ac:dyDescent="0.45">
      <c r="A58" s="169"/>
      <c r="B58" s="36"/>
      <c r="C58" s="197"/>
      <c r="D58" s="199"/>
      <c r="E58" s="166" t="str">
        <f>IF(SUM(E$42,E$44,E$46,E$48,E$50,E52,E54,E56)=0,"",SUM(E$42,E$44,E$46,E$48,E$50,E52,E54,E56))</f>
        <v/>
      </c>
      <c r="F58" s="166"/>
      <c r="G58" s="166" t="str">
        <f>IF(SUM(G$42,G$44,G$46,G$48,G$50,G52,G54,G56)=0,"",SUM(G$42,G$44,G$46,G$48,G$50,G52,G54,G56))</f>
        <v/>
      </c>
      <c r="H58" s="166"/>
      <c r="I58" s="166" t="str">
        <f>IF(SUM(I$42,I$44,I$46,I$48,I$50,I52,I54,I56)=0,"",SUM(I$42,I$44,I$46,I$48,I$50,I52,I54,I56))</f>
        <v/>
      </c>
      <c r="J58" s="166"/>
      <c r="K58" s="166" t="str">
        <f>IF(SUM(K$42,K$44,K$46,K$48,K$50,K52,K54,K56)=0,"",SUM(K$42,K$44,K$46,K$48,K$50,K52,K54,K56))</f>
        <v/>
      </c>
      <c r="L58" s="166"/>
      <c r="M58" s="37"/>
      <c r="N58" s="23"/>
      <c r="O58" s="23"/>
      <c r="P58" s="23"/>
      <c r="Q58" s="23"/>
      <c r="R58" s="23"/>
      <c r="S58" s="23"/>
      <c r="T58" s="23"/>
      <c r="U58" s="23"/>
    </row>
    <row r="59" spans="1:21" s="24" customFormat="1" ht="19.5" thickTop="1" x14ac:dyDescent="0.4">
      <c r="A59" s="169"/>
      <c r="B59" s="36"/>
      <c r="C59" s="370" t="s">
        <v>219</v>
      </c>
      <c r="D59" s="370"/>
      <c r="E59" s="370"/>
      <c r="F59" s="370"/>
      <c r="G59" s="370"/>
      <c r="H59" s="370"/>
      <c r="I59" s="370"/>
      <c r="J59" s="371"/>
      <c r="K59" s="351">
        <f>'(別紙1)事業計画書'!$K$44</f>
        <v>0</v>
      </c>
      <c r="L59" s="352"/>
      <c r="M59" s="37"/>
      <c r="N59" s="23"/>
      <c r="O59" s="23"/>
      <c r="P59" s="23"/>
      <c r="Q59" s="23"/>
      <c r="R59" s="23"/>
      <c r="S59" s="23"/>
      <c r="T59" s="23"/>
      <c r="U59" s="23"/>
    </row>
    <row r="60" spans="1:21" s="24" customFormat="1" ht="19.5" thickBot="1" x14ac:dyDescent="0.45">
      <c r="A60" s="169"/>
      <c r="B60" s="36"/>
      <c r="C60" s="370"/>
      <c r="D60" s="370"/>
      <c r="E60" s="370"/>
      <c r="F60" s="370"/>
      <c r="G60" s="370"/>
      <c r="H60" s="370"/>
      <c r="I60" s="370"/>
      <c r="J60" s="371"/>
      <c r="K60" s="372" t="str">
        <f>IFERROR(IF(ROUNDDOWN($K$58/2,-3)&gt;=200000-$J$62,200000-$J$62,ROUNDDOWN($K$58/2,-3)),"")</f>
        <v/>
      </c>
      <c r="L60" s="373"/>
      <c r="M60" s="37"/>
      <c r="N60" s="23"/>
      <c r="O60" s="23"/>
      <c r="P60" s="23"/>
      <c r="Q60" s="23"/>
      <c r="R60" s="23"/>
      <c r="S60" s="23"/>
      <c r="T60" s="23"/>
      <c r="U60" s="23"/>
    </row>
    <row r="61" spans="1:21" s="24" customFormat="1" ht="63" customHeight="1" thickTop="1" thickBot="1" x14ac:dyDescent="0.45">
      <c r="A61" s="170"/>
      <c r="B61" s="177" t="s">
        <v>306</v>
      </c>
      <c r="C61" s="178"/>
      <c r="D61" s="178"/>
      <c r="E61" s="178"/>
      <c r="F61" s="178"/>
      <c r="G61" s="178"/>
      <c r="H61" s="178"/>
      <c r="I61" s="178"/>
      <c r="J61" s="178"/>
      <c r="K61" s="178"/>
      <c r="L61" s="178"/>
      <c r="M61" s="30"/>
      <c r="N61" s="23"/>
      <c r="O61" s="23"/>
      <c r="P61" s="23"/>
      <c r="Q61" s="23"/>
      <c r="R61" s="23"/>
      <c r="S61" s="23"/>
      <c r="T61" s="23"/>
      <c r="U61" s="23"/>
    </row>
    <row r="62" spans="1:21" s="24" customFormat="1" x14ac:dyDescent="0.4">
      <c r="A62" s="233" t="s">
        <v>242</v>
      </c>
      <c r="B62" s="235" t="s">
        <v>243</v>
      </c>
      <c r="C62" s="236"/>
      <c r="D62" s="239" t="s">
        <v>244</v>
      </c>
      <c r="E62" s="240"/>
      <c r="F62" s="240"/>
      <c r="G62" s="240"/>
      <c r="H62" s="240"/>
      <c r="I62" s="240"/>
      <c r="J62" s="241">
        <f>'(別紙1)事業計画書'!$J$46</f>
        <v>0</v>
      </c>
      <c r="K62" s="242"/>
      <c r="L62" s="240" t="s">
        <v>4</v>
      </c>
      <c r="M62" s="243"/>
      <c r="N62" s="23"/>
      <c r="O62" s="23"/>
      <c r="P62" s="23"/>
      <c r="Q62" s="23"/>
      <c r="R62" s="23"/>
      <c r="S62" s="23"/>
      <c r="T62" s="23"/>
      <c r="U62" s="23"/>
    </row>
    <row r="63" spans="1:21" s="24" customFormat="1" ht="40.5" customHeight="1" thickBot="1" x14ac:dyDescent="0.45">
      <c r="A63" s="234"/>
      <c r="B63" s="237"/>
      <c r="C63" s="238"/>
      <c r="D63" s="244"/>
      <c r="E63" s="244"/>
      <c r="F63" s="244"/>
      <c r="G63" s="244"/>
      <c r="H63" s="244"/>
      <c r="I63" s="244"/>
      <c r="J63" s="244"/>
      <c r="K63" s="244"/>
      <c r="L63" s="244"/>
      <c r="M63" s="245"/>
      <c r="N63" s="23"/>
      <c r="O63" s="23"/>
      <c r="P63" s="23"/>
      <c r="Q63" s="23"/>
      <c r="R63" s="23"/>
      <c r="S63" s="23"/>
      <c r="T63" s="23"/>
      <c r="U63" s="23"/>
    </row>
    <row r="64" spans="1:21" s="24" customFormat="1" x14ac:dyDescent="0.4">
      <c r="A64" s="21"/>
      <c r="B64" s="21"/>
      <c r="C64" s="22"/>
      <c r="D64" s="22"/>
      <c r="E64" s="21"/>
      <c r="F64" s="21"/>
      <c r="G64" s="21"/>
      <c r="H64" s="21"/>
      <c r="I64" s="21"/>
      <c r="J64" s="21"/>
      <c r="K64" s="21"/>
      <c r="L64" s="21"/>
      <c r="M64" s="21"/>
      <c r="N64" s="23"/>
      <c r="O64" s="23"/>
      <c r="P64" s="23"/>
      <c r="Q64" s="23"/>
      <c r="R64" s="23"/>
      <c r="S64" s="23"/>
      <c r="T64" s="23"/>
      <c r="U64" s="23"/>
    </row>
    <row r="65" spans="1:21" s="24" customFormat="1" x14ac:dyDescent="0.4">
      <c r="A65" s="21"/>
      <c r="B65" s="21"/>
      <c r="C65" s="22"/>
      <c r="D65" s="22"/>
      <c r="E65" s="21"/>
      <c r="F65" s="21"/>
      <c r="G65" s="21"/>
      <c r="H65" s="21"/>
      <c r="I65" s="21"/>
      <c r="J65" s="21"/>
      <c r="K65" s="21"/>
      <c r="L65" s="21"/>
      <c r="M65" s="21"/>
      <c r="N65" s="23"/>
      <c r="O65" s="23"/>
      <c r="P65" s="23"/>
      <c r="Q65" s="23"/>
      <c r="R65" s="23"/>
      <c r="S65" s="23"/>
      <c r="T65" s="23"/>
      <c r="U65" s="23"/>
    </row>
    <row r="66" spans="1:21" s="24" customFormat="1" x14ac:dyDescent="0.4">
      <c r="A66" s="21"/>
      <c r="B66" s="21"/>
      <c r="C66" s="22"/>
      <c r="D66" s="22"/>
      <c r="E66" s="21"/>
      <c r="F66" s="21"/>
      <c r="G66" s="21"/>
      <c r="H66" s="21"/>
      <c r="I66" s="21"/>
      <c r="J66" s="21"/>
      <c r="K66" s="21"/>
      <c r="L66" s="21"/>
      <c r="M66" s="21"/>
      <c r="N66" s="23"/>
      <c r="O66" s="23"/>
      <c r="P66" s="23"/>
      <c r="Q66" s="23"/>
      <c r="R66" s="23"/>
      <c r="S66" s="23"/>
      <c r="T66" s="23"/>
      <c r="U66" s="23"/>
    </row>
  </sheetData>
  <sheetProtection algorithmName="SHA-512" hashValue="gJDVad2BincZ1o+/vWaH/A2pH85itgmWwF7VZLtjKODOmgLQI8xBn9iii2UJKUe6kgc51WeN9CPl922houOz5w==" saltValue="tt/ijfqh+boM8UTxp9N7jQ==" spinCount="100000" sheet="1" objects="1" scenarios="1" formatColumns="0" formatRows="0"/>
  <mergeCells count="174">
    <mergeCell ref="A16:A24"/>
    <mergeCell ref="B16:D16"/>
    <mergeCell ref="E16:M16"/>
    <mergeCell ref="B17:D17"/>
    <mergeCell ref="E17:M17"/>
    <mergeCell ref="B18:D18"/>
    <mergeCell ref="E18:M18"/>
    <mergeCell ref="B19:D19"/>
    <mergeCell ref="E19:M19"/>
    <mergeCell ref="B20:C22"/>
    <mergeCell ref="D20:M20"/>
    <mergeCell ref="D21:F22"/>
    <mergeCell ref="G21:H22"/>
    <mergeCell ref="J21:M21"/>
    <mergeCell ref="J22:M22"/>
    <mergeCell ref="B23:C24"/>
    <mergeCell ref="D23:F23"/>
    <mergeCell ref="G23:J23"/>
    <mergeCell ref="D24:E24"/>
    <mergeCell ref="F24:G24"/>
    <mergeCell ref="H24:I24"/>
    <mergeCell ref="J24:M24"/>
    <mergeCell ref="A12:A15"/>
    <mergeCell ref="B12:D12"/>
    <mergeCell ref="E12:M12"/>
    <mergeCell ref="B13:D15"/>
    <mergeCell ref="E13:F13"/>
    <mergeCell ref="G13:M13"/>
    <mergeCell ref="E14:F14"/>
    <mergeCell ref="G14:I14"/>
    <mergeCell ref="K14:L14"/>
    <mergeCell ref="E15:F15"/>
    <mergeCell ref="G15:M15"/>
    <mergeCell ref="C55:D56"/>
    <mergeCell ref="E55:F55"/>
    <mergeCell ref="G55:H55"/>
    <mergeCell ref="I55:J55"/>
    <mergeCell ref="K55:L55"/>
    <mergeCell ref="E56:F56"/>
    <mergeCell ref="G56:H56"/>
    <mergeCell ref="I56:J56"/>
    <mergeCell ref="K56:L56"/>
    <mergeCell ref="E53:F53"/>
    <mergeCell ref="G53:H53"/>
    <mergeCell ref="I53:J53"/>
    <mergeCell ref="K53:L53"/>
    <mergeCell ref="E54:F54"/>
    <mergeCell ref="G54:H54"/>
    <mergeCell ref="I54:J54"/>
    <mergeCell ref="K54:L54"/>
    <mergeCell ref="G58:H58"/>
    <mergeCell ref="I58:J58"/>
    <mergeCell ref="K58:L58"/>
    <mergeCell ref="E57:F57"/>
    <mergeCell ref="G57:H57"/>
    <mergeCell ref="I57:J57"/>
    <mergeCell ref="K57:L57"/>
    <mergeCell ref="A62:A63"/>
    <mergeCell ref="B62:C63"/>
    <mergeCell ref="D62:I62"/>
    <mergeCell ref="J62:K62"/>
    <mergeCell ref="L62:M62"/>
    <mergeCell ref="D63:M63"/>
    <mergeCell ref="E5:M5"/>
    <mergeCell ref="C59:J60"/>
    <mergeCell ref="K60:L60"/>
    <mergeCell ref="C41:D42"/>
    <mergeCell ref="C43:D44"/>
    <mergeCell ref="C45:D46"/>
    <mergeCell ref="C47:D48"/>
    <mergeCell ref="C49:D50"/>
    <mergeCell ref="C57:D58"/>
    <mergeCell ref="K42:L42"/>
    <mergeCell ref="K44:L44"/>
    <mergeCell ref="K46:L46"/>
    <mergeCell ref="K48:L48"/>
    <mergeCell ref="K50:L50"/>
    <mergeCell ref="I42:J42"/>
    <mergeCell ref="E50:F50"/>
    <mergeCell ref="E58:F58"/>
    <mergeCell ref="C53:D54"/>
    <mergeCell ref="C32:C33"/>
    <mergeCell ref="C30:C31"/>
    <mergeCell ref="C28:C29"/>
    <mergeCell ref="D29:E29"/>
    <mergeCell ref="F29:L29"/>
    <mergeCell ref="F31:L31"/>
    <mergeCell ref="F33:L33"/>
    <mergeCell ref="D31:E31"/>
    <mergeCell ref="D33:E33"/>
    <mergeCell ref="C34:C35"/>
    <mergeCell ref="F35:L35"/>
    <mergeCell ref="D35:E35"/>
    <mergeCell ref="E49:F49"/>
    <mergeCell ref="G49:H49"/>
    <mergeCell ref="I49:J49"/>
    <mergeCell ref="K49:L49"/>
    <mergeCell ref="E45:F45"/>
    <mergeCell ref="G45:H45"/>
    <mergeCell ref="I45:J45"/>
    <mergeCell ref="K45:L45"/>
    <mergeCell ref="E47:F47"/>
    <mergeCell ref="G47:H47"/>
    <mergeCell ref="I48:J48"/>
    <mergeCell ref="F34:L34"/>
    <mergeCell ref="C39:D40"/>
    <mergeCell ref="E39:F40"/>
    <mergeCell ref="G39:J39"/>
    <mergeCell ref="K39:L40"/>
    <mergeCell ref="K41:L41"/>
    <mergeCell ref="E42:F42"/>
    <mergeCell ref="E44:F44"/>
    <mergeCell ref="E46:F46"/>
    <mergeCell ref="E48:F48"/>
    <mergeCell ref="E41:F41"/>
    <mergeCell ref="I41:J41"/>
    <mergeCell ref="K52:L52"/>
    <mergeCell ref="G41:H41"/>
    <mergeCell ref="G40:H40"/>
    <mergeCell ref="I40:J40"/>
    <mergeCell ref="I46:J46"/>
    <mergeCell ref="E43:F43"/>
    <mergeCell ref="G43:H43"/>
    <mergeCell ref="I43:J43"/>
    <mergeCell ref="K43:L43"/>
    <mergeCell ref="G50:H50"/>
    <mergeCell ref="G44:H44"/>
    <mergeCell ref="G46:H46"/>
    <mergeCell ref="G48:H48"/>
    <mergeCell ref="I44:J44"/>
    <mergeCell ref="A25:A61"/>
    <mergeCell ref="D27:E27"/>
    <mergeCell ref="F27:L27"/>
    <mergeCell ref="D28:E28"/>
    <mergeCell ref="F28:L28"/>
    <mergeCell ref="D30:E30"/>
    <mergeCell ref="F30:L30"/>
    <mergeCell ref="D32:E32"/>
    <mergeCell ref="F32:L32"/>
    <mergeCell ref="D34:E34"/>
    <mergeCell ref="C51:D52"/>
    <mergeCell ref="E52:F52"/>
    <mergeCell ref="G52:H52"/>
    <mergeCell ref="I52:J52"/>
    <mergeCell ref="E51:F51"/>
    <mergeCell ref="G51:H51"/>
    <mergeCell ref="I51:J51"/>
    <mergeCell ref="K51:L51"/>
    <mergeCell ref="K59:L59"/>
    <mergeCell ref="B61:L61"/>
    <mergeCell ref="I50:J50"/>
    <mergeCell ref="G42:H42"/>
    <mergeCell ref="I47:J47"/>
    <mergeCell ref="K47:L47"/>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s>
  <phoneticPr fontId="1"/>
  <dataValidations count="1">
    <dataValidation operator="greaterThanOrEqual" allowBlank="1" showInputMessage="1" showErrorMessage="1" sqref="F6:G6 H6:H11 C30 C61:J61 B1:D11 I8:M11 F8:G11 C26:C28 C59 C57 D32:D38 L61 I51 C34 C32 D26:D29 I45 C41 F25:F38 B25:D25 G25:L27 I41 I47 I43 I49 B64:M1048576 H37:L37 E1:E11 C37:C39 E37:E39 L38 K38:K39 H38:J38 G37:G58 E25:E27 I57:I58 I55 C55 E41:E58 M25:M61 D63 I6:M6 F1:M4 B26:B62 I53 C43 C45 C47 C49 C51 C53 K41:K61"/>
  </dataValidations>
  <printOptions horizontalCentered="1"/>
  <pageMargins left="0.31496062992125984" right="0.31496062992125984" top="0.74803149606299213" bottom="0.74803149606299213" header="0.31496062992125984" footer="0.31496062992125984"/>
  <pageSetup paperSize="9" scale="99" orientation="portrait"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2025-05-12T23:28:22Z</cp:lastPrinted>
  <dcterms:created xsi:type="dcterms:W3CDTF">2022-04-21T05:19:51Z</dcterms:created>
  <dcterms:modified xsi:type="dcterms:W3CDTF">2025-05-12T23:32:07Z</dcterms:modified>
</cp:coreProperties>
</file>