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firstSheet="1" activeTab="1"/>
  </bookViews>
  <sheets>
    <sheet name="管理者用" sheetId="5" state="hidden" r:id="rId1"/>
    <sheet name="(別紙1)事業計画書" sheetId="1" r:id="rId2"/>
    <sheet name="(別表1)補助対象経費積算表" sheetId="6" r:id="rId3"/>
    <sheet name="(別紙2)変更事業計画書" sheetId="2" r:id="rId4"/>
    <sheet name="(別表2)補助対象経費積算表" sheetId="7" r:id="rId5"/>
    <sheet name="(別紙3)事業報告書" sheetId="4" r:id="rId6"/>
    <sheet name="(別表3)補助対象経費積算表" sheetId="8" r:id="rId7"/>
  </sheets>
  <definedNames>
    <definedName name="_Key1" hidden="1">#REF!</definedName>
    <definedName name="_Key1" localSheetId="1" hidden="1">#REF!</definedName>
    <definedName name="_Sort" hidden="1">#REF!</definedName>
    <definedName name="_Sort" localSheetId="1" hidden="1">#REF!</definedName>
    <definedName name="_Key1" localSheetId="3" hidden="1">#REF!</definedName>
    <definedName name="_Sort" localSheetId="3" hidden="1">#REF!</definedName>
    <definedName name="松江市新製品・新分野チャレンジ支援事業補助金">#REF!</definedName>
    <definedName name="松江市新製品・新分野チャレンジ支援事業補助金" localSheetId="3">#REF!</definedName>
    <definedName name="_Key1" localSheetId="5" hidden="1">#REF!</definedName>
    <definedName name="_Sort" localSheetId="5" hidden="1">#REF!</definedName>
    <definedName name="松江市新製品・新分野チャレンジ支援事業補助金" localSheetId="5">#REF!</definedName>
    <definedName name="_Key1" localSheetId="4" hidden="1">#REF!</definedName>
    <definedName name="_Sort" localSheetId="4" hidden="1">#REF!</definedName>
    <definedName name="松江市新製品・新分野チャレンジ支援事業補助金" localSheetId="4">#REF!</definedName>
    <definedName name="_Key1" localSheetId="6" hidden="1">#REF!</definedName>
    <definedName name="_Sort" localSheetId="6" hidden="1">#REF!</definedName>
    <definedName name="松江市新製品・新分野チャレンジ支援事業補助金" localSheetId="6">#REF!</definedName>
    <definedName name="_xlnm._FilterDatabase" localSheetId="2" hidden="1">'(別表1)補助対象経費積算表'!$A$6:$E$6</definedName>
    <definedName name="_xlnm._FilterDatabase" localSheetId="4" hidden="1">'(別表2)補助対象経費積算表'!$A$6:$E$6</definedName>
    <definedName name="_xlnm._FilterDatabase" localSheetId="6" hidden="1">'(別表3)補助対象経費積算表'!$A$6:$F$6</definedName>
    <definedName name="_Order1" hidden="1">255</definedName>
    <definedName name="_xlnm.Print_Area" localSheetId="1">'(別紙1)事業計画書'!$A$1:$M$49</definedName>
    <definedName name="_xlnm.Print_Area" localSheetId="3">'(別紙2)変更事業計画書'!$A$1:$M$66</definedName>
    <definedName name="_xlnm.Print_Area" localSheetId="5">'(別紙3)事業報告書'!$A$1:$M$57</definedName>
    <definedName name="_xlnm.Print_Area" localSheetId="2">'(別表1)補助対象経費積算表'!$A$1:$D$26</definedName>
    <definedName name="_xlnm.Print_Area" localSheetId="4">'(別表2)補助対象経費積算表'!$A$1:$D$26</definedName>
    <definedName name="_xlnm.Print_Area" localSheetId="6">'(別表3)補助対象経費積算表'!$A$1:$E$26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<sst xmlns="http://schemas.openxmlformats.org/spreadsheetml/2006/main" xmlns:r="http://schemas.openxmlformats.org/officeDocument/2006/relationships" count="109" uniqueCount="109">
  <si>
    <t>出展小間料及び会場使用料</t>
    <rPh sb="0" eb="5">
      <t>シュッテンコマリョウ</t>
    </rPh>
    <rPh sb="5" eb="6">
      <t>オヨ</t>
    </rPh>
    <rPh sb="7" eb="12">
      <t>カイジョウシヨウリョウ</t>
    </rPh>
    <phoneticPr fontId="2"/>
  </si>
  <si>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2"/>
  </si>
  <si>
    <t>別紙1</t>
    <rPh sb="0" eb="2">
      <t>ベッシ</t>
    </rPh>
    <phoneticPr fontId="2"/>
  </si>
  <si>
    <t>経費区分</t>
    <rPh sb="0" eb="2">
      <t>ケイヒ</t>
    </rPh>
    <rPh sb="2" eb="4">
      <t>クブン</t>
    </rPh>
    <phoneticPr fontId="2"/>
  </si>
  <si>
    <t>1 企業概要</t>
    <rPh sb="2" eb="6">
      <t>キギョウガイヨウ</t>
    </rPh>
    <phoneticPr fontId="2"/>
  </si>
  <si>
    <t>円</t>
    <rPh sb="0" eb="1">
      <t>エン</t>
    </rPh>
    <phoneticPr fontId="2"/>
  </si>
  <si>
    <t>申請企業・団体名</t>
    <rPh sb="0" eb="2">
      <t>シンセイ</t>
    </rPh>
    <rPh sb="2" eb="4">
      <t>キギョウ</t>
    </rPh>
    <rPh sb="5" eb="8">
      <t>ダンタイメイ</t>
    </rPh>
    <phoneticPr fontId="2"/>
  </si>
  <si>
    <t>代表者役職・氏名</t>
    <rPh sb="0" eb="3">
      <t>ダイヒョウシャ</t>
    </rPh>
    <rPh sb="3" eb="5">
      <t>ヤクショク</t>
    </rPh>
    <rPh sb="6" eb="8">
      <t>シメイ</t>
    </rPh>
    <phoneticPr fontId="2"/>
  </si>
  <si>
    <t>住所</t>
    <rPh sb="0" eb="2">
      <t>ジュウショ</t>
    </rPh>
    <phoneticPr fontId="2"/>
  </si>
  <si>
    <t>別紙2</t>
    <rPh sb="0" eb="2">
      <t>ベッシ</t>
    </rPh>
    <phoneticPr fontId="2"/>
  </si>
  <si>
    <t>業種</t>
    <rPh sb="0" eb="2">
      <t>ギョウシュ</t>
    </rPh>
    <phoneticPr fontId="2"/>
  </si>
  <si>
    <t>出展見本市等
開催場所</t>
    <rPh sb="0" eb="5">
      <t>シュッテンミホンイチ</t>
    </rPh>
    <rPh sb="5" eb="6">
      <t>トウ</t>
    </rPh>
    <rPh sb="7" eb="11">
      <t>カイサイバショ</t>
    </rPh>
    <phoneticPr fontId="2"/>
  </si>
  <si>
    <t>主催者名
（主催団体）</t>
    <rPh sb="0" eb="3">
      <t>シュサイシャ</t>
    </rPh>
    <rPh sb="3" eb="4">
      <t>メイ</t>
    </rPh>
    <rPh sb="6" eb="8">
      <t>シュサイ</t>
    </rPh>
    <rPh sb="8" eb="10">
      <t>ダンタイ</t>
    </rPh>
    <phoneticPr fontId="2"/>
  </si>
  <si>
    <t>－</t>
  </si>
  <si>
    <t>〒</t>
  </si>
  <si>
    <t>展示ブース装飾費</t>
    <rPh sb="0" eb="2">
      <t>テンジ</t>
    </rPh>
    <rPh sb="5" eb="8">
      <t>ソウショクヒ</t>
    </rPh>
    <phoneticPr fontId="2"/>
  </si>
  <si>
    <t>大分類</t>
    <rPh sb="0" eb="3">
      <t>ダイブンルイ</t>
    </rPh>
    <phoneticPr fontId="2"/>
  </si>
  <si>
    <t>人</t>
    <rPh sb="0" eb="1">
      <t>ニン</t>
    </rPh>
    <phoneticPr fontId="2"/>
  </si>
  <si>
    <t>中分類</t>
    <rPh sb="0" eb="1">
      <t>チュウ</t>
    </rPh>
    <rPh sb="1" eb="3">
      <t>ブンルイ</t>
    </rPh>
    <phoneticPr fontId="2"/>
  </si>
  <si>
    <t>事業内容</t>
    <rPh sb="0" eb="2">
      <t>ジギョウ</t>
    </rPh>
    <rPh sb="2" eb="4">
      <t>ナイヨウ</t>
    </rPh>
    <phoneticPr fontId="2"/>
  </si>
  <si>
    <t>1)収入の部</t>
    <rPh sb="2" eb="4">
      <t>シュウニュウ</t>
    </rPh>
    <rPh sb="5" eb="6">
      <t>ブ</t>
    </rPh>
    <phoneticPr fontId="2"/>
  </si>
  <si>
    <t>資本又は出資金額</t>
    <rPh sb="0" eb="2">
      <t>シホン</t>
    </rPh>
    <rPh sb="2" eb="3">
      <t>マタ</t>
    </rPh>
    <rPh sb="4" eb="8">
      <t>シュッシキンガク</t>
    </rPh>
    <phoneticPr fontId="2"/>
  </si>
  <si>
    <t>備考</t>
    <rPh sb="0" eb="2">
      <t>ビコウ</t>
    </rPh>
    <phoneticPr fontId="2"/>
  </si>
  <si>
    <t>常時従業員数</t>
  </si>
  <si>
    <t>金額</t>
    <rPh sb="0" eb="2">
      <t>キンガク</t>
    </rPh>
    <phoneticPr fontId="2"/>
  </si>
  <si>
    <t>今年度本補助金交付決定額（他申請分）</t>
    <rPh sb="0" eb="3">
      <t>コンネンド</t>
    </rPh>
    <rPh sb="3" eb="7">
      <t>ホンホジョキン</t>
    </rPh>
    <rPh sb="7" eb="12">
      <t>コウフケッテイガク</t>
    </rPh>
    <rPh sb="13" eb="17">
      <t>タシンセイブン</t>
    </rPh>
    <phoneticPr fontId="2"/>
  </si>
  <si>
    <t>役務費</t>
    <rPh sb="0" eb="3">
      <t>エキムヒ</t>
    </rPh>
    <phoneticPr fontId="2"/>
  </si>
  <si>
    <t>電話番号：</t>
    <rPh sb="0" eb="4">
      <t>デンワバンゴウ</t>
    </rPh>
    <phoneticPr fontId="2"/>
  </si>
  <si>
    <t>担当者所属・氏名</t>
    <rPh sb="0" eb="3">
      <t>タントウシャ</t>
    </rPh>
    <rPh sb="3" eb="5">
      <t>ショゾク</t>
    </rPh>
    <rPh sb="6" eb="8">
      <t>シメイ</t>
    </rPh>
    <phoneticPr fontId="2"/>
  </si>
  <si>
    <t>補助事業に
要する経費
【A】</t>
    <rPh sb="0" eb="2">
      <t>ホジョ</t>
    </rPh>
    <rPh sb="2" eb="4">
      <t>ジギョウ</t>
    </rPh>
    <rPh sb="6" eb="7">
      <t>ヨウ</t>
    </rPh>
    <rPh sb="9" eb="11">
      <t>ケイヒ</t>
    </rPh>
    <phoneticPr fontId="2"/>
  </si>
  <si>
    <t>備品リース料＠50,000円</t>
    <rPh sb="0" eb="2">
      <t>ビヒン</t>
    </rPh>
    <rPh sb="5" eb="6">
      <t>リョウ</t>
    </rPh>
    <rPh sb="13" eb="14">
      <t>エン</t>
    </rPh>
    <phoneticPr fontId="2"/>
  </si>
  <si>
    <t>消費税</t>
    <rPh sb="0" eb="3">
      <t>ショウヒゼイ</t>
    </rPh>
    <phoneticPr fontId="2"/>
  </si>
  <si>
    <t>(電話：</t>
    <rPh sb="1" eb="3">
      <t>デンワ</t>
    </rPh>
    <phoneticPr fontId="2"/>
  </si>
  <si>
    <t>展示会等出展事業</t>
    <rPh sb="0" eb="4">
      <t>テンジカイトウ</t>
    </rPh>
    <rPh sb="4" eb="8">
      <t>シュッテンジギョウ</t>
    </rPh>
    <phoneticPr fontId="2"/>
  </si>
  <si>
    <t>)</t>
  </si>
  <si>
    <t>3 収支予算</t>
    <rPh sb="2" eb="6">
      <t>シュウシヨサン</t>
    </rPh>
    <phoneticPr fontId="2"/>
  </si>
  <si>
    <t>期待される効果</t>
    <rPh sb="0" eb="2">
      <t>キタイ</t>
    </rPh>
    <rPh sb="5" eb="7">
      <t>コウカ</t>
    </rPh>
    <phoneticPr fontId="2"/>
  </si>
  <si>
    <t>（単位：円）</t>
    <rPh sb="1" eb="3">
      <t>タンイ</t>
    </rPh>
    <rPh sb="4" eb="5">
      <t>エン</t>
    </rPh>
    <phoneticPr fontId="2"/>
  </si>
  <si>
    <t>-</t>
  </si>
  <si>
    <t>区分</t>
    <rPh sb="0" eb="2">
      <t>クブン</t>
    </rPh>
    <phoneticPr fontId="2"/>
  </si>
  <si>
    <t>備考（資金の調達先などを記載）</t>
    <rPh sb="0" eb="2">
      <t>ビコウ</t>
    </rPh>
    <rPh sb="3" eb="5">
      <t>シキン</t>
    </rPh>
    <rPh sb="6" eb="9">
      <t>チョウタツサキ</t>
    </rPh>
    <rPh sb="12" eb="14">
      <t>キサイ</t>
    </rPh>
    <phoneticPr fontId="2"/>
  </si>
  <si>
    <t>別紙3</t>
    <rPh sb="0" eb="2">
      <t>ベッシ</t>
    </rPh>
    <phoneticPr fontId="2"/>
  </si>
  <si>
    <t>自己資金</t>
    <rPh sb="0" eb="4">
      <t>ジコシキン</t>
    </rPh>
    <phoneticPr fontId="2"/>
  </si>
  <si>
    <t>輸送費</t>
    <rPh sb="0" eb="3">
      <t>ユソウヒ</t>
    </rPh>
    <phoneticPr fontId="2"/>
  </si>
  <si>
    <t>補助金</t>
    <rPh sb="0" eb="3">
      <t>ホジョキン</t>
    </rPh>
    <phoneticPr fontId="2"/>
  </si>
  <si>
    <t>その他</t>
    <rPh sb="2" eb="3">
      <t>タ</t>
    </rPh>
    <phoneticPr fontId="2"/>
  </si>
  <si>
    <t>（上段（　）書き：変更前、下段：変更後）</t>
  </si>
  <si>
    <t>合計</t>
    <rPh sb="0" eb="2">
      <t>ゴウケイ</t>
    </rPh>
    <phoneticPr fontId="2"/>
  </si>
  <si>
    <t>２）支出の部</t>
    <rPh sb="2" eb="4">
      <t>シシュツ</t>
    </rPh>
    <rPh sb="5" eb="6">
      <t>ブ</t>
    </rPh>
    <phoneticPr fontId="2"/>
  </si>
  <si>
    <t>補助対象外経費
【B】</t>
    <rPh sb="0" eb="5">
      <t>ホジョタイショウガイ</t>
    </rPh>
    <rPh sb="5" eb="7">
      <t>ケイヒ</t>
    </rPh>
    <phoneticPr fontId="2"/>
  </si>
  <si>
    <t>出展見本市等名</t>
    <rPh sb="0" eb="2">
      <t>シュッテン</t>
    </rPh>
    <rPh sb="2" eb="5">
      <t>ミホンイチ</t>
    </rPh>
    <rPh sb="5" eb="6">
      <t>トウ</t>
    </rPh>
    <rPh sb="6" eb="7">
      <t>メイ</t>
    </rPh>
    <phoneticPr fontId="2"/>
  </si>
  <si>
    <t>補助対象経費
【A－B】</t>
    <rPh sb="0" eb="6">
      <t>ホジョタイショウケイヒ</t>
    </rPh>
    <phoneticPr fontId="2"/>
  </si>
  <si>
    <t>補助金交付申請額【C】</t>
    <rPh sb="0" eb="3">
      <t>ホジョキン</t>
    </rPh>
    <rPh sb="3" eb="8">
      <t>コウフシンセイガク</t>
    </rPh>
    <phoneticPr fontId="2"/>
  </si>
  <si>
    <t>海外進出支援事業</t>
    <rPh sb="0" eb="8">
      <t>カイガイシンシュツシエンジギョウ</t>
    </rPh>
    <phoneticPr fontId="2"/>
  </si>
  <si>
    <t>営業代行活動支援事業</t>
    <rPh sb="0" eb="2">
      <t>エイギョウ</t>
    </rPh>
    <rPh sb="2" eb="4">
      <t>ダイコウ</t>
    </rPh>
    <rPh sb="4" eb="6">
      <t>カツドウ</t>
    </rPh>
    <rPh sb="6" eb="8">
      <t>シエン</t>
    </rPh>
    <rPh sb="8" eb="10">
      <t>ジギョウ</t>
    </rPh>
    <phoneticPr fontId="2"/>
  </si>
  <si>
    <t>松江市販路開拓支援事業補助金（展示会等出展事業）　事業計画書</t>
    <rPh sb="0" eb="3">
      <t>マツエシ</t>
    </rPh>
    <rPh sb="3" eb="7">
      <t>ハンロカイタク</t>
    </rPh>
    <rPh sb="7" eb="14">
      <t>シエンジギョウホジョキン</t>
    </rPh>
    <rPh sb="15" eb="18">
      <t>テンジカイ</t>
    </rPh>
    <rPh sb="18" eb="19">
      <t>トウ</t>
    </rPh>
    <rPh sb="19" eb="21">
      <t>シュッテン</t>
    </rPh>
    <rPh sb="21" eb="23">
      <t>ジギョウ</t>
    </rPh>
    <rPh sb="25" eb="30">
      <t>ジギョウケイカクショ</t>
    </rPh>
    <phoneticPr fontId="2"/>
  </si>
  <si>
    <t>商品・技術のPR経費</t>
    <rPh sb="0" eb="2">
      <t>ショウヒン</t>
    </rPh>
    <rPh sb="3" eb="5">
      <t>ギジュツ</t>
    </rPh>
    <rPh sb="8" eb="10">
      <t>ケイヒ</t>
    </rPh>
    <phoneticPr fontId="2"/>
  </si>
  <si>
    <t>製作費</t>
    <rPh sb="0" eb="3">
      <t>セイサクヒ</t>
    </rPh>
    <phoneticPr fontId="2"/>
  </si>
  <si>
    <t>委託費</t>
    <rPh sb="0" eb="3">
      <t>イタクヒ</t>
    </rPh>
    <phoneticPr fontId="2"/>
  </si>
  <si>
    <t>松江市販路開拓支援事業補助金</t>
  </si>
  <si>
    <t>名称：</t>
    <rPh sb="0" eb="2">
      <t>メイショウ</t>
    </rPh>
    <phoneticPr fontId="2"/>
  </si>
  <si>
    <t>官公庁等公的機関の関与</t>
    <rPh sb="0" eb="3">
      <t>カンコウチョウ</t>
    </rPh>
    <rPh sb="3" eb="4">
      <t>トウ</t>
    </rPh>
    <rPh sb="4" eb="6">
      <t>コウテキ</t>
    </rPh>
    <rPh sb="6" eb="8">
      <t>キカン</t>
    </rPh>
    <rPh sb="9" eb="11">
      <t>カンヨ</t>
    </rPh>
    <phoneticPr fontId="2"/>
  </si>
  <si>
    <t>開催日程</t>
    <rPh sb="0" eb="2">
      <t>カイサイ</t>
    </rPh>
    <rPh sb="2" eb="4">
      <t>ニッテイ</t>
    </rPh>
    <phoneticPr fontId="2"/>
  </si>
  <si>
    <t>2 展示会等
　出展計画</t>
    <rPh sb="2" eb="5">
      <t>テンジカイ</t>
    </rPh>
    <rPh sb="5" eb="6">
      <t>トウ</t>
    </rPh>
    <rPh sb="8" eb="10">
      <t>シュッテン</t>
    </rPh>
    <rPh sb="10" eb="12">
      <t>ケイカク</t>
    </rPh>
    <phoneticPr fontId="2"/>
  </si>
  <si>
    <t>全体
日程</t>
    <rPh sb="0" eb="2">
      <t>ゼンタイ</t>
    </rPh>
    <rPh sb="3" eb="5">
      <t>ニッテイ</t>
    </rPh>
    <phoneticPr fontId="2"/>
  </si>
  <si>
    <t>～</t>
  </si>
  <si>
    <t>申込企業出展日程</t>
    <rPh sb="0" eb="2">
      <t>モウシコミ</t>
    </rPh>
    <rPh sb="2" eb="4">
      <t>キギョウ</t>
    </rPh>
    <rPh sb="4" eb="6">
      <t>シュッテン</t>
    </rPh>
    <rPh sb="6" eb="8">
      <t>ニッテイ</t>
    </rPh>
    <phoneticPr fontId="2"/>
  </si>
  <si>
    <t>松江市販路開拓支援事業補助金（展示会等出展事業）　変更事業計画書</t>
    <rPh sb="25" eb="27">
      <t>ヘンコウ</t>
    </rPh>
    <phoneticPr fontId="2"/>
  </si>
  <si>
    <t>松江市販路開拓支援事業補助金</t>
    <rPh sb="0" eb="3">
      <t>マツエシ</t>
    </rPh>
    <rPh sb="3" eb="7">
      <t>ハンロカイタク</t>
    </rPh>
    <rPh sb="7" eb="14">
      <t>シエンジギョウホジョキン</t>
    </rPh>
    <phoneticPr fontId="2"/>
  </si>
  <si>
    <t>出展内容</t>
    <rPh sb="0" eb="2">
      <t>シュッテン</t>
    </rPh>
    <rPh sb="2" eb="4">
      <t>ナイヨウ</t>
    </rPh>
    <phoneticPr fontId="2"/>
  </si>
  <si>
    <t>出展内容</t>
    <rPh sb="0" eb="4">
      <t>シュッテンナイヨウ</t>
    </rPh>
    <phoneticPr fontId="2"/>
  </si>
  <si>
    <t>出展体制</t>
    <rPh sb="0" eb="2">
      <t>シュッテン</t>
    </rPh>
    <rPh sb="2" eb="4">
      <t>タイセイ</t>
    </rPh>
    <phoneticPr fontId="2"/>
  </si>
  <si>
    <t>今後の計画</t>
    <rPh sb="0" eb="2">
      <t>コンゴ</t>
    </rPh>
    <rPh sb="3" eb="5">
      <t>ケイカク</t>
    </rPh>
    <phoneticPr fontId="2"/>
  </si>
  <si>
    <t>松江市販路開拓支援事業補助金</t>
    <rPh sb="0" eb="3">
      <t>マツエシ</t>
    </rPh>
    <rPh sb="3" eb="7">
      <t>ハンロカイタク</t>
    </rPh>
    <rPh sb="7" eb="9">
      <t>シエン</t>
    </rPh>
    <rPh sb="9" eb="11">
      <t>ジギョウ</t>
    </rPh>
    <rPh sb="11" eb="14">
      <t>ホジョキン</t>
    </rPh>
    <phoneticPr fontId="2"/>
  </si>
  <si>
    <t>※補助金交付申請額【Ｃ】は、補助対象経費【Ａ－Ｂ】の合計額の2分の1の額
  （1,000円未満切捨て、上限：80万円）
※交付申請時および変更交付申請時と変更となった経費がある場合は、下段に
　変更後の経費を記入してください。</t>
  </si>
  <si>
    <t>※補助金交付申請額【Ｃ】は、補助対象経費【Ａ－Ｂ】の合計額の2分の1の額
  （1,000円未満切捨て、上限：80万円）</t>
  </si>
  <si>
    <t>松江市販路開拓支援事業補助金（展示会等出展事業）　事業報告書</t>
    <rPh sb="0" eb="3">
      <t>マツエシ</t>
    </rPh>
    <rPh sb="3" eb="7">
      <t>ハンロカイタク</t>
    </rPh>
    <rPh sb="7" eb="9">
      <t>シエン</t>
    </rPh>
    <rPh sb="9" eb="11">
      <t>ジギョウ</t>
    </rPh>
    <rPh sb="11" eb="14">
      <t>ホジョキン</t>
    </rPh>
    <rPh sb="15" eb="18">
      <t>テンジカイ</t>
    </rPh>
    <rPh sb="18" eb="19">
      <t>トウ</t>
    </rPh>
    <rPh sb="19" eb="21">
      <t>シュッテン</t>
    </rPh>
    <rPh sb="21" eb="23">
      <t>ジギョウ</t>
    </rPh>
    <rPh sb="25" eb="27">
      <t>ジギョウ</t>
    </rPh>
    <rPh sb="29" eb="30">
      <t>ショ</t>
    </rPh>
    <phoneticPr fontId="2"/>
  </si>
  <si>
    <t>No.</t>
  </si>
  <si>
    <t>経費区分</t>
    <rPh sb="0" eb="4">
      <t>ケイヒクブン</t>
    </rPh>
    <phoneticPr fontId="2"/>
  </si>
  <si>
    <t>積算</t>
    <rPh sb="0" eb="2">
      <t>セキサン</t>
    </rPh>
    <phoneticPr fontId="2"/>
  </si>
  <si>
    <t>展示会サポート費</t>
    <rPh sb="0" eb="3">
      <t>テンジカイ</t>
    </rPh>
    <rPh sb="7" eb="8">
      <t>ヒ</t>
    </rPh>
    <phoneticPr fontId="2"/>
  </si>
  <si>
    <t>金額（税抜）単位：円</t>
    <rPh sb="0" eb="2">
      <t>キンガク</t>
    </rPh>
    <rPh sb="3" eb="5">
      <t>ゼイヌキ</t>
    </rPh>
    <rPh sb="6" eb="8">
      <t>タンイ</t>
    </rPh>
    <rPh sb="9" eb="10">
      <t>エン</t>
    </rPh>
    <phoneticPr fontId="2"/>
  </si>
  <si>
    <t>区分番号</t>
    <rPh sb="0" eb="2">
      <t>クブン</t>
    </rPh>
    <rPh sb="2" eb="4">
      <t>バンゴウ</t>
    </rPh>
    <phoneticPr fontId="2"/>
  </si>
  <si>
    <t>※（別表1）補助対象経費積算表から自動計算されます。</t>
    <rPh sb="2" eb="4">
      <t>ベッピョウ</t>
    </rPh>
    <rPh sb="6" eb="12">
      <t>ホジョタイショウケイヒ</t>
    </rPh>
    <rPh sb="12" eb="14">
      <t>セキサン</t>
    </rPh>
    <rPh sb="14" eb="15">
      <t>ヒョウ</t>
    </rPh>
    <rPh sb="17" eb="19">
      <t>ジドウ</t>
    </rPh>
    <rPh sb="19" eb="21">
      <t>ケイサン</t>
    </rPh>
    <phoneticPr fontId="2"/>
  </si>
  <si>
    <t>例</t>
    <rPh sb="0" eb="1">
      <t>レイ</t>
    </rPh>
    <phoneticPr fontId="2"/>
  </si>
  <si>
    <t>交通費</t>
    <rPh sb="0" eb="3">
      <t>コウツウヒ</t>
    </rPh>
    <phoneticPr fontId="2"/>
  </si>
  <si>
    <t>宿泊費</t>
    <rPh sb="0" eb="3">
      <t>シュクハクヒ</t>
    </rPh>
    <phoneticPr fontId="2"/>
  </si>
  <si>
    <t>飛行機代（出雲－東京往復）＠30,000円×２名分</t>
    <rPh sb="0" eb="4">
      <t>ヒコウキダイ</t>
    </rPh>
    <rPh sb="5" eb="7">
      <t>イズモ</t>
    </rPh>
    <rPh sb="8" eb="10">
      <t>トウキョウ</t>
    </rPh>
    <rPh sb="10" eb="12">
      <t>オウフク</t>
    </rPh>
    <rPh sb="20" eb="21">
      <t>エン</t>
    </rPh>
    <rPh sb="23" eb="25">
      <t>メイブン</t>
    </rPh>
    <phoneticPr fontId="2"/>
  </si>
  <si>
    <t>3泊（6/10-6/13）＠27,000円×2名分　</t>
    <rPh sb="1" eb="2">
      <t>ハク</t>
    </rPh>
    <rPh sb="20" eb="21">
      <t>エン</t>
    </rPh>
    <rPh sb="23" eb="25">
      <t>メイブン</t>
    </rPh>
    <phoneticPr fontId="2"/>
  </si>
  <si>
    <t>消費税金額　単位：円</t>
    <rPh sb="0" eb="3">
      <t>ショウヒゼイ</t>
    </rPh>
    <rPh sb="3" eb="5">
      <t>キンガク</t>
    </rPh>
    <rPh sb="6" eb="8">
      <t>タンイ</t>
    </rPh>
    <rPh sb="9" eb="10">
      <t>エン</t>
    </rPh>
    <phoneticPr fontId="2"/>
  </si>
  <si>
    <t>展示会出展後の営業活動費</t>
    <rPh sb="0" eb="3">
      <t>テンジカイ</t>
    </rPh>
    <rPh sb="3" eb="6">
      <t>シュッテンゴ</t>
    </rPh>
    <rPh sb="7" eb="12">
      <t>エイギョウカツドウヒ</t>
    </rPh>
    <phoneticPr fontId="2"/>
  </si>
  <si>
    <t>事業実績</t>
    <rPh sb="0" eb="2">
      <t>ジギョウ</t>
    </rPh>
    <rPh sb="2" eb="4">
      <t>ジッセキ</t>
    </rPh>
    <phoneticPr fontId="2"/>
  </si>
  <si>
    <t>事業成果</t>
    <rPh sb="0" eb="2">
      <t>ジギョウ</t>
    </rPh>
    <rPh sb="2" eb="4">
      <t>セイカ</t>
    </rPh>
    <phoneticPr fontId="2"/>
  </si>
  <si>
    <t>ブース来場者数</t>
    <rPh sb="3" eb="6">
      <t>ライジョウシャ</t>
    </rPh>
    <rPh sb="6" eb="7">
      <t>スウ</t>
    </rPh>
    <phoneticPr fontId="2"/>
  </si>
  <si>
    <t>商談件数</t>
    <rPh sb="0" eb="4">
      <t>ショウダンケンスウ</t>
    </rPh>
    <phoneticPr fontId="2"/>
  </si>
  <si>
    <t>成約件数</t>
    <rPh sb="0" eb="2">
      <t>セイヤク</t>
    </rPh>
    <rPh sb="2" eb="4">
      <t>ケンスウ</t>
    </rPh>
    <phoneticPr fontId="2"/>
  </si>
  <si>
    <t>成果</t>
    <rPh sb="0" eb="2">
      <t>セイカ</t>
    </rPh>
    <phoneticPr fontId="2"/>
  </si>
  <si>
    <t>PRの方法</t>
    <rPh sb="3" eb="5">
      <t>ホウホウ</t>
    </rPh>
    <phoneticPr fontId="2"/>
  </si>
  <si>
    <t>出展後の営業活動の実績
（経費を申請している場合のみ）</t>
    <rPh sb="0" eb="3">
      <t>シュッテンゴ</t>
    </rPh>
    <rPh sb="4" eb="8">
      <t>エイギョウカツドウ</t>
    </rPh>
    <rPh sb="9" eb="11">
      <t>ジッセキ</t>
    </rPh>
    <rPh sb="13" eb="15">
      <t>ケイヒ</t>
    </rPh>
    <rPh sb="16" eb="18">
      <t>シンセイ</t>
    </rPh>
    <rPh sb="22" eb="24">
      <t>バアイ</t>
    </rPh>
    <phoneticPr fontId="2"/>
  </si>
  <si>
    <t>PRする自社
商品・技術</t>
    <rPh sb="4" eb="6">
      <t>ジシャ</t>
    </rPh>
    <rPh sb="7" eb="9">
      <t>ショウヒン</t>
    </rPh>
    <rPh sb="10" eb="12">
      <t>ギジュツ</t>
    </rPh>
    <phoneticPr fontId="2"/>
  </si>
  <si>
    <t>展示会の出展企業数</t>
    <rPh sb="0" eb="3">
      <t>テンジカイ</t>
    </rPh>
    <rPh sb="4" eb="9">
      <t>シュッテンキギョウスウ</t>
    </rPh>
    <phoneticPr fontId="2"/>
  </si>
  <si>
    <t>センター
使用欄</t>
    <rPh sb="5" eb="8">
      <t>シヨウラン</t>
    </rPh>
    <phoneticPr fontId="2"/>
  </si>
  <si>
    <t>2 展示会等
　出展計画
※変更箇所
のみ記載</t>
    <rPh sb="2" eb="5">
      <t>テンジカイ</t>
    </rPh>
    <rPh sb="5" eb="6">
      <t>トウ</t>
    </rPh>
    <rPh sb="8" eb="10">
      <t>シュッテン</t>
    </rPh>
    <rPh sb="10" eb="12">
      <t>ケイカク</t>
    </rPh>
    <rPh sb="15" eb="19">
      <t>ヘンコウカショ</t>
    </rPh>
    <rPh sb="22" eb="24">
      <t>キサイ</t>
    </rPh>
    <phoneticPr fontId="2"/>
  </si>
  <si>
    <t>※（別表2）補助対象経費積算表から自動計算されます。</t>
  </si>
  <si>
    <t>※補助金交付申請額【Ｃ】は、補助対象経費【Ａ－Ｂ】の合計額の2分の1の額
  （1,000円未満切捨て、上限：80万円）
※変更部分について【上段（　）書き：変更前】【下段：変更後】の
  上下二段書きで記載してください。</t>
  </si>
  <si>
    <t>消費税金額　単位：円</t>
  </si>
  <si>
    <t>2 展示会等
　概要</t>
    <rPh sb="2" eb="5">
      <t>テンジカイ</t>
    </rPh>
    <rPh sb="5" eb="6">
      <t>トウ</t>
    </rPh>
    <rPh sb="8" eb="10">
      <t>ガイヨウ</t>
    </rPh>
    <phoneticPr fontId="2"/>
  </si>
  <si>
    <t>3 展示会等
　出展実績</t>
    <rPh sb="2" eb="6">
      <t>テンジカイトウ</t>
    </rPh>
    <rPh sb="8" eb="10">
      <t>シュッテン</t>
    </rPh>
    <rPh sb="10" eb="12">
      <t>ジッセキ</t>
    </rPh>
    <phoneticPr fontId="2"/>
  </si>
  <si>
    <t>4 収支決算</t>
    <rPh sb="2" eb="4">
      <t>シュウシ</t>
    </rPh>
    <rPh sb="4" eb="6">
      <t>ケッサン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</si>
</sst>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
  </numFmts>
  <fonts count="14">
    <font>
      <sz val="11"/>
      <color theme="1"/>
      <name val="游ゴシック"/>
      <family val="3"/>
      <scheme val="minor"/>
    </font>
    <font>
      <sz val="11"/>
      <color theme="1"/>
      <name val="游ゴシック"/>
      <family val="3"/>
      <scheme val="minor"/>
    </font>
    <font>
      <sz val="6"/>
      <color auto="1"/>
      <name val="游ゴシック"/>
      <family val="3"/>
    </font>
    <font>
      <sz val="11"/>
      <color theme="1"/>
      <name val="ＭＳ 明朝"/>
      <family val="1"/>
    </font>
    <font>
      <b/>
      <sz val="12"/>
      <color theme="1"/>
      <name val="ＭＳ 明朝"/>
      <family val="1"/>
    </font>
    <font>
      <b/>
      <sz val="11"/>
      <color theme="1"/>
      <name val="ＭＳ 明朝"/>
      <family val="1"/>
    </font>
    <font>
      <b/>
      <sz val="9"/>
      <color theme="1"/>
      <name val="ＭＳ 明朝"/>
      <family val="1"/>
    </font>
    <font>
      <b/>
      <sz val="10"/>
      <color theme="1"/>
      <name val="ＭＳ 明朝"/>
      <family val="1"/>
    </font>
    <font>
      <b/>
      <sz val="11"/>
      <color auto="1"/>
      <name val="ＭＳ 明朝"/>
      <family val="1"/>
    </font>
    <font>
      <b/>
      <sz val="8"/>
      <color theme="1"/>
      <name val="ＭＳ 明朝"/>
      <family val="1"/>
    </font>
    <font>
      <b/>
      <sz val="10"/>
      <color auto="1"/>
      <name val="ＭＳ 明朝"/>
      <family val="1"/>
    </font>
    <font>
      <sz val="11"/>
      <color auto="1"/>
      <name val="ＭＳ 明朝"/>
      <family val="1"/>
    </font>
    <font>
      <sz val="10"/>
      <color theme="1"/>
      <name val="ＭＳ 明朝"/>
      <family val="1"/>
    </font>
    <font>
      <b/>
      <sz val="9"/>
      <color auto="1"/>
      <name val="ＭＳ 明朝"/>
      <family val="1"/>
    </font>
  </fonts>
  <fills count="5">
    <fill>
      <patternFill patternType="none"/>
    </fill>
    <fill>
      <patternFill patternType="gray125"/>
    </fill>
    <fill>
      <patternFill patternType="solid">
        <fgColor theme="0" tint="-5.e-002"/>
        <bgColor indexed="64"/>
      </patternFill>
    </fill>
    <fill>
      <patternFill patternType="solid">
        <fgColor theme="5" tint="0.8"/>
        <bgColor indexed="64"/>
      </patternFill>
    </fill>
    <fill>
      <patternFill patternType="solid">
        <fgColor theme="9" tint="0.8"/>
        <bgColor indexed="64"/>
      </patternFill>
    </fill>
  </fills>
  <borders count="6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287">
    <xf numFmtId="0" fontId="0" fillId="0" borderId="0" xfId="0">
      <alignment vertical="center"/>
    </xf>
    <xf numFmtId="0" fontId="3" fillId="0" borderId="0" xfId="3" applyFont="1" applyProtection="1"/>
    <xf numFmtId="0" fontId="3" fillId="0" borderId="0" xfId="3" applyFont="1" applyAlignment="1" applyProtection="1">
      <alignment horizontal="center" vertical="center"/>
    </xf>
    <xf numFmtId="0" fontId="0" fillId="0" borderId="0" xfId="3" applyFont="1"/>
    <xf numFmtId="0" fontId="3" fillId="0" borderId="0" xfId="3" applyFont="1"/>
    <xf numFmtId="0" fontId="3" fillId="2" borderId="0" xfId="3" applyFont="1" applyFill="1" applyProtection="1"/>
    <xf numFmtId="0" fontId="4" fillId="2" borderId="1" xfId="3" applyFont="1" applyFill="1" applyBorder="1" applyAlignment="1" applyProtection="1">
      <alignment horizontal="center" vertical="center"/>
    </xf>
    <xf numFmtId="0" fontId="5" fillId="2" borderId="2" xfId="3" applyFont="1" applyFill="1" applyBorder="1" applyAlignment="1" applyProtection="1">
      <alignment horizontal="left" vertical="center" wrapText="1"/>
    </xf>
    <xf numFmtId="0" fontId="5" fillId="2" borderId="3" xfId="3" applyFont="1" applyFill="1" applyBorder="1" applyAlignment="1" applyProtection="1">
      <alignment horizontal="left" vertical="center" wrapText="1"/>
    </xf>
    <xf numFmtId="0" fontId="5" fillId="2" borderId="4" xfId="3" applyFont="1" applyFill="1" applyBorder="1" applyAlignment="1" applyProtection="1">
      <alignment horizontal="left" vertical="center" wrapText="1"/>
    </xf>
    <xf numFmtId="0" fontId="5" fillId="2" borderId="5" xfId="3" applyFont="1" applyFill="1" applyBorder="1" applyAlignment="1" applyProtection="1">
      <alignment horizontal="center" vertical="center" wrapText="1"/>
    </xf>
    <xf numFmtId="0" fontId="5" fillId="2" borderId="6" xfId="3" applyFont="1" applyFill="1" applyBorder="1" applyAlignment="1" applyProtection="1">
      <alignment horizontal="center" vertical="center" wrapText="1"/>
    </xf>
    <xf numFmtId="0" fontId="5" fillId="2" borderId="7" xfId="3" applyFont="1" applyFill="1" applyBorder="1" applyAlignment="1" applyProtection="1">
      <alignment horizontal="center" vertical="center" wrapText="1"/>
    </xf>
    <xf numFmtId="0" fontId="5" fillId="2" borderId="2" xfId="3" applyFont="1" applyFill="1" applyBorder="1" applyAlignment="1" applyProtection="1">
      <alignment horizontal="center" vertical="center"/>
    </xf>
    <xf numFmtId="0" fontId="5" fillId="2" borderId="3" xfId="3" applyFont="1" applyFill="1" applyBorder="1" applyAlignment="1" applyProtection="1">
      <alignment horizontal="center" vertical="center"/>
    </xf>
    <xf numFmtId="0" fontId="5" fillId="2" borderId="8" xfId="3" applyFont="1" applyFill="1" applyBorder="1" applyAlignment="1" applyProtection="1">
      <alignment horizontal="center" vertical="center"/>
    </xf>
    <xf numFmtId="0" fontId="5" fillId="2" borderId="4" xfId="3" applyFont="1" applyFill="1" applyBorder="1" applyAlignment="1" applyProtection="1">
      <alignment horizontal="center" vertical="center"/>
    </xf>
    <xf numFmtId="0" fontId="3" fillId="2" borderId="9" xfId="3" applyFont="1" applyFill="1" applyBorder="1" applyAlignment="1" applyProtection="1">
      <alignment horizontal="center" vertical="center" wrapText="1"/>
    </xf>
    <xf numFmtId="0" fontId="3" fillId="2" borderId="10" xfId="3" applyFont="1" applyFill="1" applyBorder="1" applyAlignment="1" applyProtection="1">
      <alignment horizontal="center" vertical="center"/>
    </xf>
    <xf numFmtId="0" fontId="5" fillId="2" borderId="11" xfId="3" applyFont="1" applyFill="1" applyBorder="1" applyAlignment="1" applyProtection="1">
      <alignment horizontal="center" vertical="center"/>
    </xf>
    <xf numFmtId="0" fontId="5" fillId="2" borderId="12" xfId="3" applyFont="1" applyFill="1" applyBorder="1" applyAlignment="1" applyProtection="1">
      <alignment horizontal="center" vertical="center"/>
    </xf>
    <xf numFmtId="0" fontId="5" fillId="2" borderId="13" xfId="3" applyFont="1" applyFill="1" applyBorder="1" applyAlignment="1" applyProtection="1">
      <alignment horizontal="center" vertical="center"/>
    </xf>
    <xf numFmtId="0" fontId="5" fillId="2" borderId="14" xfId="3" applyFont="1" applyFill="1" applyBorder="1" applyAlignment="1" applyProtection="1">
      <alignment horizontal="center" vertical="center"/>
    </xf>
    <xf numFmtId="0" fontId="5" fillId="2" borderId="15" xfId="3" applyFont="1" applyFill="1" applyBorder="1" applyAlignment="1" applyProtection="1">
      <alignment horizontal="center" vertical="center"/>
    </xf>
    <xf numFmtId="0" fontId="5" fillId="2" borderId="11" xfId="3" applyFont="1" applyFill="1" applyBorder="1" applyAlignment="1" applyProtection="1">
      <alignment horizontal="center" vertical="center" wrapText="1"/>
    </xf>
    <xf numFmtId="0" fontId="5" fillId="2" borderId="12" xfId="3" applyFont="1" applyFill="1" applyBorder="1" applyAlignment="1" applyProtection="1">
      <alignment horizontal="center" vertical="center" wrapText="1"/>
    </xf>
    <xf numFmtId="0" fontId="5" fillId="2" borderId="13" xfId="3" applyFont="1" applyFill="1" applyBorder="1" applyAlignment="1" applyProtection="1">
      <alignment horizontal="center" vertical="center" wrapText="1"/>
    </xf>
    <xf numFmtId="0" fontId="5" fillId="2" borderId="14" xfId="3" applyFont="1" applyFill="1" applyBorder="1" applyAlignment="1" applyProtection="1">
      <alignment horizontal="center" vertical="center" wrapText="1"/>
    </xf>
    <xf numFmtId="0" fontId="6" fillId="2" borderId="16" xfId="3" applyFont="1" applyFill="1" applyBorder="1" applyAlignment="1" applyProtection="1">
      <alignment horizontal="center" vertical="center" wrapText="1"/>
    </xf>
    <xf numFmtId="0" fontId="5" fillId="2" borderId="17" xfId="3" applyFont="1" applyFill="1" applyBorder="1" applyAlignment="1" applyProtection="1">
      <alignment horizontal="center" vertical="center" wrapText="1"/>
    </xf>
    <xf numFmtId="0" fontId="7" fillId="2" borderId="18" xfId="3" applyFont="1" applyFill="1" applyBorder="1" applyAlignment="1" applyProtection="1">
      <alignment horizontal="center" vertical="center" wrapText="1"/>
    </xf>
    <xf numFmtId="0" fontId="3" fillId="2" borderId="19" xfId="3" applyFont="1" applyFill="1" applyBorder="1" applyProtection="1"/>
    <xf numFmtId="0" fontId="3" fillId="2" borderId="17" xfId="3" applyFont="1" applyFill="1" applyBorder="1" applyProtection="1"/>
    <xf numFmtId="0" fontId="3" fillId="2" borderId="18" xfId="3" applyFont="1" applyFill="1" applyBorder="1" applyAlignment="1" applyProtection="1">
      <alignment horizontal="left" vertical="center" wrapText="1"/>
    </xf>
    <xf numFmtId="0" fontId="3" fillId="2" borderId="19" xfId="3" applyFont="1" applyFill="1" applyBorder="1" applyAlignment="1" applyProtection="1">
      <alignment horizontal="center" vertical="center"/>
    </xf>
    <xf numFmtId="0" fontId="3" fillId="2" borderId="18" xfId="3" applyFont="1" applyFill="1" applyBorder="1" applyAlignment="1" applyProtection="1">
      <alignment horizontal="center" vertical="center"/>
    </xf>
    <xf numFmtId="0" fontId="3" fillId="2" borderId="0" xfId="3" applyFont="1" applyFill="1" applyAlignment="1" applyProtection="1">
      <alignment horizontal="center" vertical="center"/>
    </xf>
    <xf numFmtId="0" fontId="5" fillId="2" borderId="20" xfId="3" applyFont="1" applyFill="1" applyBorder="1" applyAlignment="1" applyProtection="1">
      <alignment horizontal="center" vertical="center"/>
    </xf>
    <xf numFmtId="0" fontId="5" fillId="2" borderId="21" xfId="3" applyFont="1" applyFill="1" applyBorder="1" applyAlignment="1" applyProtection="1">
      <alignment horizontal="center" vertical="center"/>
    </xf>
    <xf numFmtId="0" fontId="5" fillId="2" borderId="20" xfId="3" applyFont="1" applyFill="1" applyBorder="1" applyAlignment="1" applyProtection="1">
      <alignment horizontal="center" vertical="center" wrapText="1"/>
    </xf>
    <xf numFmtId="0" fontId="5" fillId="2" borderId="21" xfId="3" applyFont="1" applyFill="1" applyBorder="1" applyAlignment="1" applyProtection="1">
      <alignment horizontal="center" vertical="center" wrapText="1"/>
    </xf>
    <xf numFmtId="0" fontId="6" fillId="2" borderId="22" xfId="3" applyFont="1" applyFill="1" applyBorder="1" applyAlignment="1" applyProtection="1">
      <alignment horizontal="center" vertical="center" wrapText="1"/>
    </xf>
    <xf numFmtId="0" fontId="5" fillId="2" borderId="23" xfId="3" applyFont="1" applyFill="1" applyBorder="1" applyAlignment="1" applyProtection="1">
      <alignment horizontal="center" vertical="center" wrapText="1"/>
    </xf>
    <xf numFmtId="0" fontId="5" fillId="2" borderId="24" xfId="3" applyFont="1" applyFill="1" applyBorder="1" applyAlignment="1" applyProtection="1">
      <alignment horizontal="center" vertical="center" wrapText="1"/>
    </xf>
    <xf numFmtId="0" fontId="5" fillId="2" borderId="0"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3" fillId="2" borderId="25" xfId="3" applyFont="1" applyFill="1" applyBorder="1" applyAlignment="1" applyProtection="1">
      <alignment horizontal="left" vertical="center"/>
    </xf>
    <xf numFmtId="0" fontId="7" fillId="2" borderId="12" xfId="3" applyFont="1" applyFill="1" applyBorder="1" applyAlignment="1" applyProtection="1">
      <alignment horizontal="center" vertical="center"/>
    </xf>
    <xf numFmtId="0" fontId="3" fillId="2" borderId="0" xfId="3" applyFont="1" applyFill="1" applyBorder="1" applyAlignment="1" applyProtection="1">
      <alignment horizontal="center" vertical="center"/>
    </xf>
    <xf numFmtId="0" fontId="3" fillId="2" borderId="0" xfId="3" applyFont="1" applyFill="1" applyBorder="1" applyAlignment="1" applyProtection="1">
      <alignment horizontal="left" vertical="center"/>
    </xf>
    <xf numFmtId="0" fontId="8" fillId="2" borderId="13" xfId="3" applyFont="1" applyFill="1" applyBorder="1" applyAlignment="1" applyProtection="1">
      <alignment horizontal="center" vertical="center"/>
    </xf>
    <xf numFmtId="0" fontId="8" fillId="2" borderId="14" xfId="3" applyFont="1" applyFill="1" applyBorder="1" applyAlignment="1" applyProtection="1">
      <alignment horizontal="center" vertical="center"/>
    </xf>
    <xf numFmtId="0" fontId="8" fillId="2" borderId="12" xfId="3" applyFont="1" applyFill="1" applyBorder="1" applyAlignment="1" applyProtection="1">
      <alignment horizontal="center" vertical="center" shrinkToFit="1"/>
    </xf>
    <xf numFmtId="0" fontId="8" fillId="2" borderId="12" xfId="3" applyFont="1" applyFill="1" applyBorder="1" applyAlignment="1" applyProtection="1">
      <alignment horizontal="center" vertical="center"/>
    </xf>
    <xf numFmtId="38" fontId="8" fillId="2" borderId="12" xfId="1" applyFont="1" applyFill="1" applyBorder="1" applyAlignment="1" applyProtection="1">
      <alignment horizontal="center"/>
    </xf>
    <xf numFmtId="0" fontId="3" fillId="2" borderId="1" xfId="3" applyFont="1" applyFill="1" applyBorder="1" applyAlignment="1" applyProtection="1">
      <alignment horizontal="left" vertical="center" wrapText="1"/>
    </xf>
    <xf numFmtId="0" fontId="3" fillId="2" borderId="26" xfId="3" applyFont="1" applyFill="1" applyBorder="1" applyAlignment="1" applyProtection="1">
      <alignment horizontal="center" vertical="center"/>
    </xf>
    <xf numFmtId="0" fontId="3" fillId="2" borderId="27" xfId="3" applyFont="1" applyFill="1" applyBorder="1" applyAlignment="1" applyProtection="1">
      <alignment horizontal="center" vertical="center"/>
    </xf>
    <xf numFmtId="0" fontId="5" fillId="2" borderId="23" xfId="3" applyFont="1" applyFill="1" applyBorder="1" applyAlignment="1" applyProtection="1">
      <alignment horizontal="center" vertical="center"/>
    </xf>
    <xf numFmtId="0" fontId="5" fillId="2" borderId="24" xfId="3" applyFont="1" applyFill="1" applyBorder="1" applyAlignment="1" applyProtection="1">
      <alignment horizontal="center" vertical="center"/>
    </xf>
    <xf numFmtId="0" fontId="6" fillId="2" borderId="28" xfId="3" applyFont="1" applyFill="1" applyBorder="1" applyAlignment="1" applyProtection="1">
      <alignment horizontal="center" vertical="center" wrapText="1"/>
    </xf>
    <xf numFmtId="0" fontId="6" fillId="2" borderId="12" xfId="3" applyFont="1" applyFill="1" applyBorder="1" applyAlignment="1" applyProtection="1">
      <alignment horizontal="center" vertical="center" wrapText="1"/>
    </xf>
    <xf numFmtId="0" fontId="5" fillId="2" borderId="29" xfId="3" applyFont="1" applyFill="1" applyBorder="1" applyAlignment="1" applyProtection="1">
      <alignment horizontal="center" vertical="center" wrapText="1"/>
    </xf>
    <xf numFmtId="0" fontId="7" fillId="2" borderId="27" xfId="3" applyFont="1" applyFill="1" applyBorder="1" applyAlignment="1" applyProtection="1">
      <alignment horizontal="center" vertical="center" wrapText="1"/>
    </xf>
    <xf numFmtId="0" fontId="3" fillId="2" borderId="25" xfId="3" applyFont="1" applyFill="1" applyBorder="1" applyAlignment="1" applyProtection="1">
      <alignment horizontal="center" vertical="center"/>
    </xf>
    <xf numFmtId="38" fontId="3" fillId="2" borderId="12" xfId="1" applyFont="1" applyFill="1" applyBorder="1" applyAlignment="1" applyProtection="1">
      <alignment horizontal="right" vertical="center"/>
    </xf>
    <xf numFmtId="38" fontId="3" fillId="3" borderId="12" xfId="1" applyFont="1" applyFill="1" applyBorder="1" applyAlignment="1" applyProtection="1">
      <alignment horizontal="right" vertical="center"/>
      <protection locked="0"/>
    </xf>
    <xf numFmtId="0" fontId="8" fillId="2" borderId="23" xfId="3" applyFont="1" applyFill="1" applyBorder="1" applyAlignment="1" applyProtection="1">
      <alignment horizontal="center" vertical="center"/>
    </xf>
    <xf numFmtId="0" fontId="8" fillId="2" borderId="24" xfId="3" applyFont="1" applyFill="1" applyBorder="1" applyAlignment="1" applyProtection="1">
      <alignment horizontal="center" vertical="center"/>
    </xf>
    <xf numFmtId="0" fontId="5" fillId="2" borderId="0" xfId="3" applyFont="1" applyFill="1" applyBorder="1" applyAlignment="1" applyProtection="1">
      <alignment horizontal="center" vertical="center"/>
    </xf>
    <xf numFmtId="0" fontId="3" fillId="2" borderId="30" xfId="3" applyFont="1" applyFill="1" applyBorder="1" applyAlignment="1" applyProtection="1">
      <alignment horizontal="center" vertical="center"/>
      <protection locked="0"/>
    </xf>
    <xf numFmtId="0" fontId="3" fillId="2" borderId="15" xfId="3" applyFont="1" applyFill="1" applyBorder="1" applyAlignment="1" applyProtection="1">
      <alignment horizontal="left" vertical="center"/>
      <protection locked="0"/>
    </xf>
    <xf numFmtId="0" fontId="3" fillId="3" borderId="11" xfId="3" applyFont="1" applyFill="1" applyBorder="1" applyAlignment="1" applyProtection="1">
      <alignment horizontal="center" vertical="center" shrinkToFit="1"/>
      <protection locked="0"/>
    </xf>
    <xf numFmtId="0" fontId="3" fillId="3" borderId="12" xfId="3" applyFont="1" applyFill="1" applyBorder="1" applyAlignment="1" applyProtection="1">
      <alignment horizontal="center" vertical="center" shrinkToFit="1"/>
      <protection locked="0"/>
    </xf>
    <xf numFmtId="0" fontId="3" fillId="2" borderId="13" xfId="3" applyFont="1" applyFill="1" applyBorder="1" applyAlignment="1" applyProtection="1">
      <alignment horizontal="center"/>
    </xf>
    <xf numFmtId="0" fontId="3" fillId="3" borderId="14" xfId="3" applyFont="1" applyFill="1" applyBorder="1" applyAlignment="1" applyProtection="1">
      <alignment horizontal="center" vertical="center" shrinkToFit="1"/>
      <protection locked="0"/>
    </xf>
    <xf numFmtId="0" fontId="7" fillId="2" borderId="17" xfId="3" applyFont="1" applyFill="1" applyBorder="1" applyProtection="1"/>
    <xf numFmtId="0" fontId="9" fillId="2" borderId="14" xfId="3" applyFont="1" applyFill="1" applyBorder="1" applyAlignment="1" applyProtection="1">
      <alignment horizontal="left" vertical="center" wrapText="1"/>
    </xf>
    <xf numFmtId="0" fontId="3" fillId="3" borderId="16" xfId="3" applyFont="1" applyFill="1" applyBorder="1" applyAlignment="1" applyProtection="1">
      <alignment horizontal="left" vertical="center"/>
      <protection locked="0"/>
    </xf>
    <xf numFmtId="38" fontId="3" fillId="3" borderId="17" xfId="4" applyFont="1" applyFill="1" applyBorder="1" applyAlignment="1" applyProtection="1">
      <alignment horizontal="center" vertical="center"/>
      <protection locked="0"/>
    </xf>
    <xf numFmtId="0" fontId="3" fillId="3" borderId="31" xfId="3" applyFont="1" applyFill="1" applyBorder="1" applyAlignment="1" applyProtection="1">
      <alignment horizontal="center" vertical="center" shrinkToFit="1"/>
      <protection locked="0"/>
    </xf>
    <xf numFmtId="0" fontId="3" fillId="3" borderId="30" xfId="3" applyFont="1" applyFill="1" applyBorder="1" applyAlignment="1" applyProtection="1">
      <alignment horizontal="left" vertical="center" shrinkToFit="1"/>
      <protection locked="0"/>
    </xf>
    <xf numFmtId="0" fontId="3" fillId="3" borderId="16" xfId="3" applyFont="1" applyFill="1" applyBorder="1" applyAlignment="1" applyProtection="1">
      <alignment horizontal="left" vertical="center" wrapText="1"/>
      <protection locked="0"/>
    </xf>
    <xf numFmtId="0" fontId="3" fillId="2" borderId="16" xfId="3" applyFont="1" applyFill="1" applyBorder="1" applyAlignment="1" applyProtection="1">
      <alignment horizontal="right" vertical="center" wrapText="1"/>
    </xf>
    <xf numFmtId="0" fontId="3" fillId="3" borderId="16" xfId="3" applyFont="1" applyFill="1" applyBorder="1" applyAlignment="1" applyProtection="1">
      <alignment horizontal="center" vertical="center" wrapText="1"/>
      <protection locked="0"/>
    </xf>
    <xf numFmtId="176" fontId="3" fillId="3" borderId="14" xfId="3" applyNumberFormat="1" applyFont="1" applyFill="1" applyBorder="1" applyAlignment="1" applyProtection="1">
      <alignment horizontal="center" vertical="center" wrapText="1"/>
      <protection locked="0"/>
    </xf>
    <xf numFmtId="176" fontId="3" fillId="3" borderId="16" xfId="3" applyNumberFormat="1" applyFont="1" applyFill="1" applyBorder="1" applyAlignment="1" applyProtection="1">
      <alignment horizontal="center" vertical="center" wrapText="1"/>
      <protection locked="0"/>
    </xf>
    <xf numFmtId="0" fontId="8" fillId="2" borderId="16" xfId="3" applyFont="1" applyFill="1" applyBorder="1" applyAlignment="1" applyProtection="1">
      <alignment horizontal="center" vertical="center" wrapText="1"/>
    </xf>
    <xf numFmtId="0" fontId="3" fillId="3" borderId="15" xfId="3" applyFont="1" applyFill="1" applyBorder="1" applyAlignment="1" applyProtection="1">
      <alignment horizontal="left" vertical="center" wrapText="1"/>
      <protection locked="0"/>
    </xf>
    <xf numFmtId="0" fontId="3" fillId="2" borderId="25" xfId="3" applyFont="1" applyFill="1" applyBorder="1" applyProtection="1"/>
    <xf numFmtId="0" fontId="3" fillId="2" borderId="0" xfId="3" applyFont="1" applyFill="1" applyBorder="1" applyProtection="1"/>
    <xf numFmtId="0" fontId="10" fillId="2" borderId="13" xfId="3" applyFont="1" applyFill="1" applyBorder="1" applyAlignment="1" applyProtection="1">
      <alignment horizontal="center" vertical="center" wrapText="1"/>
    </xf>
    <xf numFmtId="0" fontId="10" fillId="2" borderId="14" xfId="3" applyFont="1" applyFill="1" applyBorder="1" applyAlignment="1" applyProtection="1">
      <alignment horizontal="center" vertical="center" wrapText="1"/>
    </xf>
    <xf numFmtId="38" fontId="11" fillId="2" borderId="12" xfId="1" applyFont="1" applyFill="1" applyBorder="1" applyAlignment="1" applyProtection="1"/>
    <xf numFmtId="38" fontId="3" fillId="2" borderId="0" xfId="1" applyFont="1" applyFill="1" applyBorder="1" applyAlignment="1" applyProtection="1"/>
    <xf numFmtId="0" fontId="3" fillId="2" borderId="32" xfId="3" applyFont="1" applyFill="1" applyBorder="1" applyAlignment="1" applyProtection="1">
      <alignment horizontal="center" vertical="center"/>
      <protection locked="0"/>
    </xf>
    <xf numFmtId="49" fontId="3" fillId="3" borderId="20" xfId="3" applyNumberFormat="1" applyFont="1" applyFill="1" applyBorder="1" applyAlignment="1" applyProtection="1">
      <alignment horizontal="center" vertical="center"/>
      <protection locked="0"/>
    </xf>
    <xf numFmtId="0" fontId="3" fillId="3" borderId="21" xfId="3" applyFont="1" applyFill="1" applyBorder="1" applyAlignment="1" applyProtection="1">
      <alignment horizontal="center" vertical="center" shrinkToFit="1"/>
      <protection locked="0"/>
    </xf>
    <xf numFmtId="0" fontId="12" fillId="3" borderId="20" xfId="3" applyFont="1" applyFill="1" applyBorder="1" applyAlignment="1" applyProtection="1">
      <alignment horizontal="center" vertical="center"/>
      <protection locked="0"/>
    </xf>
    <xf numFmtId="0" fontId="9" fillId="2" borderId="21" xfId="3" applyFont="1" applyFill="1" applyBorder="1" applyAlignment="1" applyProtection="1">
      <alignment horizontal="left" vertical="center" wrapText="1"/>
    </xf>
    <xf numFmtId="0" fontId="3" fillId="3" borderId="22" xfId="3" applyFont="1" applyFill="1" applyBorder="1" applyAlignment="1" applyProtection="1">
      <alignment horizontal="left" vertical="center"/>
      <protection locked="0"/>
    </xf>
    <xf numFmtId="38" fontId="3" fillId="3" borderId="0" xfId="4" applyFont="1" applyFill="1" applyBorder="1" applyAlignment="1" applyProtection="1">
      <alignment horizontal="center" vertical="center"/>
      <protection locked="0"/>
    </xf>
    <xf numFmtId="0" fontId="3" fillId="3" borderId="33" xfId="3" applyFont="1" applyFill="1" applyBorder="1" applyAlignment="1" applyProtection="1">
      <alignment horizontal="center" vertical="center" shrinkToFit="1"/>
      <protection locked="0"/>
    </xf>
    <xf numFmtId="0" fontId="3" fillId="3" borderId="32" xfId="3" applyFont="1" applyFill="1" applyBorder="1" applyAlignment="1" applyProtection="1">
      <alignment horizontal="left" vertical="center" shrinkToFit="1"/>
      <protection locked="0"/>
    </xf>
    <xf numFmtId="0" fontId="3" fillId="3" borderId="22" xfId="3" applyFont="1" applyFill="1" applyBorder="1" applyAlignment="1" applyProtection="1">
      <alignment horizontal="left" vertical="center" wrapText="1"/>
      <protection locked="0"/>
    </xf>
    <xf numFmtId="0" fontId="3" fillId="2" borderId="22" xfId="3" applyFont="1" applyFill="1" applyBorder="1" applyAlignment="1" applyProtection="1">
      <alignment horizontal="right" vertical="center" wrapText="1"/>
    </xf>
    <xf numFmtId="0" fontId="3" fillId="3" borderId="22" xfId="3" applyFont="1" applyFill="1" applyBorder="1" applyAlignment="1" applyProtection="1">
      <alignment horizontal="center" vertical="center" wrapText="1"/>
      <protection locked="0"/>
    </xf>
    <xf numFmtId="176" fontId="3" fillId="3" borderId="21" xfId="3" applyNumberFormat="1" applyFont="1" applyFill="1" applyBorder="1" applyAlignment="1" applyProtection="1">
      <alignment horizontal="center" vertical="center" wrapText="1"/>
      <protection locked="0"/>
    </xf>
    <xf numFmtId="176" fontId="3" fillId="3" borderId="22" xfId="3" applyNumberFormat="1" applyFont="1" applyFill="1" applyBorder="1" applyAlignment="1" applyProtection="1">
      <alignment horizontal="center" vertical="center" wrapText="1"/>
      <protection locked="0"/>
    </xf>
    <xf numFmtId="0" fontId="8" fillId="2" borderId="28" xfId="3" applyFont="1" applyFill="1" applyBorder="1" applyAlignment="1" applyProtection="1">
      <alignment horizontal="center" vertical="center" wrapText="1"/>
    </xf>
    <xf numFmtId="0" fontId="5" fillId="2" borderId="12" xfId="3" applyFont="1" applyFill="1" applyBorder="1" applyAlignment="1" applyProtection="1">
      <alignment horizontal="center"/>
    </xf>
    <xf numFmtId="0" fontId="3" fillId="2" borderId="12" xfId="3" applyFont="1" applyFill="1" applyBorder="1" applyAlignment="1" applyProtection="1"/>
    <xf numFmtId="0" fontId="3" fillId="3" borderId="12" xfId="3" applyFont="1" applyFill="1" applyBorder="1" applyAlignment="1" applyProtection="1">
      <protection locked="0"/>
    </xf>
    <xf numFmtId="0" fontId="10" fillId="2" borderId="23" xfId="3" applyFont="1" applyFill="1" applyBorder="1" applyAlignment="1" applyProtection="1">
      <alignment horizontal="center" vertical="center" wrapText="1"/>
    </xf>
    <xf numFmtId="0" fontId="10" fillId="2" borderId="24" xfId="3" applyFont="1" applyFill="1" applyBorder="1" applyAlignment="1" applyProtection="1">
      <alignment horizontal="center" vertical="center" wrapText="1"/>
    </xf>
    <xf numFmtId="0" fontId="3" fillId="2" borderId="20" xfId="3" applyFont="1" applyFill="1" applyBorder="1" applyAlignment="1" applyProtection="1">
      <alignment horizontal="center"/>
    </xf>
    <xf numFmtId="0" fontId="3" fillId="3" borderId="22" xfId="3" applyFont="1" applyFill="1" applyBorder="1" applyAlignment="1" applyProtection="1">
      <alignment horizontal="left" vertical="center" shrinkToFit="1"/>
      <protection locked="0"/>
    </xf>
    <xf numFmtId="0" fontId="13" fillId="2" borderId="12" xfId="3" applyFont="1" applyFill="1" applyBorder="1" applyAlignment="1" applyProtection="1">
      <alignment horizontal="center" vertical="center" wrapText="1"/>
    </xf>
    <xf numFmtId="0" fontId="7" fillId="2" borderId="0" xfId="3" applyFont="1" applyFill="1" applyBorder="1" applyProtection="1"/>
    <xf numFmtId="0" fontId="5" fillId="2" borderId="0" xfId="3" applyFont="1" applyFill="1" applyBorder="1" applyAlignment="1" applyProtection="1"/>
    <xf numFmtId="0" fontId="3" fillId="3" borderId="20" xfId="3" applyNumberFormat="1" applyFont="1" applyFill="1" applyBorder="1" applyAlignment="1" applyProtection="1">
      <alignment horizontal="center" vertical="center"/>
      <protection locked="0"/>
    </xf>
    <xf numFmtId="0" fontId="3" fillId="3" borderId="20" xfId="3" applyFont="1" applyFill="1" applyBorder="1" applyAlignment="1" applyProtection="1">
      <alignment horizontal="center"/>
      <protection locked="0"/>
    </xf>
    <xf numFmtId="0" fontId="5" fillId="2" borderId="22" xfId="3" applyFont="1" applyFill="1" applyBorder="1" applyAlignment="1" applyProtection="1">
      <alignment vertical="center"/>
    </xf>
    <xf numFmtId="0" fontId="3" fillId="2" borderId="1" xfId="3" applyFont="1" applyFill="1" applyBorder="1" applyAlignment="1" applyProtection="1"/>
    <xf numFmtId="0" fontId="3" fillId="2" borderId="22" xfId="3" applyFont="1" applyFill="1" applyBorder="1" applyAlignment="1" applyProtection="1">
      <alignment horizontal="center" vertical="center" wrapText="1"/>
    </xf>
    <xf numFmtId="0" fontId="13" fillId="2" borderId="12" xfId="3" applyFont="1" applyFill="1" applyBorder="1" applyAlignment="1" applyProtection="1">
      <alignment horizontal="center" vertical="center"/>
    </xf>
    <xf numFmtId="38" fontId="11" fillId="3" borderId="12" xfId="4" applyFont="1" applyFill="1" applyBorder="1" applyAlignment="1" applyProtection="1">
      <protection locked="0"/>
    </xf>
    <xf numFmtId="38" fontId="11" fillId="3" borderId="16" xfId="4" applyFont="1" applyFill="1" applyBorder="1" applyAlignment="1" applyProtection="1">
      <protection locked="0"/>
    </xf>
    <xf numFmtId="49" fontId="3" fillId="2" borderId="20" xfId="3" applyNumberFormat="1" applyFont="1" applyFill="1" applyBorder="1" applyAlignment="1" applyProtection="1">
      <alignment vertical="center"/>
    </xf>
    <xf numFmtId="0" fontId="3" fillId="3" borderId="1" xfId="3" applyFont="1" applyFill="1" applyBorder="1" applyAlignment="1" applyProtection="1">
      <alignment horizontal="center"/>
      <protection locked="0"/>
    </xf>
    <xf numFmtId="38" fontId="11" fillId="3" borderId="28" xfId="4" applyFont="1" applyFill="1" applyBorder="1" applyAlignment="1" applyProtection="1">
      <protection locked="0"/>
    </xf>
    <xf numFmtId="38" fontId="8" fillId="2" borderId="16" xfId="1" applyFont="1" applyFill="1" applyBorder="1" applyAlignment="1" applyProtection="1">
      <alignment horizontal="center"/>
    </xf>
    <xf numFmtId="38" fontId="3" fillId="2" borderId="34" xfId="4" applyFont="1" applyFill="1" applyBorder="1" applyAlignment="1" applyProtection="1">
      <alignment horizontal="center" vertical="center"/>
      <protection locked="0"/>
    </xf>
    <xf numFmtId="0" fontId="3" fillId="3" borderId="22" xfId="3" applyFont="1" applyFill="1" applyBorder="1" applyAlignment="1" applyProtection="1">
      <alignment horizontal="center" vertical="center"/>
      <protection locked="0"/>
    </xf>
    <xf numFmtId="38" fontId="11" fillId="2" borderId="16" xfId="1" applyFont="1" applyFill="1" applyBorder="1" applyAlignment="1" applyProtection="1"/>
    <xf numFmtId="38" fontId="3" fillId="2" borderId="35" xfId="1" applyFont="1" applyFill="1" applyBorder="1" applyAlignment="1" applyProtection="1">
      <alignment horizontal="right" vertical="center"/>
    </xf>
    <xf numFmtId="38" fontId="3" fillId="2" borderId="36" xfId="4" applyFont="1" applyFill="1" applyBorder="1" applyAlignment="1" applyProtection="1">
      <alignment horizontal="center" vertical="center"/>
      <protection locked="0"/>
    </xf>
    <xf numFmtId="0" fontId="3" fillId="2" borderId="25" xfId="3" applyFont="1" applyFill="1" applyBorder="1" applyAlignment="1" applyProtection="1">
      <alignment horizontal="right"/>
    </xf>
    <xf numFmtId="0" fontId="3" fillId="2" borderId="0" xfId="3" applyFont="1" applyFill="1" applyBorder="1" applyAlignment="1" applyProtection="1">
      <alignment horizontal="right"/>
    </xf>
    <xf numFmtId="38" fontId="11" fillId="2" borderId="28" xfId="1" applyFont="1" applyFill="1" applyBorder="1" applyAlignment="1" applyProtection="1"/>
    <xf numFmtId="38" fontId="3" fillId="2" borderId="37" xfId="1" applyFont="1" applyFill="1" applyBorder="1" applyAlignment="1" applyProtection="1">
      <alignment horizontal="right" vertical="center"/>
    </xf>
    <xf numFmtId="0" fontId="3" fillId="3" borderId="38" xfId="3" applyFont="1" applyFill="1" applyBorder="1" applyAlignment="1" applyProtection="1">
      <alignment horizontal="center" vertical="center" shrinkToFit="1"/>
      <protection locked="0"/>
    </xf>
    <xf numFmtId="0" fontId="3" fillId="3" borderId="39" xfId="3" applyFont="1" applyFill="1" applyBorder="1" applyAlignment="1" applyProtection="1">
      <alignment horizontal="center" vertical="center" shrinkToFit="1"/>
      <protection locked="0"/>
    </xf>
    <xf numFmtId="49" fontId="3" fillId="2" borderId="40" xfId="3" applyNumberFormat="1" applyFont="1" applyFill="1" applyBorder="1" applyAlignment="1" applyProtection="1">
      <alignment vertical="center"/>
    </xf>
    <xf numFmtId="0" fontId="3" fillId="3" borderId="41" xfId="3" applyFont="1" applyFill="1" applyBorder="1" applyAlignment="1" applyProtection="1">
      <alignment horizontal="center" vertical="center" shrinkToFit="1"/>
      <protection locked="0"/>
    </xf>
    <xf numFmtId="0" fontId="3" fillId="3" borderId="40" xfId="3" applyFont="1" applyFill="1" applyBorder="1" applyAlignment="1" applyProtection="1">
      <alignment horizontal="center"/>
      <protection locked="0"/>
    </xf>
    <xf numFmtId="0" fontId="9" fillId="2" borderId="41" xfId="3" applyFont="1" applyFill="1" applyBorder="1" applyAlignment="1" applyProtection="1">
      <alignment horizontal="left" vertical="center" wrapText="1"/>
    </xf>
    <xf numFmtId="0" fontId="3" fillId="3" borderId="42" xfId="3" applyFont="1" applyFill="1" applyBorder="1" applyAlignment="1" applyProtection="1">
      <alignment horizontal="left" vertical="center"/>
      <protection locked="0"/>
    </xf>
    <xf numFmtId="0" fontId="5" fillId="2" borderId="42" xfId="3" applyFont="1" applyFill="1" applyBorder="1" applyProtection="1"/>
    <xf numFmtId="0" fontId="3" fillId="2" borderId="43" xfId="3" applyFont="1" applyFill="1" applyBorder="1" applyProtection="1"/>
    <xf numFmtId="0" fontId="3" fillId="3" borderId="44" xfId="3" applyFont="1" applyFill="1" applyBorder="1" applyAlignment="1" applyProtection="1">
      <alignment horizontal="left" vertical="center" shrinkToFit="1"/>
      <protection locked="0"/>
    </xf>
    <xf numFmtId="0" fontId="3" fillId="3" borderId="42" xfId="3" applyFont="1" applyFill="1" applyBorder="1" applyAlignment="1" applyProtection="1">
      <alignment horizontal="left" vertical="center" wrapText="1"/>
      <protection locked="0"/>
    </xf>
    <xf numFmtId="0" fontId="3" fillId="3" borderId="42" xfId="3" applyFont="1" applyFill="1" applyBorder="1" applyAlignment="1" applyProtection="1">
      <alignment horizontal="left" vertical="center" shrinkToFit="1"/>
      <protection locked="0"/>
    </xf>
    <xf numFmtId="0" fontId="3" fillId="3" borderId="42" xfId="3" applyFont="1" applyFill="1" applyBorder="1" applyAlignment="1" applyProtection="1">
      <alignment horizontal="center" vertical="center" wrapText="1"/>
      <protection locked="0"/>
    </xf>
    <xf numFmtId="176" fontId="3" fillId="3" borderId="42" xfId="3" applyNumberFormat="1" applyFont="1" applyFill="1" applyBorder="1" applyAlignment="1" applyProtection="1">
      <alignment horizontal="center" vertical="center" wrapText="1"/>
      <protection locked="0"/>
    </xf>
    <xf numFmtId="0" fontId="3" fillId="3" borderId="45" xfId="3" applyFont="1" applyFill="1" applyBorder="1" applyAlignment="1" applyProtection="1">
      <alignment horizontal="left" vertical="center" wrapText="1"/>
      <protection locked="0"/>
    </xf>
    <xf numFmtId="0" fontId="3" fillId="2" borderId="46" xfId="3" applyFont="1" applyFill="1" applyBorder="1" applyProtection="1"/>
    <xf numFmtId="0" fontId="3" fillId="2" borderId="47" xfId="3" applyFont="1" applyFill="1" applyBorder="1" applyProtection="1"/>
    <xf numFmtId="0" fontId="3" fillId="2" borderId="44" xfId="3" applyFont="1" applyFill="1" applyBorder="1" applyAlignment="1" applyProtection="1">
      <alignment horizontal="center" vertical="center"/>
      <protection locked="0"/>
    </xf>
    <xf numFmtId="0" fontId="3" fillId="2" borderId="45" xfId="3" applyFont="1" applyFill="1" applyBorder="1" applyAlignment="1" applyProtection="1">
      <alignment horizontal="left" vertical="center"/>
      <protection locked="0"/>
    </xf>
    <xf numFmtId="0" fontId="0" fillId="0" borderId="0" xfId="3" applyFont="1" applyAlignment="1">
      <alignment vertical="center"/>
    </xf>
    <xf numFmtId="0" fontId="0" fillId="0" borderId="0" xfId="3" applyFont="1" applyAlignment="1">
      <alignment wrapText="1"/>
    </xf>
    <xf numFmtId="0" fontId="0" fillId="0" borderId="0" xfId="0" applyAlignment="1">
      <alignment horizontal="center" vertical="center"/>
    </xf>
    <xf numFmtId="0" fontId="0" fillId="4" borderId="0" xfId="0" applyFill="1" applyAlignment="1">
      <alignment horizontal="center" vertical="center"/>
    </xf>
    <xf numFmtId="0" fontId="0" fillId="0" borderId="21" xfId="0" applyBorder="1" applyAlignment="1">
      <alignment horizontal="left" vertical="center"/>
    </xf>
    <xf numFmtId="0" fontId="0" fillId="4" borderId="12" xfId="0" applyFill="1"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0" fillId="2" borderId="12" xfId="0" applyFill="1" applyBorder="1" applyAlignment="1">
      <alignment horizontal="center" vertical="center"/>
    </xf>
    <xf numFmtId="0" fontId="0" fillId="3" borderId="12" xfId="0" applyFill="1" applyBorder="1" applyAlignment="1">
      <alignment horizontal="center" vertical="center"/>
    </xf>
    <xf numFmtId="38" fontId="0" fillId="4" borderId="12" xfId="4" applyFont="1" applyFill="1" applyBorder="1" applyAlignment="1">
      <alignment horizontal="right" vertical="center"/>
    </xf>
    <xf numFmtId="38" fontId="0" fillId="3" borderId="12" xfId="4" applyFont="1" applyFill="1" applyBorder="1">
      <alignment vertical="center"/>
    </xf>
    <xf numFmtId="0" fontId="0" fillId="3" borderId="12" xfId="0" applyFill="1" applyBorder="1">
      <alignment vertical="center"/>
    </xf>
    <xf numFmtId="0" fontId="0" fillId="0" borderId="12" xfId="0" applyBorder="1" applyAlignment="1">
      <alignment horizontal="center" vertical="center"/>
    </xf>
    <xf numFmtId="0" fontId="0" fillId="0" borderId="12" xfId="0" applyBorder="1">
      <alignment vertical="center"/>
    </xf>
    <xf numFmtId="0" fontId="5" fillId="2" borderId="51" xfId="3" applyFont="1" applyFill="1" applyBorder="1" applyAlignment="1" applyProtection="1">
      <alignment horizontal="center" vertical="center"/>
    </xf>
    <xf numFmtId="0" fontId="7" fillId="2" borderId="48" xfId="3" applyFont="1" applyFill="1" applyBorder="1" applyAlignment="1" applyProtection="1">
      <alignment horizontal="center" vertical="center"/>
    </xf>
    <xf numFmtId="0" fontId="7" fillId="2" borderId="50" xfId="3" applyFont="1" applyFill="1" applyBorder="1" applyAlignment="1" applyProtection="1">
      <alignment horizontal="center" vertical="center"/>
    </xf>
    <xf numFmtId="0" fontId="5" fillId="2" borderId="48" xfId="3" applyFont="1" applyFill="1" applyBorder="1" applyAlignment="1" applyProtection="1">
      <alignment horizontal="center" vertical="center"/>
    </xf>
    <xf numFmtId="0" fontId="5" fillId="2" borderId="50" xfId="3" applyFont="1" applyFill="1" applyBorder="1" applyAlignment="1" applyProtection="1">
      <alignment horizontal="center" vertical="center"/>
    </xf>
    <xf numFmtId="0" fontId="5" fillId="2" borderId="13" xfId="3" applyFont="1" applyFill="1" applyBorder="1" applyAlignment="1" applyProtection="1">
      <alignment horizontal="center" vertical="center" wrapText="1" shrinkToFit="1"/>
    </xf>
    <xf numFmtId="0" fontId="5" fillId="2" borderId="14" xfId="3" applyFont="1" applyFill="1" applyBorder="1" applyAlignment="1" applyProtection="1">
      <alignment horizontal="center" vertical="center" wrapText="1" shrinkToFit="1"/>
    </xf>
    <xf numFmtId="38" fontId="5" fillId="2" borderId="12" xfId="1" applyFont="1" applyFill="1" applyBorder="1" applyAlignment="1" applyProtection="1">
      <alignment horizontal="center" vertical="center"/>
    </xf>
    <xf numFmtId="177" fontId="3" fillId="2" borderId="16" xfId="1" applyNumberFormat="1" applyFont="1" applyFill="1" applyBorder="1" applyAlignment="1" applyProtection="1">
      <alignment vertical="center"/>
    </xf>
    <xf numFmtId="38" fontId="3" fillId="2" borderId="16" xfId="1" applyFont="1" applyFill="1" applyBorder="1" applyAlignment="1" applyProtection="1">
      <alignment vertical="center"/>
    </xf>
    <xf numFmtId="38" fontId="3" fillId="2" borderId="16" xfId="1" applyFont="1" applyFill="1" applyBorder="1" applyAlignment="1" applyProtection="1">
      <alignment horizontal="right" vertical="center"/>
    </xf>
    <xf numFmtId="38" fontId="3" fillId="3" borderId="16" xfId="1" applyFont="1" applyFill="1" applyBorder="1" applyAlignment="1" applyProtection="1">
      <alignment horizontal="right" vertical="center"/>
      <protection locked="0"/>
    </xf>
    <xf numFmtId="177" fontId="3" fillId="2" borderId="12" xfId="1" applyNumberFormat="1" applyFont="1" applyFill="1" applyBorder="1" applyAlignment="1" applyProtection="1">
      <alignment vertical="center"/>
    </xf>
    <xf numFmtId="0" fontId="5" fillId="2" borderId="23" xfId="3" applyFont="1" applyFill="1" applyBorder="1" applyAlignment="1" applyProtection="1">
      <alignment horizontal="center" vertical="center" wrapText="1" shrinkToFit="1"/>
    </xf>
    <xf numFmtId="0" fontId="5" fillId="2" borderId="24" xfId="3" applyFont="1" applyFill="1" applyBorder="1" applyAlignment="1" applyProtection="1">
      <alignment horizontal="center" vertical="center" wrapText="1" shrinkToFit="1"/>
    </xf>
    <xf numFmtId="0" fontId="3" fillId="2" borderId="11" xfId="3" applyFont="1" applyFill="1" applyBorder="1" applyAlignment="1" applyProtection="1">
      <alignment horizontal="center" vertical="center" shrinkToFit="1"/>
    </xf>
    <xf numFmtId="0" fontId="3" fillId="2" borderId="12" xfId="3" applyFont="1" applyFill="1" applyBorder="1" applyAlignment="1" applyProtection="1">
      <alignment horizontal="center" vertical="center" shrinkToFit="1"/>
    </xf>
    <xf numFmtId="0" fontId="3" fillId="2" borderId="14" xfId="3" applyFont="1" applyFill="1" applyBorder="1" applyAlignment="1" applyProtection="1">
      <alignment horizontal="center" vertical="center" shrinkToFit="1"/>
    </xf>
    <xf numFmtId="0" fontId="3" fillId="2" borderId="16" xfId="3" applyFont="1" applyFill="1" applyBorder="1" applyAlignment="1" applyProtection="1">
      <alignment horizontal="center" vertical="center"/>
    </xf>
    <xf numFmtId="38" fontId="3" fillId="2" borderId="17" xfId="4" applyFont="1" applyFill="1" applyBorder="1" applyAlignment="1" applyProtection="1">
      <alignment horizontal="center"/>
    </xf>
    <xf numFmtId="0" fontId="3" fillId="2" borderId="31" xfId="3" applyFont="1" applyFill="1" applyBorder="1" applyAlignment="1" applyProtection="1">
      <alignment horizontal="center" vertical="center" shrinkToFit="1"/>
    </xf>
    <xf numFmtId="0" fontId="3" fillId="3" borderId="14" xfId="3" applyFont="1" applyFill="1" applyBorder="1" applyAlignment="1" applyProtection="1">
      <alignment horizontal="center" vertical="center" wrapText="1"/>
      <protection locked="0"/>
    </xf>
    <xf numFmtId="177" fontId="3" fillId="2" borderId="28" xfId="1" applyNumberFormat="1" applyFont="1" applyFill="1" applyBorder="1" applyAlignment="1" applyProtection="1">
      <alignment vertical="center"/>
    </xf>
    <xf numFmtId="38" fontId="3" fillId="2" borderId="28" xfId="1" applyFont="1" applyFill="1" applyBorder="1" applyAlignment="1" applyProtection="1">
      <alignment vertical="center"/>
    </xf>
    <xf numFmtId="38" fontId="3" fillId="2" borderId="28" xfId="1" applyFont="1" applyFill="1" applyBorder="1" applyAlignment="1" applyProtection="1">
      <alignment horizontal="right" vertical="center"/>
    </xf>
    <xf numFmtId="38" fontId="3" fillId="3" borderId="28" xfId="1" applyFont="1" applyFill="1" applyBorder="1" applyAlignment="1" applyProtection="1">
      <alignment horizontal="right" vertical="center"/>
      <protection locked="0"/>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177" fontId="3" fillId="2" borderId="16" xfId="1" applyNumberFormat="1" applyFont="1" applyFill="1" applyBorder="1" applyAlignment="1" applyProtection="1"/>
    <xf numFmtId="38" fontId="3" fillId="2" borderId="16" xfId="1" applyFont="1" applyFill="1" applyBorder="1" applyAlignment="1" applyProtection="1">
      <protection locked="0"/>
    </xf>
    <xf numFmtId="38" fontId="3" fillId="2" borderId="16" xfId="1" applyFont="1" applyFill="1" applyBorder="1" applyAlignment="1" applyProtection="1"/>
    <xf numFmtId="49" fontId="3" fillId="2" borderId="20" xfId="3" applyNumberFormat="1" applyFont="1" applyFill="1" applyBorder="1" applyAlignment="1" applyProtection="1">
      <alignment horizontal="center" vertical="center"/>
    </xf>
    <xf numFmtId="0" fontId="3" fillId="2" borderId="21" xfId="3" applyFont="1" applyFill="1" applyBorder="1" applyAlignment="1" applyProtection="1">
      <alignment horizontal="center" vertical="center" shrinkToFit="1"/>
    </xf>
    <xf numFmtId="0" fontId="12" fillId="2" borderId="20" xfId="3" applyFont="1" applyFill="1" applyBorder="1" applyAlignment="1" applyProtection="1">
      <alignment horizontal="center" vertical="center"/>
    </xf>
    <xf numFmtId="0" fontId="3" fillId="2" borderId="22" xfId="3" applyFont="1" applyFill="1" applyBorder="1" applyAlignment="1" applyProtection="1">
      <alignment horizontal="center" vertical="center"/>
    </xf>
    <xf numFmtId="38" fontId="3" fillId="2" borderId="0" xfId="4" applyFont="1" applyFill="1" applyBorder="1" applyAlignment="1" applyProtection="1">
      <alignment horizontal="center"/>
    </xf>
    <xf numFmtId="0" fontId="3" fillId="2" borderId="33" xfId="3" applyFont="1" applyFill="1" applyBorder="1" applyAlignment="1" applyProtection="1">
      <alignment horizontal="center" vertical="center" shrinkToFit="1"/>
    </xf>
    <xf numFmtId="0" fontId="3" fillId="3" borderId="21" xfId="3" applyFont="1" applyFill="1" applyBorder="1" applyAlignment="1" applyProtection="1">
      <alignment horizontal="center" vertical="center" wrapText="1"/>
      <protection locked="0"/>
    </xf>
    <xf numFmtId="0" fontId="3" fillId="2" borderId="16" xfId="3" applyFont="1" applyFill="1" applyBorder="1" applyAlignment="1" applyProtection="1"/>
    <xf numFmtId="0" fontId="3" fillId="3" borderId="16" xfId="3" applyFont="1" applyFill="1" applyBorder="1" applyAlignment="1" applyProtection="1">
      <protection locked="0"/>
    </xf>
    <xf numFmtId="0" fontId="3" fillId="2" borderId="12" xfId="3" applyFont="1" applyFill="1" applyBorder="1" applyProtection="1"/>
    <xf numFmtId="0" fontId="7" fillId="2" borderId="23" xfId="3" applyFont="1" applyFill="1" applyBorder="1" applyAlignment="1" applyProtection="1">
      <alignment horizontal="center" vertical="center" wrapText="1"/>
    </xf>
    <xf numFmtId="0" fontId="7" fillId="2" borderId="24" xfId="3" applyFont="1" applyFill="1" applyBorder="1" applyAlignment="1" applyProtection="1">
      <alignment horizontal="center" vertical="center" wrapText="1"/>
    </xf>
    <xf numFmtId="177" fontId="3" fillId="2" borderId="28" xfId="1" applyNumberFormat="1" applyFont="1" applyFill="1" applyBorder="1" applyAlignment="1" applyProtection="1"/>
    <xf numFmtId="38" fontId="3" fillId="2" borderId="28" xfId="1" applyFont="1" applyFill="1" applyBorder="1" applyAlignment="1" applyProtection="1">
      <protection locked="0"/>
    </xf>
    <xf numFmtId="38" fontId="3" fillId="2" borderId="28" xfId="1" applyFont="1" applyFill="1" applyBorder="1" applyAlignment="1" applyProtection="1"/>
    <xf numFmtId="0" fontId="3" fillId="2" borderId="22" xfId="3" applyFont="1" applyFill="1" applyBorder="1" applyAlignment="1" applyProtection="1"/>
    <xf numFmtId="0" fontId="3" fillId="3" borderId="22" xfId="3" applyFont="1" applyFill="1" applyBorder="1" applyAlignment="1" applyProtection="1">
      <protection locked="0"/>
    </xf>
    <xf numFmtId="0" fontId="3" fillId="2" borderId="20" xfId="3" applyNumberFormat="1" applyFont="1" applyFill="1" applyBorder="1" applyAlignment="1" applyProtection="1">
      <alignment horizontal="center" vertical="center"/>
    </xf>
    <xf numFmtId="0" fontId="6" fillId="2" borderId="12" xfId="3" applyFont="1" applyFill="1" applyBorder="1" applyAlignment="1" applyProtection="1">
      <alignment horizontal="center" vertical="center"/>
    </xf>
    <xf numFmtId="38" fontId="3" fillId="3" borderId="16" xfId="4" applyFont="1" applyFill="1" applyBorder="1" applyAlignment="1" applyProtection="1">
      <protection locked="0"/>
    </xf>
    <xf numFmtId="0" fontId="3" fillId="2" borderId="1" xfId="3" applyFont="1" applyFill="1" applyBorder="1" applyAlignment="1" applyProtection="1">
      <alignment horizontal="center"/>
    </xf>
    <xf numFmtId="38" fontId="3" fillId="3" borderId="28" xfId="4" applyFont="1" applyFill="1" applyBorder="1" applyAlignment="1" applyProtection="1">
      <protection locked="0"/>
    </xf>
    <xf numFmtId="38" fontId="5" fillId="2" borderId="16" xfId="1" applyFont="1" applyFill="1" applyBorder="1" applyAlignment="1" applyProtection="1">
      <alignment horizontal="center" vertical="center"/>
    </xf>
    <xf numFmtId="177" fontId="3" fillId="2" borderId="12" xfId="1" applyNumberFormat="1" applyFont="1" applyFill="1" applyBorder="1" applyAlignment="1" applyProtection="1"/>
    <xf numFmtId="177" fontId="3" fillId="2" borderId="52" xfId="1" applyNumberFormat="1" applyFont="1" applyFill="1" applyBorder="1" applyAlignment="1" applyProtection="1">
      <alignment horizontal="right" vertical="center"/>
    </xf>
    <xf numFmtId="38" fontId="3" fillId="2" borderId="53" xfId="4" applyFont="1" applyFill="1" applyBorder="1" applyAlignment="1" applyProtection="1">
      <alignment horizontal="right" vertical="center"/>
    </xf>
    <xf numFmtId="0" fontId="3" fillId="2" borderId="28" xfId="3" applyFont="1" applyFill="1" applyBorder="1" applyAlignment="1" applyProtection="1"/>
    <xf numFmtId="0" fontId="3" fillId="3" borderId="28" xfId="3" applyFont="1" applyFill="1" applyBorder="1" applyAlignment="1" applyProtection="1">
      <protection locked="0"/>
    </xf>
    <xf numFmtId="177" fontId="3" fillId="2" borderId="54" xfId="1" applyNumberFormat="1" applyFont="1" applyFill="1" applyBorder="1" applyAlignment="1" applyProtection="1">
      <alignment horizontal="right" vertical="center"/>
    </xf>
    <xf numFmtId="38" fontId="3" fillId="2" borderId="55" xfId="4" applyFont="1" applyFill="1" applyBorder="1" applyAlignment="1" applyProtection="1">
      <alignment horizontal="right" vertical="center"/>
    </xf>
    <xf numFmtId="0" fontId="3" fillId="2" borderId="38" xfId="3" applyFont="1" applyFill="1" applyBorder="1" applyAlignment="1" applyProtection="1">
      <alignment horizontal="center" vertical="center" shrinkToFit="1"/>
    </xf>
    <xf numFmtId="0" fontId="3" fillId="2" borderId="39" xfId="3" applyFont="1" applyFill="1" applyBorder="1" applyAlignment="1" applyProtection="1">
      <alignment horizontal="center" vertical="center" shrinkToFit="1"/>
    </xf>
    <xf numFmtId="0" fontId="3" fillId="2" borderId="41" xfId="3" applyFont="1" applyFill="1" applyBorder="1" applyAlignment="1" applyProtection="1">
      <alignment horizontal="center" vertical="center" shrinkToFit="1"/>
    </xf>
    <xf numFmtId="0" fontId="3" fillId="2" borderId="40" xfId="3" applyFont="1" applyFill="1" applyBorder="1" applyAlignment="1" applyProtection="1">
      <alignment horizontal="center"/>
    </xf>
    <xf numFmtId="0" fontId="3" fillId="2" borderId="42" xfId="3" applyFont="1" applyFill="1" applyBorder="1" applyAlignment="1" applyProtection="1">
      <alignment horizontal="center" vertical="center"/>
    </xf>
    <xf numFmtId="0" fontId="5" fillId="2" borderId="56" xfId="3" applyFont="1" applyFill="1" applyBorder="1" applyAlignment="1" applyProtection="1">
      <alignment horizontal="left" vertical="center" wrapText="1"/>
    </xf>
    <xf numFmtId="0" fontId="5" fillId="2" borderId="5" xfId="3" applyFont="1" applyFill="1" applyBorder="1" applyAlignment="1" applyProtection="1">
      <alignment horizontal="left" vertical="center" wrapText="1"/>
    </xf>
    <xf numFmtId="0" fontId="5" fillId="2" borderId="6" xfId="3" applyFont="1" applyFill="1" applyBorder="1" applyAlignment="1" applyProtection="1">
      <alignment horizontal="left" vertical="center" wrapText="1"/>
    </xf>
    <xf numFmtId="0" fontId="5" fillId="2" borderId="7" xfId="3" applyFont="1" applyFill="1" applyBorder="1" applyAlignment="1" applyProtection="1">
      <alignment horizontal="left" vertical="center" wrapText="1"/>
    </xf>
    <xf numFmtId="0" fontId="5" fillId="2" borderId="57" xfId="3" applyFont="1" applyFill="1" applyBorder="1" applyAlignment="1" applyProtection="1">
      <alignment horizontal="center" vertical="center"/>
    </xf>
    <xf numFmtId="0" fontId="5" fillId="2" borderId="19" xfId="3" applyFont="1" applyFill="1" applyBorder="1" applyAlignment="1" applyProtection="1">
      <alignment horizontal="center" vertical="center" wrapText="1"/>
    </xf>
    <xf numFmtId="0" fontId="5" fillId="2" borderId="15" xfId="3" applyFont="1" applyFill="1" applyBorder="1" applyAlignment="1" applyProtection="1">
      <alignment horizontal="center" vertical="center" wrapText="1"/>
    </xf>
    <xf numFmtId="0" fontId="5" fillId="2" borderId="25" xfId="3" applyFont="1" applyFill="1" applyBorder="1" applyAlignment="1" applyProtection="1">
      <alignment horizontal="center" vertical="center" wrapText="1"/>
    </xf>
    <xf numFmtId="0" fontId="5" fillId="2" borderId="13" xfId="3" applyFont="1" applyFill="1" applyBorder="1" applyAlignment="1" applyProtection="1">
      <alignment horizontal="center" vertical="center" shrinkToFit="1"/>
    </xf>
    <xf numFmtId="0" fontId="5" fillId="2" borderId="14" xfId="3" applyFont="1" applyFill="1" applyBorder="1" applyAlignment="1" applyProtection="1">
      <alignment horizontal="center" vertical="center" shrinkToFit="1"/>
    </xf>
    <xf numFmtId="0" fontId="5" fillId="2" borderId="26" xfId="3" applyFont="1" applyFill="1" applyBorder="1" applyAlignment="1" applyProtection="1">
      <alignment horizontal="center" vertical="center" wrapText="1"/>
    </xf>
    <xf numFmtId="0" fontId="5" fillId="2" borderId="23" xfId="3" applyFont="1" applyFill="1" applyBorder="1" applyAlignment="1" applyProtection="1">
      <alignment horizontal="center" vertical="center" shrinkToFit="1"/>
    </xf>
    <xf numFmtId="0" fontId="5" fillId="2" borderId="24" xfId="3" applyFont="1" applyFill="1" applyBorder="1" applyAlignment="1" applyProtection="1">
      <alignment horizontal="center" vertical="center" shrinkToFit="1"/>
    </xf>
    <xf numFmtId="0" fontId="3" fillId="2" borderId="57" xfId="3" applyFont="1" applyFill="1" applyBorder="1" applyAlignment="1" applyProtection="1">
      <alignment horizontal="center" vertical="center" shrinkToFit="1"/>
    </xf>
    <xf numFmtId="0" fontId="3" fillId="2" borderId="30" xfId="3" applyFont="1" applyFill="1" applyBorder="1" applyAlignment="1" applyProtection="1">
      <alignment horizontal="left" vertical="center" shrinkToFit="1"/>
      <protection locked="0"/>
    </xf>
    <xf numFmtId="0" fontId="3" fillId="2" borderId="16" xfId="3" applyFont="1" applyFill="1" applyBorder="1" applyAlignment="1" applyProtection="1">
      <alignment horizontal="left" vertical="center" wrapText="1"/>
      <protection locked="0"/>
    </xf>
    <xf numFmtId="176" fontId="3" fillId="2" borderId="14" xfId="3" applyNumberFormat="1" applyFont="1" applyFill="1" applyBorder="1" applyAlignment="1" applyProtection="1">
      <alignment horizontal="center" vertical="center" wrapText="1"/>
      <protection locked="0"/>
    </xf>
    <xf numFmtId="176" fontId="3" fillId="2" borderId="16" xfId="3" applyNumberFormat="1" applyFont="1" applyFill="1" applyBorder="1" applyAlignment="1" applyProtection="1">
      <alignment horizontal="center" vertical="center" wrapText="1"/>
      <protection locked="0"/>
    </xf>
    <xf numFmtId="0" fontId="5" fillId="2" borderId="30" xfId="3" applyFont="1" applyFill="1" applyBorder="1" applyAlignment="1" applyProtection="1">
      <alignment horizontal="center" vertical="center" wrapText="1"/>
    </xf>
    <xf numFmtId="0" fontId="5" fillId="2" borderId="16"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0" fillId="2" borderId="16" xfId="3" applyFont="1" applyFill="1" applyBorder="1" applyAlignment="1" applyProtection="1">
      <alignment horizontal="center" vertical="center" wrapText="1"/>
    </xf>
    <xf numFmtId="0" fontId="5" fillId="2" borderId="31" xfId="3" applyFont="1" applyFill="1" applyBorder="1" applyAlignment="1" applyProtection="1">
      <alignment horizontal="center" vertical="center" wrapText="1"/>
    </xf>
    <xf numFmtId="38" fontId="3" fillId="2" borderId="12" xfId="1" applyFont="1" applyFill="1" applyBorder="1" applyAlignment="1" applyProtection="1"/>
    <xf numFmtId="0" fontId="3" fillId="2" borderId="32" xfId="3" applyFont="1" applyFill="1" applyBorder="1" applyAlignment="1" applyProtection="1">
      <alignment horizontal="left" vertical="center" shrinkToFit="1"/>
      <protection locked="0"/>
    </xf>
    <xf numFmtId="0" fontId="3" fillId="2" borderId="22" xfId="3" applyFont="1" applyFill="1" applyBorder="1" applyAlignment="1" applyProtection="1">
      <alignment horizontal="left" vertical="center" wrapText="1"/>
      <protection locked="0"/>
    </xf>
    <xf numFmtId="176" fontId="3" fillId="2" borderId="21" xfId="3" applyNumberFormat="1" applyFont="1" applyFill="1" applyBorder="1" applyAlignment="1" applyProtection="1">
      <alignment horizontal="center" vertical="center" wrapText="1"/>
      <protection locked="0"/>
    </xf>
    <xf numFmtId="176" fontId="3" fillId="2" borderId="22" xfId="3" applyNumberFormat="1" applyFont="1" applyFill="1" applyBorder="1" applyAlignment="1" applyProtection="1">
      <alignment horizontal="center" vertical="center" wrapText="1"/>
      <protection locked="0"/>
    </xf>
    <xf numFmtId="0" fontId="5" fillId="2" borderId="58" xfId="3" applyFont="1" applyFill="1" applyBorder="1" applyAlignment="1" applyProtection="1">
      <alignment horizontal="center" vertical="center" wrapText="1"/>
    </xf>
    <xf numFmtId="0" fontId="5" fillId="2" borderId="28" xfId="3" applyFont="1" applyFill="1" applyBorder="1" applyAlignment="1" applyProtection="1">
      <alignment horizontal="center" vertical="center" wrapText="1"/>
    </xf>
    <xf numFmtId="0" fontId="13" fillId="2" borderId="28" xfId="3" applyFont="1" applyFill="1" applyBorder="1" applyAlignment="1" applyProtection="1">
      <alignment horizontal="center" vertical="center" wrapText="1"/>
    </xf>
    <xf numFmtId="0" fontId="10" fillId="2" borderId="28" xfId="3" applyFont="1" applyFill="1" applyBorder="1" applyAlignment="1" applyProtection="1">
      <alignment horizontal="center" vertical="center" wrapText="1"/>
    </xf>
    <xf numFmtId="0" fontId="5" fillId="2" borderId="59" xfId="3" applyFont="1" applyFill="1" applyBorder="1" applyAlignment="1" applyProtection="1">
      <alignment horizontal="center" vertical="center" wrapText="1"/>
    </xf>
    <xf numFmtId="0" fontId="3" fillId="3" borderId="30" xfId="3" applyFont="1" applyFill="1" applyBorder="1" applyAlignment="1" applyProtection="1">
      <alignment horizontal="left" vertical="center" wrapText="1"/>
      <protection locked="0"/>
    </xf>
    <xf numFmtId="0" fontId="3" fillId="3" borderId="31" xfId="3" applyFont="1" applyFill="1" applyBorder="1" applyAlignment="1" applyProtection="1">
      <alignment horizontal="left" vertical="center" wrapText="1"/>
      <protection locked="0"/>
    </xf>
    <xf numFmtId="0" fontId="3" fillId="3" borderId="32" xfId="3" applyFont="1" applyFill="1" applyBorder="1" applyAlignment="1" applyProtection="1">
      <alignment horizontal="left" vertical="center" wrapText="1"/>
      <protection locked="0"/>
    </xf>
    <xf numFmtId="0" fontId="3" fillId="3" borderId="33" xfId="3" applyFont="1" applyFill="1" applyBorder="1" applyAlignment="1" applyProtection="1">
      <alignment horizontal="left" vertical="center" wrapText="1"/>
      <protection locked="0"/>
    </xf>
    <xf numFmtId="177" fontId="3" fillId="2" borderId="60" xfId="1" applyNumberFormat="1" applyFont="1" applyFill="1" applyBorder="1" applyAlignment="1" applyProtection="1"/>
    <xf numFmtId="177" fontId="3" fillId="2" borderId="61" xfId="1" applyNumberFormat="1" applyFont="1" applyFill="1" applyBorder="1" applyAlignment="1" applyProtection="1"/>
    <xf numFmtId="0" fontId="3" fillId="2" borderId="62" xfId="3" applyFont="1" applyFill="1" applyBorder="1" applyAlignment="1" applyProtection="1">
      <alignment horizontal="center" vertical="center" shrinkToFit="1"/>
    </xf>
    <xf numFmtId="0" fontId="3" fillId="2" borderId="44" xfId="3" applyFont="1" applyFill="1" applyBorder="1" applyAlignment="1" applyProtection="1">
      <alignment horizontal="left" vertical="center" shrinkToFit="1"/>
      <protection locked="0"/>
    </xf>
    <xf numFmtId="0" fontId="3" fillId="2" borderId="42" xfId="3" applyFont="1" applyFill="1" applyBorder="1" applyAlignment="1" applyProtection="1">
      <alignment horizontal="left" vertical="center" wrapText="1"/>
      <protection locked="0"/>
    </xf>
    <xf numFmtId="176" fontId="3" fillId="2" borderId="42" xfId="3" applyNumberFormat="1" applyFont="1" applyFill="1" applyBorder="1" applyAlignment="1" applyProtection="1">
      <alignment horizontal="center" vertical="center" wrapText="1"/>
      <protection locked="0"/>
    </xf>
    <xf numFmtId="0" fontId="3" fillId="3" borderId="44" xfId="3" applyFont="1" applyFill="1" applyBorder="1" applyAlignment="1" applyProtection="1">
      <alignment horizontal="left" vertical="center" wrapText="1"/>
      <protection locked="0"/>
    </xf>
    <xf numFmtId="0" fontId="3" fillId="3" borderId="63" xfId="3" applyFont="1" applyFill="1" applyBorder="1" applyAlignment="1" applyProtection="1">
      <alignment horizontal="left" vertical="center" wrapText="1"/>
      <protection locked="0"/>
    </xf>
  </cellXfs>
  <cellStyles count="5">
    <cellStyle name="桁区切り 2" xfId="1"/>
    <cellStyle name="標準" xfId="0" builtinId="0"/>
    <cellStyle name="標準 2" xfId="2"/>
    <cellStyle name="標準 4" xfId="3"/>
    <cellStyle name="桁区切り" xfId="4"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15"/>
  <sheetViews>
    <sheetView workbookViewId="0">
      <selection activeCell="E20" sqref="E20"/>
    </sheetView>
  </sheetViews>
  <sheetFormatPr defaultRowHeight="18.75"/>
  <cols>
    <col min="1" max="1" width="21.375" bestFit="1" customWidth="1"/>
  </cols>
  <sheetData>
    <row r="1" spans="1:11">
      <c r="A1" t="s">
        <v>33</v>
      </c>
      <c r="B1" t="s">
        <v>0</v>
      </c>
      <c r="C1" t="s">
        <v>15</v>
      </c>
      <c r="D1" t="s">
        <v>56</v>
      </c>
      <c r="E1" t="s">
        <v>43</v>
      </c>
      <c r="F1" t="s">
        <v>85</v>
      </c>
      <c r="G1" t="s">
        <v>90</v>
      </c>
      <c r="H1" t="s">
        <v>86</v>
      </c>
      <c r="I1" t="s">
        <v>80</v>
      </c>
      <c r="J1" t="s">
        <v>26</v>
      </c>
      <c r="K1" t="s">
        <v>45</v>
      </c>
    </row>
    <row r="2" spans="1:11">
      <c r="A2" t="s">
        <v>53</v>
      </c>
      <c r="B2" t="s">
        <v>57</v>
      </c>
      <c r="C2" t="s">
        <v>43</v>
      </c>
      <c r="D2" t="s">
        <v>26</v>
      </c>
      <c r="E2" t="s">
        <v>45</v>
      </c>
      <c r="F2" t="s">
        <v>38</v>
      </c>
      <c r="G2" t="s">
        <v>38</v>
      </c>
      <c r="H2" t="s">
        <v>38</v>
      </c>
      <c r="I2" t="s">
        <v>38</v>
      </c>
      <c r="J2" t="s">
        <v>38</v>
      </c>
      <c r="K2" t="s">
        <v>38</v>
      </c>
    </row>
    <row r="3" spans="1:11">
      <c r="A3" t="s">
        <v>54</v>
      </c>
      <c r="B3" t="s">
        <v>58</v>
      </c>
      <c r="C3" t="s">
        <v>57</v>
      </c>
      <c r="D3" t="s">
        <v>43</v>
      </c>
      <c r="E3" t="s">
        <v>45</v>
      </c>
      <c r="F3" t="s">
        <v>38</v>
      </c>
      <c r="G3" t="s">
        <v>38</v>
      </c>
      <c r="H3" t="s">
        <v>38</v>
      </c>
      <c r="I3" t="s">
        <v>38</v>
      </c>
      <c r="J3" t="s">
        <v>38</v>
      </c>
      <c r="K3" t="s">
        <v>38</v>
      </c>
    </row>
    <row r="6" spans="1:11">
      <c r="A6" t="s">
        <v>33</v>
      </c>
      <c r="B6" t="s">
        <v>53</v>
      </c>
      <c r="C6" t="s">
        <v>54</v>
      </c>
    </row>
    <row r="7" spans="1:11">
      <c r="A7" t="s">
        <v>0</v>
      </c>
      <c r="B7" t="s">
        <v>57</v>
      </c>
      <c r="C7" t="s">
        <v>58</v>
      </c>
      <c r="D7">
        <v>1</v>
      </c>
    </row>
    <row r="8" spans="1:11">
      <c r="A8" t="s">
        <v>15</v>
      </c>
      <c r="B8" t="s">
        <v>43</v>
      </c>
      <c r="C8" t="s">
        <v>57</v>
      </c>
      <c r="D8">
        <v>2</v>
      </c>
    </row>
    <row r="9" spans="1:11">
      <c r="A9" t="s">
        <v>56</v>
      </c>
      <c r="B9" t="s">
        <v>26</v>
      </c>
      <c r="C9" t="s">
        <v>43</v>
      </c>
      <c r="D9">
        <v>3</v>
      </c>
    </row>
    <row r="10" spans="1:11">
      <c r="A10" t="s">
        <v>43</v>
      </c>
      <c r="B10" t="s">
        <v>45</v>
      </c>
      <c r="C10" t="s">
        <v>45</v>
      </c>
      <c r="D10">
        <v>4</v>
      </c>
    </row>
    <row r="11" spans="1:11">
      <c r="A11" t="s">
        <v>85</v>
      </c>
      <c r="B11" t="s">
        <v>38</v>
      </c>
      <c r="C11" t="s">
        <v>38</v>
      </c>
      <c r="D11">
        <v>5</v>
      </c>
    </row>
    <row r="12" spans="1:11">
      <c r="A12" t="s">
        <v>86</v>
      </c>
      <c r="B12" t="s">
        <v>38</v>
      </c>
      <c r="C12" t="s">
        <v>38</v>
      </c>
      <c r="D12">
        <v>6</v>
      </c>
    </row>
    <row r="13" spans="1:11">
      <c r="A13" t="s">
        <v>80</v>
      </c>
      <c r="B13" t="s">
        <v>38</v>
      </c>
      <c r="C13" t="s">
        <v>38</v>
      </c>
      <c r="D13">
        <v>7</v>
      </c>
    </row>
    <row r="14" spans="1:11">
      <c r="A14" t="s">
        <v>26</v>
      </c>
      <c r="B14" t="s">
        <v>38</v>
      </c>
      <c r="C14" t="s">
        <v>38</v>
      </c>
      <c r="D14">
        <v>8</v>
      </c>
    </row>
    <row r="15" spans="1:11">
      <c r="A15" t="s">
        <v>45</v>
      </c>
      <c r="B15" t="s">
        <v>38</v>
      </c>
      <c r="C15" t="s">
        <v>38</v>
      </c>
      <c r="D15">
        <v>9</v>
      </c>
    </row>
  </sheetData>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U53"/>
  <sheetViews>
    <sheetView tabSelected="1" view="pageBreakPreview" zoomScale="85" zoomScaleSheetLayoutView="85" workbookViewId="0">
      <selection activeCell="E3" sqref="E3:M3"/>
    </sheetView>
  </sheetViews>
  <sheetFormatPr defaultRowHeight="18.75"/>
  <cols>
    <col min="1" max="1" width="13.625" style="1" customWidth="1"/>
    <col min="2" max="2" width="2.625" style="1" customWidth="1"/>
    <col min="3" max="4" width="8.625" style="2" customWidth="1"/>
    <col min="5" max="12" width="6.625" style="1" customWidth="1"/>
    <col min="13" max="13" width="2.625" style="1" customWidth="1"/>
    <col min="14" max="14" width="9" style="3" hidden="1" customWidth="1"/>
    <col min="15" max="16384" width="9" style="3" customWidth="1"/>
  </cols>
  <sheetData>
    <row r="1" spans="1:21">
      <c r="A1" s="5" t="s">
        <v>2</v>
      </c>
      <c r="B1" s="5"/>
      <c r="C1" s="36"/>
      <c r="D1" s="36"/>
      <c r="E1" s="5"/>
      <c r="F1" s="5"/>
      <c r="G1" s="5"/>
      <c r="H1" s="5"/>
      <c r="I1" s="5"/>
      <c r="J1" s="5"/>
      <c r="K1" s="5"/>
      <c r="L1" s="5"/>
      <c r="M1" s="5"/>
    </row>
    <row r="2" spans="1:21" ht="30" customHeight="1">
      <c r="A2" s="6" t="s">
        <v>55</v>
      </c>
      <c r="B2" s="6"/>
      <c r="C2" s="6"/>
      <c r="D2" s="6"/>
      <c r="E2" s="6"/>
      <c r="F2" s="6"/>
      <c r="G2" s="6"/>
      <c r="H2" s="6"/>
      <c r="I2" s="6"/>
      <c r="J2" s="6"/>
      <c r="K2" s="6"/>
      <c r="L2" s="6"/>
      <c r="M2" s="6"/>
    </row>
    <row r="3" spans="1:21" s="4" customFormat="1" ht="18.75" customHeight="1">
      <c r="A3" s="7" t="s">
        <v>4</v>
      </c>
      <c r="B3" s="19" t="s">
        <v>6</v>
      </c>
      <c r="C3" s="19"/>
      <c r="D3" s="19"/>
      <c r="E3" s="72"/>
      <c r="F3" s="72"/>
      <c r="G3" s="72"/>
      <c r="H3" s="72"/>
      <c r="I3" s="72"/>
      <c r="J3" s="72"/>
      <c r="K3" s="72"/>
      <c r="L3" s="72"/>
      <c r="M3" s="141"/>
      <c r="N3" s="3"/>
      <c r="O3" s="3"/>
      <c r="P3" s="3"/>
      <c r="Q3" s="3"/>
      <c r="R3" s="3"/>
      <c r="S3" s="3"/>
      <c r="T3" s="3"/>
      <c r="U3" s="3"/>
    </row>
    <row r="4" spans="1:21" s="4" customFormat="1" ht="18.75" customHeight="1">
      <c r="A4" s="8"/>
      <c r="B4" s="20" t="s">
        <v>7</v>
      </c>
      <c r="C4" s="20"/>
      <c r="D4" s="20"/>
      <c r="E4" s="73"/>
      <c r="F4" s="73"/>
      <c r="G4" s="73"/>
      <c r="H4" s="73"/>
      <c r="I4" s="73"/>
      <c r="J4" s="73"/>
      <c r="K4" s="73"/>
      <c r="L4" s="73"/>
      <c r="M4" s="142"/>
      <c r="N4" s="3"/>
      <c r="O4" s="3"/>
      <c r="P4" s="3"/>
      <c r="Q4" s="3"/>
      <c r="R4" s="3"/>
      <c r="S4" s="3"/>
      <c r="T4" s="3"/>
      <c r="U4" s="3"/>
    </row>
    <row r="5" spans="1:21" s="4" customFormat="1" ht="18.75" customHeight="1">
      <c r="A5" s="8"/>
      <c r="B5" s="21" t="s">
        <v>8</v>
      </c>
      <c r="C5" s="37"/>
      <c r="D5" s="58"/>
      <c r="E5" s="74" t="s">
        <v>14</v>
      </c>
      <c r="F5" s="96"/>
      <c r="G5" s="115" t="s">
        <v>13</v>
      </c>
      <c r="H5" s="96"/>
      <c r="I5" s="120"/>
      <c r="J5" s="128"/>
      <c r="K5" s="128"/>
      <c r="L5" s="128"/>
      <c r="M5" s="143"/>
      <c r="N5" s="3"/>
      <c r="O5" s="3"/>
      <c r="P5" s="3"/>
      <c r="Q5" s="3"/>
      <c r="R5" s="3"/>
      <c r="S5" s="3"/>
      <c r="T5" s="3"/>
      <c r="U5" s="3"/>
    </row>
    <row r="6" spans="1:21" s="4" customFormat="1">
      <c r="A6" s="8"/>
      <c r="B6" s="22"/>
      <c r="C6" s="38"/>
      <c r="D6" s="59"/>
      <c r="E6" s="75"/>
      <c r="F6" s="97"/>
      <c r="G6" s="97"/>
      <c r="H6" s="97"/>
      <c r="I6" s="97"/>
      <c r="J6" s="97"/>
      <c r="K6" s="97"/>
      <c r="L6" s="97"/>
      <c r="M6" s="144"/>
      <c r="N6" s="3"/>
      <c r="O6" s="3"/>
      <c r="P6" s="3"/>
      <c r="Q6" s="3"/>
      <c r="R6" s="3"/>
      <c r="S6" s="3"/>
      <c r="T6" s="3"/>
      <c r="U6" s="3"/>
    </row>
    <row r="7" spans="1:21" s="4" customFormat="1" ht="18.75" customHeight="1">
      <c r="A7" s="8"/>
      <c r="B7" s="20" t="s">
        <v>10</v>
      </c>
      <c r="C7" s="20"/>
      <c r="D7" s="20"/>
      <c r="E7" s="76" t="s">
        <v>16</v>
      </c>
      <c r="F7" s="98"/>
      <c r="G7" s="98"/>
      <c r="H7" s="118" t="s">
        <v>18</v>
      </c>
      <c r="I7" s="121"/>
      <c r="J7" s="121"/>
      <c r="K7" s="121"/>
      <c r="L7" s="121"/>
      <c r="M7" s="145"/>
      <c r="N7" s="3"/>
      <c r="O7" s="3"/>
      <c r="P7" s="3"/>
      <c r="Q7" s="3"/>
      <c r="R7" s="3"/>
      <c r="S7" s="3"/>
      <c r="T7" s="3"/>
      <c r="U7" s="3"/>
    </row>
    <row r="8" spans="1:21" s="4" customFormat="1" ht="24.95" customHeight="1">
      <c r="A8" s="8"/>
      <c r="B8" s="20"/>
      <c r="C8" s="20"/>
      <c r="D8" s="20"/>
      <c r="E8" s="77" t="s">
        <v>1</v>
      </c>
      <c r="F8" s="99"/>
      <c r="G8" s="99"/>
      <c r="H8" s="99"/>
      <c r="I8" s="99"/>
      <c r="J8" s="99"/>
      <c r="K8" s="99"/>
      <c r="L8" s="99"/>
      <c r="M8" s="146"/>
      <c r="N8" s="3"/>
      <c r="O8" s="3"/>
      <c r="P8" s="3"/>
      <c r="Q8" s="3"/>
      <c r="R8" s="3"/>
      <c r="S8" s="3"/>
      <c r="T8" s="3"/>
      <c r="U8" s="3"/>
    </row>
    <row r="9" spans="1:21" s="4" customFormat="1" ht="60" customHeight="1">
      <c r="A9" s="8"/>
      <c r="B9" s="20" t="s">
        <v>19</v>
      </c>
      <c r="C9" s="20"/>
      <c r="D9" s="20"/>
      <c r="E9" s="78"/>
      <c r="F9" s="100"/>
      <c r="G9" s="100"/>
      <c r="H9" s="100"/>
      <c r="I9" s="100"/>
      <c r="J9" s="100"/>
      <c r="K9" s="100"/>
      <c r="L9" s="100"/>
      <c r="M9" s="147"/>
      <c r="N9" s="3"/>
      <c r="O9" s="3"/>
      <c r="P9" s="3"/>
      <c r="Q9" s="3"/>
      <c r="R9" s="3"/>
      <c r="S9" s="3"/>
      <c r="T9" s="3"/>
      <c r="U9" s="3"/>
    </row>
    <row r="10" spans="1:21" s="4" customFormat="1" ht="18.75" customHeight="1">
      <c r="A10" s="8"/>
      <c r="B10" s="20" t="s">
        <v>21</v>
      </c>
      <c r="C10" s="20"/>
      <c r="D10" s="20"/>
      <c r="E10" s="79"/>
      <c r="F10" s="101"/>
      <c r="G10" s="101"/>
      <c r="H10" s="119" t="s">
        <v>5</v>
      </c>
      <c r="I10" s="122" t="s">
        <v>23</v>
      </c>
      <c r="J10" s="122"/>
      <c r="K10" s="133"/>
      <c r="L10" s="133"/>
      <c r="M10" s="148" t="s">
        <v>17</v>
      </c>
      <c r="N10" s="3"/>
      <c r="O10" s="3"/>
      <c r="P10" s="3"/>
      <c r="Q10" s="3"/>
      <c r="R10" s="3"/>
      <c r="S10" s="3"/>
      <c r="T10" s="3"/>
      <c r="U10" s="3"/>
    </row>
    <row r="11" spans="1:21" s="4" customFormat="1" ht="19.5">
      <c r="A11" s="9"/>
      <c r="B11" s="23" t="s">
        <v>28</v>
      </c>
      <c r="C11" s="23"/>
      <c r="D11" s="23"/>
      <c r="E11" s="80"/>
      <c r="F11" s="102"/>
      <c r="G11" s="102"/>
      <c r="H11" s="102"/>
      <c r="I11" s="123" t="s">
        <v>32</v>
      </c>
      <c r="J11" s="129"/>
      <c r="K11" s="129"/>
      <c r="L11" s="129"/>
      <c r="M11" s="149" t="s">
        <v>34</v>
      </c>
      <c r="N11" s="3"/>
      <c r="O11" s="3"/>
      <c r="P11" s="3"/>
      <c r="Q11" s="3"/>
      <c r="R11" s="3"/>
      <c r="S11" s="3"/>
      <c r="T11" s="3"/>
      <c r="U11" s="3"/>
    </row>
    <row r="12" spans="1:21" s="4" customFormat="1">
      <c r="A12" s="10" t="s">
        <v>63</v>
      </c>
      <c r="B12" s="24" t="s">
        <v>50</v>
      </c>
      <c r="C12" s="24"/>
      <c r="D12" s="24"/>
      <c r="E12" s="81"/>
      <c r="F12" s="103"/>
      <c r="G12" s="103"/>
      <c r="H12" s="103"/>
      <c r="I12" s="103"/>
      <c r="J12" s="103"/>
      <c r="K12" s="103"/>
      <c r="L12" s="103"/>
      <c r="M12" s="150"/>
      <c r="N12" s="3"/>
      <c r="O12" s="3"/>
      <c r="P12" s="3"/>
      <c r="Q12" s="3"/>
      <c r="R12" s="3"/>
    </row>
    <row r="13" spans="1:21" s="4" customFormat="1" ht="37.5" customHeight="1">
      <c r="A13" s="11"/>
      <c r="B13" s="25" t="s">
        <v>11</v>
      </c>
      <c r="C13" s="25"/>
      <c r="D13" s="25"/>
      <c r="E13" s="82"/>
      <c r="F13" s="104"/>
      <c r="G13" s="104"/>
      <c r="H13" s="104"/>
      <c r="I13" s="104"/>
      <c r="J13" s="104"/>
      <c r="K13" s="104"/>
      <c r="L13" s="104"/>
      <c r="M13" s="151"/>
      <c r="N13" s="3"/>
      <c r="O13" s="3"/>
      <c r="P13" s="161"/>
      <c r="Q13" s="3"/>
      <c r="R13" s="3"/>
    </row>
    <row r="14" spans="1:21" s="4" customFormat="1">
      <c r="A14" s="11"/>
      <c r="B14" s="26" t="s">
        <v>12</v>
      </c>
      <c r="C14" s="39"/>
      <c r="D14" s="42"/>
      <c r="E14" s="83" t="s">
        <v>60</v>
      </c>
      <c r="F14" s="105"/>
      <c r="G14" s="116"/>
      <c r="H14" s="116"/>
      <c r="I14" s="116"/>
      <c r="J14" s="116"/>
      <c r="K14" s="116"/>
      <c r="L14" s="116"/>
      <c r="M14" s="152"/>
      <c r="N14" s="3"/>
      <c r="O14" s="3"/>
      <c r="P14" s="161"/>
      <c r="Q14" s="3"/>
      <c r="R14" s="3"/>
    </row>
    <row r="15" spans="1:21" s="4" customFormat="1">
      <c r="A15" s="11"/>
      <c r="B15" s="27"/>
      <c r="C15" s="40"/>
      <c r="D15" s="43"/>
      <c r="E15" s="83" t="s">
        <v>27</v>
      </c>
      <c r="F15" s="105"/>
      <c r="G15" s="116"/>
      <c r="H15" s="116"/>
      <c r="I15" s="116"/>
      <c r="J15" s="116"/>
      <c r="K15" s="116"/>
      <c r="L15" s="116"/>
      <c r="M15" s="152"/>
      <c r="N15" s="3"/>
      <c r="O15" s="3"/>
      <c r="P15" s="161"/>
      <c r="Q15" s="3"/>
      <c r="R15" s="3"/>
    </row>
    <row r="16" spans="1:21" s="4" customFormat="1">
      <c r="A16" s="11"/>
      <c r="B16" s="28" t="s">
        <v>61</v>
      </c>
      <c r="C16" s="41"/>
      <c r="D16" s="60"/>
      <c r="E16" s="84"/>
      <c r="F16" s="106"/>
      <c r="G16" s="106"/>
      <c r="H16" s="106"/>
      <c r="I16" s="106"/>
      <c r="J16" s="106"/>
      <c r="K16" s="106"/>
      <c r="L16" s="106"/>
      <c r="M16" s="153"/>
      <c r="N16" s="3"/>
      <c r="O16" s="3"/>
      <c r="P16" s="161"/>
      <c r="Q16" s="3"/>
      <c r="R16" s="3"/>
    </row>
    <row r="17" spans="1:21" s="4" customFormat="1">
      <c r="A17" s="11"/>
      <c r="B17" s="28" t="s">
        <v>100</v>
      </c>
      <c r="C17" s="41"/>
      <c r="D17" s="60"/>
      <c r="E17" s="84"/>
      <c r="F17" s="106"/>
      <c r="G17" s="106"/>
      <c r="H17" s="106"/>
      <c r="I17" s="106"/>
      <c r="J17" s="106"/>
      <c r="K17" s="106"/>
      <c r="L17" s="106"/>
      <c r="M17" s="153"/>
      <c r="N17" s="3"/>
      <c r="O17" s="3"/>
      <c r="P17" s="161"/>
      <c r="Q17" s="3"/>
      <c r="R17" s="3"/>
    </row>
    <row r="18" spans="1:21" s="4" customFormat="1" ht="22.5" customHeight="1">
      <c r="A18" s="11"/>
      <c r="B18" s="26" t="s">
        <v>62</v>
      </c>
      <c r="C18" s="42"/>
      <c r="D18" s="61" t="s">
        <v>64</v>
      </c>
      <c r="E18" s="85"/>
      <c r="F18" s="107"/>
      <c r="G18" s="107"/>
      <c r="H18" s="107"/>
      <c r="I18" s="124" t="s">
        <v>65</v>
      </c>
      <c r="J18" s="108"/>
      <c r="K18" s="108"/>
      <c r="L18" s="108"/>
      <c r="M18" s="154"/>
      <c r="N18" s="3"/>
      <c r="O18" s="3"/>
      <c r="P18" s="161"/>
      <c r="Q18" s="3"/>
      <c r="R18" s="3"/>
    </row>
    <row r="19" spans="1:21" s="4" customFormat="1" ht="22.5" customHeight="1">
      <c r="A19" s="11"/>
      <c r="B19" s="27"/>
      <c r="C19" s="43"/>
      <c r="D19" s="61" t="s">
        <v>66</v>
      </c>
      <c r="E19" s="86"/>
      <c r="F19" s="108"/>
      <c r="G19" s="108"/>
      <c r="H19" s="108"/>
      <c r="I19" s="124" t="s">
        <v>65</v>
      </c>
      <c r="J19" s="108"/>
      <c r="K19" s="108"/>
      <c r="L19" s="108"/>
      <c r="M19" s="154"/>
      <c r="N19" s="3"/>
      <c r="O19" s="3"/>
      <c r="P19" s="161"/>
      <c r="Q19" s="3"/>
      <c r="R19" s="3"/>
    </row>
    <row r="20" spans="1:21" s="4" customFormat="1" ht="120" customHeight="1">
      <c r="A20" s="11"/>
      <c r="B20" s="26" t="s">
        <v>69</v>
      </c>
      <c r="C20" s="39"/>
      <c r="D20" s="42"/>
      <c r="E20" s="87" t="s">
        <v>99</v>
      </c>
      <c r="F20" s="109"/>
      <c r="G20" s="82"/>
      <c r="H20" s="104"/>
      <c r="I20" s="104"/>
      <c r="J20" s="104"/>
      <c r="K20" s="104"/>
      <c r="L20" s="104"/>
      <c r="M20" s="151"/>
      <c r="N20" s="3"/>
      <c r="O20" s="3"/>
      <c r="P20" s="161"/>
      <c r="Q20" s="3"/>
      <c r="R20" s="3"/>
    </row>
    <row r="21" spans="1:21" s="4" customFormat="1" ht="120" customHeight="1">
      <c r="A21" s="11"/>
      <c r="B21" s="29"/>
      <c r="C21" s="44"/>
      <c r="D21" s="62"/>
      <c r="E21" s="87" t="s">
        <v>97</v>
      </c>
      <c r="F21" s="109"/>
      <c r="G21" s="82"/>
      <c r="H21" s="104"/>
      <c r="I21" s="104"/>
      <c r="J21" s="104"/>
      <c r="K21" s="104"/>
      <c r="L21" s="104"/>
      <c r="M21" s="151"/>
      <c r="N21" s="3"/>
      <c r="O21" s="3"/>
      <c r="P21" s="161"/>
      <c r="Q21" s="3"/>
      <c r="R21" s="3"/>
    </row>
    <row r="22" spans="1:21" s="4" customFormat="1" ht="39.950000000000003" customHeight="1">
      <c r="A22" s="11"/>
      <c r="B22" s="27"/>
      <c r="C22" s="40"/>
      <c r="D22" s="43"/>
      <c r="E22" s="87" t="s">
        <v>71</v>
      </c>
      <c r="F22" s="109"/>
      <c r="G22" s="82"/>
      <c r="H22" s="104"/>
      <c r="I22" s="104"/>
      <c r="J22" s="104"/>
      <c r="K22" s="104"/>
      <c r="L22" s="104"/>
      <c r="M22" s="151"/>
      <c r="N22" s="160"/>
      <c r="O22" s="3"/>
      <c r="P22" s="161"/>
      <c r="Q22" s="3"/>
      <c r="R22" s="3"/>
    </row>
    <row r="23" spans="1:21" s="4" customFormat="1" ht="120" customHeight="1">
      <c r="A23" s="12"/>
      <c r="B23" s="30" t="s">
        <v>36</v>
      </c>
      <c r="C23" s="45"/>
      <c r="D23" s="63"/>
      <c r="E23" s="88"/>
      <c r="F23" s="88"/>
      <c r="G23" s="88"/>
      <c r="H23" s="88"/>
      <c r="I23" s="88"/>
      <c r="J23" s="88"/>
      <c r="K23" s="88"/>
      <c r="L23" s="88"/>
      <c r="M23" s="155"/>
      <c r="N23" s="3"/>
      <c r="O23" s="3"/>
      <c r="P23" s="161"/>
      <c r="Q23" s="3"/>
      <c r="R23" s="3"/>
    </row>
    <row r="24" spans="1:21" s="4" customFormat="1">
      <c r="A24" s="13" t="s">
        <v>35</v>
      </c>
      <c r="B24" s="31"/>
      <c r="C24" s="46" t="s">
        <v>20</v>
      </c>
      <c r="D24" s="64"/>
      <c r="E24" s="89"/>
      <c r="F24" s="89"/>
      <c r="G24" s="89"/>
      <c r="H24" s="89"/>
      <c r="I24" s="89"/>
      <c r="J24" s="89"/>
      <c r="K24" s="89"/>
      <c r="L24" s="137" t="s">
        <v>37</v>
      </c>
      <c r="M24" s="156"/>
      <c r="N24" s="3"/>
      <c r="O24" s="3"/>
      <c r="P24" s="3"/>
      <c r="Q24" s="3"/>
      <c r="R24" s="3"/>
      <c r="S24" s="3"/>
      <c r="T24" s="3"/>
      <c r="U24" s="3"/>
    </row>
    <row r="25" spans="1:21" s="4" customFormat="1">
      <c r="A25" s="14"/>
      <c r="B25" s="32"/>
      <c r="C25" s="20" t="s">
        <v>39</v>
      </c>
      <c r="D25" s="20" t="s">
        <v>24</v>
      </c>
      <c r="E25" s="20"/>
      <c r="F25" s="110" t="s">
        <v>40</v>
      </c>
      <c r="G25" s="110"/>
      <c r="H25" s="110"/>
      <c r="I25" s="110"/>
      <c r="J25" s="110"/>
      <c r="K25" s="110"/>
      <c r="L25" s="110"/>
      <c r="M25" s="157"/>
      <c r="N25" s="3"/>
      <c r="O25" s="3"/>
      <c r="P25" s="3"/>
      <c r="Q25" s="3"/>
      <c r="R25" s="3"/>
      <c r="S25" s="3"/>
      <c r="T25" s="3"/>
      <c r="U25" s="3"/>
    </row>
    <row r="26" spans="1:21" s="4" customFormat="1">
      <c r="A26" s="14"/>
      <c r="B26" s="32"/>
      <c r="C26" s="47" t="s">
        <v>42</v>
      </c>
      <c r="D26" s="65">
        <f>D29-SUM(D27:E28)</f>
        <v>0</v>
      </c>
      <c r="E26" s="65"/>
      <c r="F26" s="111"/>
      <c r="G26" s="111"/>
      <c r="H26" s="111"/>
      <c r="I26" s="111"/>
      <c r="J26" s="111"/>
      <c r="K26" s="111"/>
      <c r="L26" s="111"/>
      <c r="M26" s="157"/>
      <c r="N26" s="3">
        <v>1</v>
      </c>
      <c r="O26" s="3"/>
      <c r="P26" s="3"/>
      <c r="Q26" s="3"/>
      <c r="R26" s="3"/>
      <c r="S26" s="3"/>
      <c r="T26" s="3"/>
      <c r="U26" s="3"/>
    </row>
    <row r="27" spans="1:21" s="4" customFormat="1">
      <c r="A27" s="14"/>
      <c r="B27" s="32"/>
      <c r="C27" s="20" t="s">
        <v>44</v>
      </c>
      <c r="D27" s="65">
        <f>$K$46</f>
        <v>0</v>
      </c>
      <c r="E27" s="65"/>
      <c r="F27" s="111" t="s">
        <v>59</v>
      </c>
      <c r="G27" s="111"/>
      <c r="H27" s="111"/>
      <c r="I27" s="111"/>
      <c r="J27" s="111"/>
      <c r="K27" s="111"/>
      <c r="L27" s="111"/>
      <c r="M27" s="157"/>
      <c r="N27" s="3">
        <v>2</v>
      </c>
      <c r="O27" s="3"/>
      <c r="P27" s="3"/>
      <c r="Q27" s="3"/>
      <c r="R27" s="3"/>
      <c r="S27" s="3"/>
      <c r="T27" s="3"/>
      <c r="U27" s="3"/>
    </row>
    <row r="28" spans="1:21" s="4" customFormat="1">
      <c r="A28" s="14"/>
      <c r="B28" s="32"/>
      <c r="C28" s="20" t="s">
        <v>45</v>
      </c>
      <c r="D28" s="66"/>
      <c r="E28" s="66"/>
      <c r="F28" s="112"/>
      <c r="G28" s="112"/>
      <c r="H28" s="112"/>
      <c r="I28" s="112"/>
      <c r="J28" s="112"/>
      <c r="K28" s="112"/>
      <c r="L28" s="112"/>
      <c r="M28" s="157"/>
      <c r="N28" s="3">
        <v>3</v>
      </c>
      <c r="O28" s="3"/>
      <c r="P28" s="3"/>
      <c r="Q28" s="3"/>
      <c r="R28" s="3"/>
      <c r="S28" s="3"/>
      <c r="T28" s="3"/>
      <c r="U28" s="3"/>
    </row>
    <row r="29" spans="1:21" s="4" customFormat="1">
      <c r="A29" s="14"/>
      <c r="B29" s="32"/>
      <c r="C29" s="20" t="s">
        <v>47</v>
      </c>
      <c r="D29" s="65">
        <f>E44</f>
        <v>0</v>
      </c>
      <c r="E29" s="65"/>
      <c r="F29" s="111"/>
      <c r="G29" s="111"/>
      <c r="H29" s="111"/>
      <c r="I29" s="111"/>
      <c r="J29" s="111"/>
      <c r="K29" s="111"/>
      <c r="L29" s="111"/>
      <c r="M29" s="157"/>
      <c r="N29" s="3">
        <v>4</v>
      </c>
      <c r="O29" s="3"/>
      <c r="P29" s="3"/>
      <c r="Q29" s="3"/>
      <c r="R29" s="3"/>
      <c r="S29" s="3"/>
      <c r="T29" s="3"/>
      <c r="U29" s="3"/>
    </row>
    <row r="30" spans="1:21" s="4" customFormat="1">
      <c r="A30" s="14"/>
      <c r="B30" s="32"/>
      <c r="C30" s="48"/>
      <c r="D30" s="48"/>
      <c r="E30" s="90"/>
      <c r="F30" s="90"/>
      <c r="G30" s="90"/>
      <c r="H30" s="90"/>
      <c r="I30" s="90"/>
      <c r="J30" s="90"/>
      <c r="K30" s="90"/>
      <c r="L30" s="90"/>
      <c r="M30" s="157"/>
      <c r="N30" s="3"/>
      <c r="O30" s="3"/>
      <c r="P30" s="3"/>
      <c r="Q30" s="3"/>
      <c r="R30" s="3"/>
      <c r="S30" s="3"/>
      <c r="T30" s="3"/>
      <c r="U30" s="3"/>
    </row>
    <row r="31" spans="1:21" s="4" customFormat="1">
      <c r="A31" s="14"/>
      <c r="B31" s="32"/>
      <c r="C31" s="49" t="s">
        <v>48</v>
      </c>
      <c r="D31" s="48"/>
      <c r="E31" s="90"/>
      <c r="F31" s="90"/>
      <c r="G31" s="90"/>
      <c r="H31" s="90"/>
      <c r="I31" s="90"/>
      <c r="J31" s="90"/>
      <c r="K31" s="90"/>
      <c r="L31" s="138" t="s">
        <v>37</v>
      </c>
      <c r="M31" s="157"/>
      <c r="N31" s="3"/>
      <c r="O31" s="3"/>
      <c r="P31" s="3"/>
      <c r="Q31" s="3"/>
      <c r="R31" s="3"/>
      <c r="S31" s="3"/>
      <c r="T31" s="3"/>
      <c r="U31" s="3"/>
    </row>
    <row r="32" spans="1:21" s="4" customFormat="1" ht="30" customHeight="1">
      <c r="A32" s="14"/>
      <c r="B32" s="32"/>
      <c r="C32" s="50" t="s">
        <v>3</v>
      </c>
      <c r="D32" s="67"/>
      <c r="E32" s="91" t="s">
        <v>29</v>
      </c>
      <c r="F32" s="113"/>
      <c r="G32" s="117" t="s">
        <v>49</v>
      </c>
      <c r="H32" s="117"/>
      <c r="I32" s="117"/>
      <c r="J32" s="117"/>
      <c r="K32" s="91" t="s">
        <v>51</v>
      </c>
      <c r="L32" s="113"/>
      <c r="M32" s="157"/>
      <c r="N32" s="3"/>
      <c r="O32" s="3"/>
      <c r="P32" s="3"/>
      <c r="Q32" s="3"/>
      <c r="R32" s="3"/>
      <c r="S32" s="3"/>
      <c r="T32" s="3"/>
      <c r="U32" s="3"/>
    </row>
    <row r="33" spans="1:21" s="4" customFormat="1" ht="30" customHeight="1">
      <c r="A33" s="14"/>
      <c r="B33" s="32"/>
      <c r="C33" s="51"/>
      <c r="D33" s="68"/>
      <c r="E33" s="92"/>
      <c r="F33" s="114"/>
      <c r="G33" s="117" t="s">
        <v>31</v>
      </c>
      <c r="H33" s="117"/>
      <c r="I33" s="125" t="s">
        <v>45</v>
      </c>
      <c r="J33" s="125"/>
      <c r="K33" s="92"/>
      <c r="L33" s="114"/>
      <c r="M33" s="157"/>
      <c r="N33" s="3"/>
      <c r="O33" s="3"/>
      <c r="P33" s="3"/>
      <c r="Q33" s="3"/>
      <c r="R33" s="3"/>
      <c r="S33" s="3"/>
      <c r="T33" s="3"/>
      <c r="U33" s="3"/>
    </row>
    <row r="34" spans="1:21" s="4" customFormat="1">
      <c r="A34" s="14"/>
      <c r="B34" s="32"/>
      <c r="C34" s="52" t="str">
        <f>VLOOKUP("展示会等出展事業",管理者用!$A$1:$K$3,$N34+1,0)</f>
        <v>出展小間料及び会場使用料</v>
      </c>
      <c r="D34" s="52"/>
      <c r="E34" s="93" t="str">
        <f>IF(ROUNDDOWN(SUMIF('(別表1)補助対象経費積算表'!$B$7:$B$56,$C34,'(別表1)補助対象経費積算表'!$C$7:$C$56)*1.1,0)=0,"",ROUNDDOWN(SUMIF('(別表1)補助対象経費積算表'!$B$7:$B$56,$C34,'(別表1)補助対象経費積算表'!$C$7:$C$56)*1.1,0))</f>
        <v/>
      </c>
      <c r="F34" s="93"/>
      <c r="G34" s="93" t="str">
        <f t="shared" ref="G34:G43" si="0">IFERROR($E34-$K34-$I34,"")</f>
        <v/>
      </c>
      <c r="H34" s="93"/>
      <c r="I34" s="126"/>
      <c r="J34" s="126"/>
      <c r="K34" s="134">
        <f>IFERROR(SUM(SUMIF('(別表1)補助対象経費積算表'!$B$7:$B$56,$C34,'(別表1)補助対象経費積算表'!$C$7:$C$56),-$I34),"")</f>
        <v>0</v>
      </c>
      <c r="L34" s="139"/>
      <c r="M34" s="157"/>
      <c r="N34" s="3">
        <v>1</v>
      </c>
      <c r="O34" s="3"/>
      <c r="P34" s="3"/>
      <c r="Q34" s="3"/>
      <c r="R34" s="3"/>
      <c r="S34" s="3"/>
      <c r="T34" s="3"/>
      <c r="U34" s="3"/>
    </row>
    <row r="35" spans="1:21" s="4" customFormat="1">
      <c r="A35" s="14"/>
      <c r="B35" s="32"/>
      <c r="C35" s="52" t="str">
        <f>VLOOKUP("展示会等出展事業",管理者用!$A$1:$K$3,$N35+1,0)</f>
        <v>展示ブース装飾費</v>
      </c>
      <c r="D35" s="52"/>
      <c r="E35" s="93" t="str">
        <f>IF(ROUNDDOWN(SUMIF('(別表1)補助対象経費積算表'!$B$7:$B$56,$C35,'(別表1)補助対象経費積算表'!$C$7:$C$56)*1.1,0)=0,"",ROUNDDOWN(SUMIF('(別表1)補助対象経費積算表'!$B$7:$B$56,$C35,'(別表1)補助対象経費積算表'!$C$7:$C$56)*1.1,0))</f>
        <v/>
      </c>
      <c r="F35" s="93"/>
      <c r="G35" s="93" t="str">
        <f t="shared" si="0"/>
        <v/>
      </c>
      <c r="H35" s="93"/>
      <c r="I35" s="126"/>
      <c r="J35" s="126"/>
      <c r="K35" s="134">
        <f>IFERROR(SUM(SUMIF('(別表1)補助対象経費積算表'!$B$7:$B$56,$C35,'(別表1)補助対象経費積算表'!$C$7:$C$56),-$I35),"")</f>
        <v>0</v>
      </c>
      <c r="L35" s="139"/>
      <c r="M35" s="157"/>
      <c r="N35" s="3">
        <v>2</v>
      </c>
      <c r="O35" s="3"/>
      <c r="P35" s="3"/>
      <c r="Q35" s="3"/>
      <c r="R35" s="3"/>
      <c r="S35" s="3"/>
      <c r="T35" s="3"/>
      <c r="U35" s="3"/>
    </row>
    <row r="36" spans="1:21" s="4" customFormat="1">
      <c r="A36" s="14"/>
      <c r="B36" s="32"/>
      <c r="C36" s="52" t="str">
        <f>VLOOKUP("展示会等出展事業",管理者用!$A$1:$K$3,$N36+1,0)</f>
        <v>商品・技術のPR経費</v>
      </c>
      <c r="D36" s="52"/>
      <c r="E36" s="93" t="str">
        <f>IF(ROUNDDOWN(SUMIF('(別表1)補助対象経費積算表'!$B$7:$B$56,$C36,'(別表1)補助対象経費積算表'!$C$7:$C$56)*1.1,0)=0,"",ROUNDDOWN(SUMIF('(別表1)補助対象経費積算表'!$B$7:$B$56,$C36,'(別表1)補助対象経費積算表'!$C$7:$C$56)*1.1,0))</f>
        <v/>
      </c>
      <c r="F36" s="93"/>
      <c r="G36" s="93" t="str">
        <f t="shared" si="0"/>
        <v/>
      </c>
      <c r="H36" s="93"/>
      <c r="I36" s="126"/>
      <c r="J36" s="126"/>
      <c r="K36" s="134">
        <f>IFERROR(SUM(SUMIF('(別表1)補助対象経費積算表'!$B$7:$B$56,$C36,'(別表1)補助対象経費積算表'!$C$7:$C$56),-$I36),"")</f>
        <v>0</v>
      </c>
      <c r="L36" s="139"/>
      <c r="M36" s="157"/>
      <c r="N36" s="3">
        <v>3</v>
      </c>
      <c r="O36" s="3"/>
      <c r="P36" s="3"/>
      <c r="Q36" s="3"/>
      <c r="R36" s="3"/>
      <c r="S36" s="3"/>
      <c r="T36" s="3"/>
      <c r="U36" s="3"/>
    </row>
    <row r="37" spans="1:21" s="4" customFormat="1">
      <c r="A37" s="14"/>
      <c r="B37" s="32"/>
      <c r="C37" s="52" t="str">
        <f>VLOOKUP("展示会等出展事業",管理者用!$A$1:$K$3,$N37+1,0)</f>
        <v>輸送費</v>
      </c>
      <c r="D37" s="52"/>
      <c r="E37" s="93" t="str">
        <f>IF(ROUNDDOWN(SUMIF('(別表1)補助対象経費積算表'!$B$7:$B$56,$C37,'(別表1)補助対象経費積算表'!$C$7:$C$56)*1.1,0)=0,"",ROUNDDOWN(SUMIF('(別表1)補助対象経費積算表'!$B$7:$B$56,$C37,'(別表1)補助対象経費積算表'!$C$7:$C$56)*1.1,0))</f>
        <v/>
      </c>
      <c r="F37" s="93"/>
      <c r="G37" s="93" t="str">
        <f t="shared" si="0"/>
        <v/>
      </c>
      <c r="H37" s="93"/>
      <c r="I37" s="126"/>
      <c r="J37" s="126"/>
      <c r="K37" s="134">
        <f>IFERROR(SUM(SUMIF('(別表1)補助対象経費積算表'!$B$7:$B$56,$C37,'(別表1)補助対象経費積算表'!$C$7:$C$56),-$I37),"")</f>
        <v>0</v>
      </c>
      <c r="L37" s="139"/>
      <c r="M37" s="157"/>
      <c r="N37" s="3">
        <v>4</v>
      </c>
      <c r="O37" s="3"/>
      <c r="P37" s="3"/>
      <c r="Q37" s="3"/>
      <c r="R37" s="3"/>
      <c r="S37" s="3"/>
      <c r="T37" s="3"/>
      <c r="U37" s="3"/>
    </row>
    <row r="38" spans="1:21" s="4" customFormat="1">
      <c r="A38" s="14"/>
      <c r="B38" s="32"/>
      <c r="C38" s="52" t="str">
        <f>VLOOKUP("展示会等出展事業",管理者用!$A$1:$K$3,$N38+1,0)</f>
        <v>交通費</v>
      </c>
      <c r="D38" s="52"/>
      <c r="E38" s="93" t="str">
        <f>IF(ROUNDDOWN(SUMIF('(別表1)補助対象経費積算表'!$B$7:$B$56,$C38,'(別表1)補助対象経費積算表'!$C$7:$C$56)*1.1,0)=0,"",ROUNDDOWN(SUMIF('(別表1)補助対象経費積算表'!$B$7:$B$56,$C38,'(別表1)補助対象経費積算表'!$C$7:$C$56)*1.1,0))</f>
        <v/>
      </c>
      <c r="F38" s="93"/>
      <c r="G38" s="93" t="str">
        <f t="shared" si="0"/>
        <v/>
      </c>
      <c r="H38" s="93"/>
      <c r="I38" s="126"/>
      <c r="J38" s="126"/>
      <c r="K38" s="134">
        <f>IFERROR(SUM(SUMIF('(別表1)補助対象経費積算表'!$B$7:$B$56,$C38,'(別表1)補助対象経費積算表'!$C$7:$C$56),-$I38),"")</f>
        <v>0</v>
      </c>
      <c r="L38" s="139"/>
      <c r="M38" s="157"/>
      <c r="N38" s="3">
        <v>5</v>
      </c>
      <c r="O38" s="3"/>
      <c r="P38" s="3"/>
      <c r="Q38" s="3"/>
      <c r="R38" s="3"/>
      <c r="S38" s="3"/>
      <c r="T38" s="3"/>
      <c r="U38" s="3"/>
    </row>
    <row r="39" spans="1:21" s="4" customFormat="1">
      <c r="A39" s="14"/>
      <c r="B39" s="32"/>
      <c r="C39" s="52" t="str">
        <f>VLOOKUP("展示会等出展事業",管理者用!$A$1:$K$3,$N39+1,0)</f>
        <v>展示会出展後の営業活動費</v>
      </c>
      <c r="D39" s="52"/>
      <c r="E39" s="93" t="str">
        <f>IF(ROUNDDOWN(SUMIF('(別表1)補助対象経費積算表'!$B$7:$B$56,$C39,'(別表1)補助対象経費積算表'!$C$7:$C$56)*1.1,0)=0,"",ROUNDDOWN(SUMIF('(別表1)補助対象経費積算表'!$B$7:$B$56,$C39,'(別表1)補助対象経費積算表'!$C$7:$C$56)*1.1,0))</f>
        <v/>
      </c>
      <c r="F39" s="93"/>
      <c r="G39" s="93" t="str">
        <f t="shared" si="0"/>
        <v/>
      </c>
      <c r="H39" s="93"/>
      <c r="I39" s="126"/>
      <c r="J39" s="126"/>
      <c r="K39" s="134">
        <f>IFERROR(SUM(SUMIF('(別表1)補助対象経費積算表'!$B$7:$B$56,$C39,'(別表1)補助対象経費積算表'!$C$7:$C$56),-$I39),"")</f>
        <v>0</v>
      </c>
      <c r="L39" s="139"/>
      <c r="M39" s="157"/>
      <c r="N39" s="3">
        <v>6</v>
      </c>
      <c r="O39" s="3"/>
      <c r="P39" s="3"/>
      <c r="Q39" s="3"/>
      <c r="R39" s="3"/>
      <c r="S39" s="3"/>
      <c r="T39" s="3"/>
      <c r="U39" s="3"/>
    </row>
    <row r="40" spans="1:21" s="4" customFormat="1">
      <c r="A40" s="14"/>
      <c r="B40" s="32"/>
      <c r="C40" s="52" t="str">
        <f>VLOOKUP("展示会等出展事業",管理者用!$A$1:$K$3,$N40+1,0)</f>
        <v>宿泊費</v>
      </c>
      <c r="D40" s="52"/>
      <c r="E40" s="93" t="str">
        <f>IF(ROUNDDOWN(SUMIF('(別表1)補助対象経費積算表'!$B$7:$B$56,$C40,'(別表1)補助対象経費積算表'!$C$7:$C$56)*1.1,0)=0,"",ROUNDDOWN(SUMIF('(別表1)補助対象経費積算表'!$B$7:$B$56,$C40,'(別表1)補助対象経費積算表'!$C$7:$C$56)*1.1,0))</f>
        <v/>
      </c>
      <c r="F40" s="93"/>
      <c r="G40" s="93" t="str">
        <f t="shared" si="0"/>
        <v/>
      </c>
      <c r="H40" s="93"/>
      <c r="I40" s="127"/>
      <c r="J40" s="130"/>
      <c r="K40" s="134">
        <f>IFERROR(SUM(SUMIF('(別表1)補助対象経費積算表'!$B$7:$B$56,$C40,'(別表1)補助対象経費積算表'!$C$7:$C$56),-$I40),"")</f>
        <v>0</v>
      </c>
      <c r="L40" s="139"/>
      <c r="M40" s="157"/>
      <c r="N40" s="3">
        <v>7</v>
      </c>
      <c r="O40" s="3"/>
      <c r="P40" s="3"/>
      <c r="Q40" s="3"/>
      <c r="R40" s="3"/>
      <c r="S40" s="3"/>
      <c r="T40" s="3"/>
      <c r="U40" s="3"/>
    </row>
    <row r="41" spans="1:21" s="4" customFormat="1">
      <c r="A41" s="14"/>
      <c r="B41" s="32"/>
      <c r="C41" s="52" t="str">
        <f>VLOOKUP("展示会等出展事業",管理者用!$A$1:$K$3,$N41+1,0)</f>
        <v>展示会サポート費</v>
      </c>
      <c r="D41" s="52"/>
      <c r="E41" s="93" t="str">
        <f>IF(ROUNDDOWN(SUMIF('(別表1)補助対象経費積算表'!$B$7:$B$56,$C41,'(別表1)補助対象経費積算表'!$C$7:$C$56)*1.1,0)=0,"",ROUNDDOWN(SUMIF('(別表1)補助対象経費積算表'!$B$7:$B$56,$C41,'(別表1)補助対象経費積算表'!$C$7:$C$56)*1.1,0))</f>
        <v/>
      </c>
      <c r="F41" s="93"/>
      <c r="G41" s="93" t="str">
        <f t="shared" si="0"/>
        <v/>
      </c>
      <c r="H41" s="93"/>
      <c r="I41" s="127"/>
      <c r="J41" s="130"/>
      <c r="K41" s="134">
        <f>IFERROR(SUM(SUMIF('(別表1)補助対象経費積算表'!$B$7:$B$56,$C41,'(別表1)補助対象経費積算表'!$C$7:$C$56),-$I41),"")</f>
        <v>0</v>
      </c>
      <c r="L41" s="139"/>
      <c r="M41" s="157"/>
      <c r="N41" s="3">
        <v>8</v>
      </c>
      <c r="O41" s="3"/>
      <c r="P41" s="3"/>
      <c r="Q41" s="3"/>
      <c r="R41" s="3"/>
      <c r="S41" s="3"/>
      <c r="T41" s="3"/>
      <c r="U41" s="3"/>
    </row>
    <row r="42" spans="1:21" s="4" customFormat="1">
      <c r="A42" s="14"/>
      <c r="B42" s="32"/>
      <c r="C42" s="52" t="str">
        <f>VLOOKUP("展示会等出展事業",管理者用!$A$1:$K$3,$N42+1,0)</f>
        <v>役務費</v>
      </c>
      <c r="D42" s="52"/>
      <c r="E42" s="93" t="str">
        <f>IF(ROUNDDOWN(SUMIF('(別表1)補助対象経費積算表'!$B$7:$B$56,$C42,'(別表1)補助対象経費積算表'!$C$7:$C$56)*1.1,0)=0,"",ROUNDDOWN(SUMIF('(別表1)補助対象経費積算表'!$B$7:$B$56,$C42,'(別表1)補助対象経費積算表'!$C$7:$C$56)*1.1,0))</f>
        <v/>
      </c>
      <c r="F42" s="93"/>
      <c r="G42" s="93" t="str">
        <f t="shared" si="0"/>
        <v/>
      </c>
      <c r="H42" s="93"/>
      <c r="I42" s="127"/>
      <c r="J42" s="130"/>
      <c r="K42" s="134">
        <f>IFERROR(SUM(SUMIF('(別表1)補助対象経費積算表'!$B$7:$B$56,$C42,'(別表1)補助対象経費積算表'!$C$7:$C$56),-$I42),"")</f>
        <v>0</v>
      </c>
      <c r="L42" s="139"/>
      <c r="M42" s="157"/>
      <c r="N42" s="3">
        <v>9</v>
      </c>
      <c r="O42" s="3"/>
      <c r="P42" s="3"/>
      <c r="Q42" s="3"/>
      <c r="R42" s="3"/>
      <c r="S42" s="3"/>
      <c r="T42" s="3"/>
      <c r="U42" s="3"/>
    </row>
    <row r="43" spans="1:21" s="4" customFormat="1">
      <c r="A43" s="14"/>
      <c r="B43" s="32"/>
      <c r="C43" s="52" t="str">
        <f>VLOOKUP("展示会等出展事業",管理者用!$A$1:$K$3,$N43+1,0)</f>
        <v>その他</v>
      </c>
      <c r="D43" s="52"/>
      <c r="E43" s="93" t="str">
        <f>IF(ROUNDDOWN(SUMIF('(別表1)補助対象経費積算表'!$B$7:$B$56,$C43,'(別表1)補助対象経費積算表'!$C$7:$C$56)*1.1,0)=0,"",ROUNDDOWN(SUMIF('(別表1)補助対象経費積算表'!$B$7:$B$56,$C43,'(別表1)補助対象経費積算表'!$C$7:$C$56)*1.1,0))</f>
        <v/>
      </c>
      <c r="F43" s="93"/>
      <c r="G43" s="93" t="str">
        <f t="shared" si="0"/>
        <v/>
      </c>
      <c r="H43" s="93"/>
      <c r="I43" s="127"/>
      <c r="J43" s="130"/>
      <c r="K43" s="134">
        <f>IFERROR(SUM(SUMIF('(別表1)補助対象経費積算表'!$B$7:$B$56,$C43,'(別表1)補助対象経費積算表'!$C$7:$C$56),-$I43),"")</f>
        <v>0</v>
      </c>
      <c r="L43" s="139"/>
      <c r="M43" s="157"/>
      <c r="N43" s="3">
        <v>10</v>
      </c>
      <c r="O43" s="3"/>
      <c r="P43" s="3"/>
      <c r="Q43" s="3"/>
      <c r="R43" s="3"/>
      <c r="S43" s="3"/>
      <c r="T43" s="3"/>
      <c r="U43" s="3"/>
    </row>
    <row r="44" spans="1:21" s="4" customFormat="1">
      <c r="A44" s="14"/>
      <c r="B44" s="32"/>
      <c r="C44" s="53" t="s">
        <v>47</v>
      </c>
      <c r="D44" s="53"/>
      <c r="E44" s="93">
        <f>SUM(E$34:F$43)</f>
        <v>0</v>
      </c>
      <c r="F44" s="93"/>
      <c r="G44" s="93">
        <f>SUM(G$34:H$43)</f>
        <v>0</v>
      </c>
      <c r="H44" s="93"/>
      <c r="I44" s="93">
        <f>SUM(I$34:J$43)</f>
        <v>0</v>
      </c>
      <c r="J44" s="93"/>
      <c r="K44" s="93">
        <f>SUM(K$34:L$43)</f>
        <v>0</v>
      </c>
      <c r="L44" s="93"/>
      <c r="M44" s="157"/>
      <c r="N44" s="3">
        <v>11</v>
      </c>
      <c r="O44" s="3"/>
      <c r="P44" s="3"/>
      <c r="Q44" s="3"/>
      <c r="R44" s="3"/>
      <c r="S44" s="3"/>
      <c r="T44" s="3"/>
      <c r="U44" s="3"/>
    </row>
    <row r="45" spans="1:21" s="4" customFormat="1" ht="19.5">
      <c r="A45" s="15"/>
      <c r="B45" s="32"/>
      <c r="C45" s="49" t="s">
        <v>83</v>
      </c>
      <c r="D45" s="69"/>
      <c r="E45" s="94"/>
      <c r="F45" s="94"/>
      <c r="G45" s="94"/>
      <c r="H45" s="94"/>
      <c r="I45" s="94"/>
      <c r="J45" s="94"/>
      <c r="K45" s="94"/>
      <c r="L45" s="94"/>
      <c r="M45" s="157"/>
      <c r="N45" s="3"/>
      <c r="O45" s="3"/>
      <c r="P45" s="3"/>
      <c r="Q45" s="3"/>
      <c r="R45" s="3"/>
      <c r="S45" s="3"/>
      <c r="T45" s="3"/>
      <c r="U45" s="3"/>
    </row>
    <row r="46" spans="1:21" s="4" customFormat="1" ht="20.25">
      <c r="A46" s="15"/>
      <c r="B46" s="32"/>
      <c r="C46" s="54" t="s">
        <v>52</v>
      </c>
      <c r="D46" s="54"/>
      <c r="E46" s="54"/>
      <c r="F46" s="54"/>
      <c r="G46" s="54"/>
      <c r="H46" s="54"/>
      <c r="I46" s="54"/>
      <c r="J46" s="131"/>
      <c r="K46" s="135">
        <f>IF(ROUNDDOWN($K$44/2,-3)&gt;=800000-$J$48,800000-$J$48,ROUNDDOWN($K$44/2,-3))</f>
        <v>0</v>
      </c>
      <c r="L46" s="140"/>
      <c r="M46" s="157"/>
      <c r="N46" s="3"/>
      <c r="O46" s="3"/>
      <c r="P46" s="3"/>
      <c r="Q46" s="3"/>
      <c r="R46" s="3"/>
      <c r="S46" s="3"/>
      <c r="T46" s="3"/>
      <c r="U46" s="3"/>
    </row>
    <row r="47" spans="1:21" s="4" customFormat="1" ht="39.6" customHeight="1">
      <c r="A47" s="16"/>
      <c r="B47" s="33" t="s">
        <v>75</v>
      </c>
      <c r="C47" s="55"/>
      <c r="D47" s="55"/>
      <c r="E47" s="55"/>
      <c r="F47" s="55"/>
      <c r="G47" s="55"/>
      <c r="H47" s="55"/>
      <c r="I47" s="55"/>
      <c r="J47" s="55"/>
      <c r="K47" s="55"/>
      <c r="L47" s="55"/>
      <c r="M47" s="149"/>
      <c r="N47" s="3"/>
      <c r="O47" s="3"/>
      <c r="P47" s="3"/>
      <c r="Q47" s="3"/>
      <c r="R47" s="3"/>
      <c r="S47" s="3"/>
      <c r="T47" s="3"/>
      <c r="U47" s="3"/>
    </row>
    <row r="48" spans="1:21" s="4" customFormat="1">
      <c r="A48" s="17" t="s">
        <v>101</v>
      </c>
      <c r="B48" s="34" t="s">
        <v>22</v>
      </c>
      <c r="C48" s="56"/>
      <c r="D48" s="70" t="s">
        <v>25</v>
      </c>
      <c r="E48" s="95"/>
      <c r="F48" s="95"/>
      <c r="G48" s="95"/>
      <c r="H48" s="95"/>
      <c r="I48" s="95"/>
      <c r="J48" s="132"/>
      <c r="K48" s="136"/>
      <c r="L48" s="95" t="s">
        <v>5</v>
      </c>
      <c r="M48" s="158"/>
      <c r="N48" s="3"/>
      <c r="O48" s="3"/>
      <c r="P48" s="3"/>
      <c r="Q48" s="3"/>
      <c r="R48" s="3"/>
      <c r="S48" s="3"/>
      <c r="T48" s="3"/>
      <c r="U48" s="3"/>
    </row>
    <row r="49" spans="1:21" s="4" customFormat="1" ht="40.5" customHeight="1">
      <c r="A49" s="18"/>
      <c r="B49" s="35"/>
      <c r="C49" s="57"/>
      <c r="D49" s="71"/>
      <c r="E49" s="71"/>
      <c r="F49" s="71"/>
      <c r="G49" s="71"/>
      <c r="H49" s="71"/>
      <c r="I49" s="71"/>
      <c r="J49" s="71"/>
      <c r="K49" s="71"/>
      <c r="L49" s="71"/>
      <c r="M49" s="159"/>
      <c r="N49" s="3"/>
      <c r="O49" s="3"/>
      <c r="P49" s="3"/>
      <c r="Q49" s="3"/>
      <c r="R49" s="3"/>
      <c r="S49" s="3"/>
      <c r="T49" s="3"/>
      <c r="U49" s="3"/>
    </row>
    <row r="50" spans="1:21" s="4" customFormat="1">
      <c r="A50" s="5"/>
      <c r="B50" s="5"/>
      <c r="C50" s="36"/>
      <c r="D50" s="36"/>
      <c r="E50" s="5"/>
      <c r="F50" s="5"/>
      <c r="G50" s="5"/>
      <c r="H50" s="5"/>
      <c r="I50" s="5"/>
      <c r="J50" s="5"/>
      <c r="K50" s="5"/>
      <c r="L50" s="5"/>
      <c r="M50" s="5"/>
      <c r="N50" s="3"/>
      <c r="O50" s="3"/>
      <c r="P50" s="3"/>
      <c r="Q50" s="3"/>
      <c r="R50" s="3"/>
      <c r="S50" s="3"/>
      <c r="T50" s="3"/>
      <c r="U50" s="3"/>
    </row>
    <row r="51" spans="1:21" s="4" customFormat="1">
      <c r="A51" s="5"/>
      <c r="B51" s="5"/>
      <c r="C51" s="36"/>
      <c r="D51" s="36"/>
      <c r="E51" s="5"/>
      <c r="F51" s="5"/>
      <c r="G51" s="5"/>
      <c r="H51" s="5"/>
      <c r="I51" s="5"/>
      <c r="J51" s="5"/>
      <c r="K51" s="5"/>
      <c r="L51" s="5"/>
      <c r="M51" s="5"/>
      <c r="N51" s="3"/>
      <c r="O51" s="3"/>
      <c r="P51" s="3"/>
      <c r="Q51" s="3"/>
      <c r="R51" s="3"/>
      <c r="S51" s="3"/>
      <c r="T51" s="3"/>
      <c r="U51" s="3"/>
    </row>
    <row r="52" spans="1:21" s="4" customFormat="1">
      <c r="A52" s="5"/>
      <c r="B52" s="5"/>
      <c r="C52" s="36"/>
      <c r="D52" s="36"/>
      <c r="E52" s="5"/>
      <c r="F52" s="5"/>
      <c r="G52" s="5"/>
      <c r="H52" s="5"/>
      <c r="I52" s="5"/>
      <c r="J52" s="5"/>
      <c r="K52" s="5"/>
      <c r="L52" s="5"/>
      <c r="M52" s="5"/>
      <c r="N52" s="3"/>
      <c r="O52" s="3"/>
      <c r="P52" s="3"/>
      <c r="Q52" s="3"/>
      <c r="R52" s="3"/>
      <c r="S52" s="3"/>
      <c r="T52" s="3"/>
      <c r="U52" s="3"/>
    </row>
    <row r="53" spans="1:21" s="4" customFormat="1">
      <c r="A53" s="5"/>
      <c r="B53" s="5"/>
      <c r="C53" s="36"/>
      <c r="D53" s="36"/>
      <c r="E53" s="5"/>
      <c r="F53" s="5"/>
      <c r="G53" s="5"/>
      <c r="H53" s="5"/>
      <c r="I53" s="5"/>
      <c r="J53" s="5"/>
      <c r="K53" s="5"/>
      <c r="L53" s="5"/>
      <c r="M53" s="5"/>
      <c r="N53" s="3"/>
      <c r="O53" s="3"/>
      <c r="P53" s="3"/>
      <c r="Q53" s="3"/>
      <c r="R53" s="3"/>
      <c r="S53" s="3"/>
      <c r="T53" s="3"/>
      <c r="U53" s="3"/>
    </row>
  </sheetData>
  <mergeCells count="130">
    <mergeCell ref="A2:M2"/>
    <mergeCell ref="B3:D3"/>
    <mergeCell ref="E3:M3"/>
    <mergeCell ref="B4:D4"/>
    <mergeCell ref="E4:M4"/>
    <mergeCell ref="H5:I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E14:F14"/>
    <mergeCell ref="G14:M14"/>
    <mergeCell ref="E15:F15"/>
    <mergeCell ref="G15:M15"/>
    <mergeCell ref="B16:D16"/>
    <mergeCell ref="E16:M16"/>
    <mergeCell ref="B17:D17"/>
    <mergeCell ref="E17:M17"/>
    <mergeCell ref="E18:H18"/>
    <mergeCell ref="J18:M18"/>
    <mergeCell ref="E19:H19"/>
    <mergeCell ref="J19:M19"/>
    <mergeCell ref="E20:F20"/>
    <mergeCell ref="G20:M20"/>
    <mergeCell ref="E21:F21"/>
    <mergeCell ref="G21:M21"/>
    <mergeCell ref="E22:F22"/>
    <mergeCell ref="G22:M22"/>
    <mergeCell ref="B23:D23"/>
    <mergeCell ref="E23:M23"/>
    <mergeCell ref="D25:E25"/>
    <mergeCell ref="F25:L25"/>
    <mergeCell ref="D26:E26"/>
    <mergeCell ref="F26:L26"/>
    <mergeCell ref="D27:E27"/>
    <mergeCell ref="F27:L27"/>
    <mergeCell ref="D28:E28"/>
    <mergeCell ref="F28:L28"/>
    <mergeCell ref="D29:E29"/>
    <mergeCell ref="F29:L29"/>
    <mergeCell ref="G32:J32"/>
    <mergeCell ref="G33:H33"/>
    <mergeCell ref="I33:J33"/>
    <mergeCell ref="C34:D34"/>
    <mergeCell ref="E34:F34"/>
    <mergeCell ref="G34:H34"/>
    <mergeCell ref="I34:J34"/>
    <mergeCell ref="K34:L34"/>
    <mergeCell ref="C35:D35"/>
    <mergeCell ref="E35:F35"/>
    <mergeCell ref="G35:H35"/>
    <mergeCell ref="I35:J35"/>
    <mergeCell ref="K35:L35"/>
    <mergeCell ref="C36:D36"/>
    <mergeCell ref="E36:F36"/>
    <mergeCell ref="G36:H36"/>
    <mergeCell ref="I36:J36"/>
    <mergeCell ref="K36:L36"/>
    <mergeCell ref="C37:D37"/>
    <mergeCell ref="E37:F37"/>
    <mergeCell ref="G37:H37"/>
    <mergeCell ref="I37:J37"/>
    <mergeCell ref="K37:L37"/>
    <mergeCell ref="C38:D38"/>
    <mergeCell ref="E38:F38"/>
    <mergeCell ref="G38:H38"/>
    <mergeCell ref="I38:J38"/>
    <mergeCell ref="K38:L38"/>
    <mergeCell ref="C39:D39"/>
    <mergeCell ref="E39:F39"/>
    <mergeCell ref="G39:H39"/>
    <mergeCell ref="I39:J39"/>
    <mergeCell ref="K39:L39"/>
    <mergeCell ref="C40:D40"/>
    <mergeCell ref="E40:F40"/>
    <mergeCell ref="G40:H40"/>
    <mergeCell ref="I40:J40"/>
    <mergeCell ref="K40:L40"/>
    <mergeCell ref="C41:D41"/>
    <mergeCell ref="E41:F41"/>
    <mergeCell ref="G41:H41"/>
    <mergeCell ref="I41:J41"/>
    <mergeCell ref="K41:L41"/>
    <mergeCell ref="C42:D42"/>
    <mergeCell ref="E42:F42"/>
    <mergeCell ref="G42:H42"/>
    <mergeCell ref="I42:J42"/>
    <mergeCell ref="K42:L42"/>
    <mergeCell ref="C43:D43"/>
    <mergeCell ref="E43:F43"/>
    <mergeCell ref="G43:H43"/>
    <mergeCell ref="I43:J43"/>
    <mergeCell ref="K43:L43"/>
    <mergeCell ref="C44:D44"/>
    <mergeCell ref="E44:F44"/>
    <mergeCell ref="G44:H44"/>
    <mergeCell ref="I44:J44"/>
    <mergeCell ref="K44:L44"/>
    <mergeCell ref="C46:J46"/>
    <mergeCell ref="K46:L46"/>
    <mergeCell ref="B47:L47"/>
    <mergeCell ref="D48:I48"/>
    <mergeCell ref="J48:K48"/>
    <mergeCell ref="L48:M48"/>
    <mergeCell ref="D49:M49"/>
    <mergeCell ref="B5:D6"/>
    <mergeCell ref="B7:D8"/>
    <mergeCell ref="B14:D15"/>
    <mergeCell ref="B18:C19"/>
    <mergeCell ref="B20:D22"/>
    <mergeCell ref="C32:D33"/>
    <mergeCell ref="E32:F33"/>
    <mergeCell ref="K32:L33"/>
    <mergeCell ref="A48:A49"/>
    <mergeCell ref="B48:C49"/>
    <mergeCell ref="A3:A11"/>
    <mergeCell ref="A12:A23"/>
    <mergeCell ref="A24:A47"/>
  </mergeCells>
  <phoneticPr fontId="2"/>
  <dataValidations count="2">
    <dataValidation operator="greaterThanOrEqual" allowBlank="1" showDropDown="0" showInputMessage="1" showErrorMessage="1" sqref="I1:M6 F1:G6 F24:F31 B50:M1048576 E28:E32 D24:E26 D28:D31 C24:C32 B1:D11 I8:M11 F8:G11 H1:H11 H24:L31 K32 C47:J47 C45:J45 D18:D19 E1:E17 L45 D49 B16:B18 H12:M13 F12:F13 B12:B14 C12:D13 G12:G15 G44:J44 G24:G43 E20:E23 K45:K47 C46 L47 C34:F44 B23:B48 K34:L44 M24:M47"/>
    <dataValidation type="date" operator="greaterThanOrEqual" allowBlank="1" showDropDown="0" showInputMessage="1" showErrorMessage="1" prompt="「2025/4/1」のように入力してください。_x000a_自動で和暦表記になります。" sqref="E18:H19 J18:M19">
      <formula1>1</formula1>
    </dataValidation>
  </dataValidations>
  <printOptions horizontalCentered="1"/>
  <pageMargins left="0.31496062992125984" right="0.31496062992125984" top="0.74803149606299213" bottom="0.74803149606299213" header="0.31496062992125984" footer="0.31496062992125984"/>
  <pageSetup paperSize="9" scale="84" fitToWidth="1" fitToHeight="1" orientation="portrait" usePrinterDefaults="1" r:id="rId1"/>
  <rowBreaks count="1" manualBreakCount="1">
    <brk id="2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E36"/>
  <sheetViews>
    <sheetView view="pageBreakPreview" zoomScaleSheetLayoutView="100" workbookViewId="0">
      <selection activeCell="B7" sqref="B7"/>
    </sheetView>
  </sheetViews>
  <sheetFormatPr defaultRowHeight="18.75"/>
  <cols>
    <col min="1" max="1" width="6.75" style="162" customWidth="1"/>
    <col min="2" max="2" width="25" customWidth="1"/>
    <col min="3" max="3" width="20.625" customWidth="1"/>
    <col min="4" max="4" width="60.625" customWidth="1"/>
  </cols>
  <sheetData>
    <row r="1" spans="1:5">
      <c r="A1" s="164" t="str">
        <f>"（別表1）補助対象経費積算表"&amp;"("&amp;'(別紙1)事業計画書'!$E$12&amp;")"</f>
        <v>（別表1）補助対象経費積算表()</v>
      </c>
      <c r="B1" s="164"/>
      <c r="C1" s="164"/>
      <c r="D1" s="164"/>
    </row>
    <row r="2" spans="1:5" s="163" customFormat="1">
      <c r="A2" s="165" t="s">
        <v>77</v>
      </c>
      <c r="B2" s="165" t="s">
        <v>78</v>
      </c>
      <c r="C2" s="165" t="s">
        <v>81</v>
      </c>
      <c r="D2" s="165" t="s">
        <v>79</v>
      </c>
    </row>
    <row r="3" spans="1:5" s="162" customFormat="1">
      <c r="A3" s="166" t="s">
        <v>84</v>
      </c>
      <c r="B3" s="165" t="s">
        <v>15</v>
      </c>
      <c r="C3" s="171">
        <v>50000</v>
      </c>
      <c r="D3" s="165" t="s">
        <v>30</v>
      </c>
      <c r="E3" s="174">
        <v>0</v>
      </c>
    </row>
    <row r="4" spans="1:5" s="162" customFormat="1">
      <c r="A4" s="167"/>
      <c r="B4" s="165" t="s">
        <v>85</v>
      </c>
      <c r="C4" s="171">
        <v>60000</v>
      </c>
      <c r="D4" s="165" t="s">
        <v>87</v>
      </c>
      <c r="E4" s="174">
        <v>0</v>
      </c>
    </row>
    <row r="5" spans="1:5" s="162" customFormat="1">
      <c r="A5" s="168"/>
      <c r="B5" s="165" t="s">
        <v>86</v>
      </c>
      <c r="C5" s="171">
        <v>54000</v>
      </c>
      <c r="D5" s="165" t="s">
        <v>88</v>
      </c>
      <c r="E5" s="174">
        <v>0</v>
      </c>
    </row>
    <row r="6" spans="1:5" s="162" customFormat="1">
      <c r="A6" s="169" t="s">
        <v>77</v>
      </c>
      <c r="B6" s="169" t="s">
        <v>78</v>
      </c>
      <c r="C6" s="169" t="s">
        <v>81</v>
      </c>
      <c r="D6" s="169" t="s">
        <v>79</v>
      </c>
      <c r="E6" s="174" t="s">
        <v>82</v>
      </c>
    </row>
    <row r="7" spans="1:5">
      <c r="A7" s="169">
        <f t="shared" ref="A7:A36" si="0">ROW($A1)</f>
        <v>1</v>
      </c>
      <c r="B7" s="170"/>
      <c r="C7" s="172"/>
      <c r="D7" s="173"/>
      <c r="E7" s="175" t="str">
        <f>_xlfn.IFNA(VLOOKUP($B7,管理者用!$A$6:$D$15,4,0),"")</f>
        <v/>
      </c>
    </row>
    <row r="8" spans="1:5">
      <c r="A8" s="169">
        <f t="shared" si="0"/>
        <v>2</v>
      </c>
      <c r="B8" s="170"/>
      <c r="C8" s="172"/>
      <c r="D8" s="173"/>
      <c r="E8" s="175" t="str">
        <f>_xlfn.IFNA(VLOOKUP($B8,管理者用!$A$6:$D$15,4,0),"")</f>
        <v/>
      </c>
    </row>
    <row r="9" spans="1:5">
      <c r="A9" s="169">
        <f t="shared" si="0"/>
        <v>3</v>
      </c>
      <c r="B9" s="170"/>
      <c r="C9" s="172"/>
      <c r="D9" s="173"/>
      <c r="E9" s="175" t="str">
        <f>_xlfn.IFNA(VLOOKUP($B9,管理者用!$A$6:$D$15,4,0),"")</f>
        <v/>
      </c>
    </row>
    <row r="10" spans="1:5">
      <c r="A10" s="169">
        <f t="shared" si="0"/>
        <v>4</v>
      </c>
      <c r="B10" s="170"/>
      <c r="C10" s="172"/>
      <c r="D10" s="173"/>
      <c r="E10" s="175" t="str">
        <f>_xlfn.IFNA(VLOOKUP($B10,管理者用!$A$6:$D$15,4,0),"")</f>
        <v/>
      </c>
    </row>
    <row r="11" spans="1:5">
      <c r="A11" s="169">
        <f t="shared" si="0"/>
        <v>5</v>
      </c>
      <c r="B11" s="170"/>
      <c r="C11" s="172"/>
      <c r="D11" s="173"/>
      <c r="E11" s="175" t="str">
        <f>_xlfn.IFNA(VLOOKUP($B11,管理者用!$A$6:$D$15,4,0),"")</f>
        <v/>
      </c>
    </row>
    <row r="12" spans="1:5">
      <c r="A12" s="169">
        <f t="shared" si="0"/>
        <v>6</v>
      </c>
      <c r="B12" s="170"/>
      <c r="C12" s="172"/>
      <c r="D12" s="173"/>
      <c r="E12" s="175" t="str">
        <f>_xlfn.IFNA(VLOOKUP($B12,管理者用!$A$6:$D$15,4,0),"")</f>
        <v/>
      </c>
    </row>
    <row r="13" spans="1:5">
      <c r="A13" s="169">
        <f t="shared" si="0"/>
        <v>7</v>
      </c>
      <c r="B13" s="170"/>
      <c r="C13" s="172"/>
      <c r="D13" s="173"/>
      <c r="E13" s="175" t="str">
        <f>_xlfn.IFNA(VLOOKUP($B13,管理者用!$A$6:$D$15,4,0),"")</f>
        <v/>
      </c>
    </row>
    <row r="14" spans="1:5">
      <c r="A14" s="169">
        <f t="shared" si="0"/>
        <v>8</v>
      </c>
      <c r="B14" s="170"/>
      <c r="C14" s="172"/>
      <c r="D14" s="173"/>
      <c r="E14" s="175" t="str">
        <f>_xlfn.IFNA(VLOOKUP($B14,管理者用!$A$6:$D$15,4,0),"")</f>
        <v/>
      </c>
    </row>
    <row r="15" spans="1:5">
      <c r="A15" s="169">
        <f t="shared" si="0"/>
        <v>9</v>
      </c>
      <c r="B15" s="170"/>
      <c r="C15" s="172"/>
      <c r="D15" s="173"/>
      <c r="E15" s="175" t="str">
        <f>_xlfn.IFNA(VLOOKUP($B15,管理者用!$A$6:$D$15,4,0),"")</f>
        <v/>
      </c>
    </row>
    <row r="16" spans="1:5">
      <c r="A16" s="169">
        <f t="shared" si="0"/>
        <v>10</v>
      </c>
      <c r="B16" s="170"/>
      <c r="C16" s="172"/>
      <c r="D16" s="173"/>
      <c r="E16" s="175" t="str">
        <f>_xlfn.IFNA(VLOOKUP($B16,管理者用!$A$6:$D$15,4,0),"")</f>
        <v/>
      </c>
    </row>
    <row r="17" spans="1:5">
      <c r="A17" s="169">
        <f t="shared" si="0"/>
        <v>11</v>
      </c>
      <c r="B17" s="170"/>
      <c r="C17" s="172"/>
      <c r="D17" s="173"/>
      <c r="E17" s="175" t="str">
        <f>_xlfn.IFNA(VLOOKUP($B17,管理者用!$A$6:$D$15,4,0),"")</f>
        <v/>
      </c>
    </row>
    <row r="18" spans="1:5">
      <c r="A18" s="169">
        <f t="shared" si="0"/>
        <v>12</v>
      </c>
      <c r="B18" s="170"/>
      <c r="C18" s="172"/>
      <c r="D18" s="173"/>
      <c r="E18" s="175" t="str">
        <f>_xlfn.IFNA(VLOOKUP($B18,管理者用!$A$6:$D$15,4,0),"")</f>
        <v/>
      </c>
    </row>
    <row r="19" spans="1:5">
      <c r="A19" s="169">
        <f t="shared" si="0"/>
        <v>13</v>
      </c>
      <c r="B19" s="170"/>
      <c r="C19" s="172"/>
      <c r="D19" s="173"/>
      <c r="E19" s="175" t="str">
        <f>_xlfn.IFNA(VLOOKUP($B19,管理者用!$A$6:$D$15,4,0),"")</f>
        <v/>
      </c>
    </row>
    <row r="20" spans="1:5">
      <c r="A20" s="169">
        <f t="shared" si="0"/>
        <v>14</v>
      </c>
      <c r="B20" s="170"/>
      <c r="C20" s="172"/>
      <c r="D20" s="173"/>
      <c r="E20" s="175" t="str">
        <f>_xlfn.IFNA(VLOOKUP($B20,管理者用!$A$6:$D$15,4,0),"")</f>
        <v/>
      </c>
    </row>
    <row r="21" spans="1:5">
      <c r="A21" s="169">
        <f t="shared" si="0"/>
        <v>15</v>
      </c>
      <c r="B21" s="170"/>
      <c r="C21" s="172"/>
      <c r="D21" s="173"/>
      <c r="E21" s="175" t="str">
        <f>_xlfn.IFNA(VLOOKUP($B21,管理者用!$A$6:$D$15,4,0),"")</f>
        <v/>
      </c>
    </row>
    <row r="22" spans="1:5">
      <c r="A22" s="169">
        <f t="shared" si="0"/>
        <v>16</v>
      </c>
      <c r="B22" s="170"/>
      <c r="C22" s="172"/>
      <c r="D22" s="173"/>
      <c r="E22" s="175" t="str">
        <f>_xlfn.IFNA(VLOOKUP($B22,管理者用!$A$6:$D$15,4,0),"")</f>
        <v/>
      </c>
    </row>
    <row r="23" spans="1:5">
      <c r="A23" s="169">
        <f t="shared" si="0"/>
        <v>17</v>
      </c>
      <c r="B23" s="170"/>
      <c r="C23" s="172"/>
      <c r="D23" s="173"/>
      <c r="E23" s="175" t="str">
        <f>_xlfn.IFNA(VLOOKUP($B23,管理者用!$A$6:$D$15,4,0),"")</f>
        <v/>
      </c>
    </row>
    <row r="24" spans="1:5">
      <c r="A24" s="169">
        <f t="shared" si="0"/>
        <v>18</v>
      </c>
      <c r="B24" s="170"/>
      <c r="C24" s="172"/>
      <c r="D24" s="173"/>
      <c r="E24" s="175" t="str">
        <f>_xlfn.IFNA(VLOOKUP($B24,管理者用!$A$6:$D$15,4,0),"")</f>
        <v/>
      </c>
    </row>
    <row r="25" spans="1:5">
      <c r="A25" s="169">
        <f t="shared" si="0"/>
        <v>19</v>
      </c>
      <c r="B25" s="170"/>
      <c r="C25" s="172"/>
      <c r="D25" s="173"/>
      <c r="E25" s="175" t="str">
        <f>_xlfn.IFNA(VLOOKUP($B25,管理者用!$A$6:$D$15,4,0),"")</f>
        <v/>
      </c>
    </row>
    <row r="26" spans="1:5">
      <c r="A26" s="169">
        <f t="shared" si="0"/>
        <v>20</v>
      </c>
      <c r="B26" s="170"/>
      <c r="C26" s="172"/>
      <c r="D26" s="173"/>
      <c r="E26" s="175" t="str">
        <f>_xlfn.IFNA(VLOOKUP($B26,管理者用!$A$6:$D$15,4,0),"")</f>
        <v/>
      </c>
    </row>
    <row r="27" spans="1:5">
      <c r="A27" s="169">
        <f t="shared" si="0"/>
        <v>21</v>
      </c>
      <c r="B27" s="170"/>
      <c r="C27" s="172"/>
      <c r="D27" s="173"/>
      <c r="E27" s="175" t="str">
        <f>_xlfn.IFNA(VLOOKUP($B27,管理者用!$A$6:$D$15,4,0),"")</f>
        <v/>
      </c>
    </row>
    <row r="28" spans="1:5">
      <c r="A28" s="169">
        <f t="shared" si="0"/>
        <v>22</v>
      </c>
      <c r="B28" s="170"/>
      <c r="C28" s="172"/>
      <c r="D28" s="173"/>
      <c r="E28" s="175" t="str">
        <f>_xlfn.IFNA(VLOOKUP($B28,管理者用!$A$6:$D$15,4,0),"")</f>
        <v/>
      </c>
    </row>
    <row r="29" spans="1:5">
      <c r="A29" s="169">
        <f t="shared" si="0"/>
        <v>23</v>
      </c>
      <c r="B29" s="170"/>
      <c r="C29" s="172"/>
      <c r="D29" s="173"/>
      <c r="E29" s="175" t="str">
        <f>_xlfn.IFNA(VLOOKUP($B29,管理者用!$A$6:$D$15,4,0),"")</f>
        <v/>
      </c>
    </row>
    <row r="30" spans="1:5">
      <c r="A30" s="169">
        <f t="shared" si="0"/>
        <v>24</v>
      </c>
      <c r="B30" s="170"/>
      <c r="C30" s="172"/>
      <c r="D30" s="173"/>
      <c r="E30" s="175" t="str">
        <f>_xlfn.IFNA(VLOOKUP($B30,管理者用!$A$6:$D$15,4,0),"")</f>
        <v/>
      </c>
    </row>
    <row r="31" spans="1:5">
      <c r="A31" s="169">
        <f t="shared" si="0"/>
        <v>25</v>
      </c>
      <c r="B31" s="170"/>
      <c r="C31" s="172"/>
      <c r="D31" s="173"/>
      <c r="E31" s="175" t="str">
        <f>_xlfn.IFNA(VLOOKUP($B31,管理者用!$A$6:$D$15,4,0),"")</f>
        <v/>
      </c>
    </row>
    <row r="32" spans="1:5">
      <c r="A32" s="169">
        <f t="shared" si="0"/>
        <v>26</v>
      </c>
      <c r="B32" s="170"/>
      <c r="C32" s="172"/>
      <c r="D32" s="173"/>
      <c r="E32" s="175" t="str">
        <f>_xlfn.IFNA(VLOOKUP($B32,管理者用!$A$6:$D$15,4,0),"")</f>
        <v/>
      </c>
    </row>
    <row r="33" spans="1:5">
      <c r="A33" s="169">
        <f t="shared" si="0"/>
        <v>27</v>
      </c>
      <c r="B33" s="170"/>
      <c r="C33" s="172"/>
      <c r="D33" s="173"/>
      <c r="E33" s="175" t="str">
        <f>_xlfn.IFNA(VLOOKUP($B33,管理者用!$A$6:$D$15,4,0),"")</f>
        <v/>
      </c>
    </row>
    <row r="34" spans="1:5">
      <c r="A34" s="169">
        <f t="shared" si="0"/>
        <v>28</v>
      </c>
      <c r="B34" s="170"/>
      <c r="C34" s="172"/>
      <c r="D34" s="173"/>
      <c r="E34" s="175" t="str">
        <f>_xlfn.IFNA(VLOOKUP($B34,管理者用!$A$6:$D$15,4,0),"")</f>
        <v/>
      </c>
    </row>
    <row r="35" spans="1:5">
      <c r="A35" s="169">
        <f t="shared" si="0"/>
        <v>29</v>
      </c>
      <c r="B35" s="170"/>
      <c r="C35" s="172"/>
      <c r="D35" s="173"/>
      <c r="E35" s="175" t="str">
        <f>_xlfn.IFNA(VLOOKUP($B35,管理者用!$A$6:$D$15,4,0),"")</f>
        <v/>
      </c>
    </row>
    <row r="36" spans="1:5">
      <c r="A36" s="169">
        <f t="shared" si="0"/>
        <v>30</v>
      </c>
      <c r="B36" s="170"/>
      <c r="C36" s="172"/>
      <c r="D36" s="173"/>
      <c r="E36" s="175" t="str">
        <f>_xlfn.IFNA(VLOOKUP($B36,管理者用!$A$6:$D$15,4,0),"")</f>
        <v/>
      </c>
    </row>
  </sheetData>
  <autoFilter ref="A6:E6">
    <sortState ref="A3:E32">
      <sortCondition ref="E2"/>
    </sortState>
  </autoFilter>
  <mergeCells count="2">
    <mergeCell ref="A1:D1"/>
    <mergeCell ref="A3:A5"/>
  </mergeCells>
  <phoneticPr fontId="2"/>
  <dataValidations count="1">
    <dataValidation type="whole" operator="greaterThanOrEqual" allowBlank="1" showDropDown="0" showInputMessage="1" showErrorMessage="1" sqref="C7:C36">
      <formula1>0</formula1>
    </dataValidation>
  </dataValidations>
  <pageMargins left="0.7" right="0.7" top="0.75" bottom="0.75" header="0.3" footer="0.3"/>
  <pageSetup paperSize="9" fitToWidth="1" fitToHeight="1" orientation="landscape" usePrinterDefaults="1" r:id="rId1"/>
  <rowBreaks count="1" manualBreakCount="1">
    <brk id="26" max="3" man="1"/>
  </row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管理者用!$B$1:$K$1</xm:f>
          </x14:formula1>
          <xm:sqref>B3:B5</xm:sqref>
        </x14:dataValidation>
        <x14:dataValidation type="list" allowBlank="1" showDropDown="0" showInputMessage="1" showErrorMessage="1">
          <x14:formula1>
            <xm:f>管理者用!$B$1:$K$1</xm:f>
          </x14:formula1>
          <xm:sqref>B7:B36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U69"/>
  <sheetViews>
    <sheetView view="pageBreakPreview" zoomScaleSheetLayoutView="100" workbookViewId="0">
      <selection activeCell="E12" sqref="E12:M12"/>
    </sheetView>
  </sheetViews>
  <sheetFormatPr defaultRowHeight="18.75"/>
  <cols>
    <col min="1" max="1" width="13.625" style="1" customWidth="1"/>
    <col min="2" max="2" width="2.625" style="1" customWidth="1"/>
    <col min="3" max="4" width="8.625" style="2" customWidth="1"/>
    <col min="5" max="12" width="6.625" style="1" customWidth="1"/>
    <col min="13" max="13" width="2.625" style="1" customWidth="1"/>
    <col min="14" max="14" width="9" style="3" hidden="1" customWidth="1"/>
    <col min="15" max="16384" width="9" style="3" customWidth="1"/>
  </cols>
  <sheetData>
    <row r="1" spans="1:21">
      <c r="A1" s="5" t="s">
        <v>9</v>
      </c>
      <c r="B1" s="5"/>
      <c r="C1" s="36"/>
      <c r="D1" s="36"/>
      <c r="E1" s="5"/>
      <c r="F1" s="5"/>
      <c r="G1" s="5"/>
      <c r="H1" s="5"/>
      <c r="I1" s="5"/>
      <c r="J1" s="5"/>
      <c r="K1" s="5"/>
      <c r="L1" s="5"/>
      <c r="M1" s="5"/>
    </row>
    <row r="2" spans="1:21" ht="30" customHeight="1">
      <c r="A2" s="6" t="s">
        <v>67</v>
      </c>
      <c r="B2" s="6"/>
      <c r="C2" s="6"/>
      <c r="D2" s="6"/>
      <c r="E2" s="6"/>
      <c r="F2" s="6"/>
      <c r="G2" s="6"/>
      <c r="H2" s="6"/>
      <c r="I2" s="6"/>
      <c r="J2" s="6"/>
      <c r="K2" s="6"/>
      <c r="L2" s="6"/>
      <c r="M2" s="6"/>
    </row>
    <row r="3" spans="1:21" s="4" customFormat="1" ht="18.75" customHeight="1">
      <c r="A3" s="7" t="s">
        <v>4</v>
      </c>
      <c r="B3" s="19" t="s">
        <v>6</v>
      </c>
      <c r="C3" s="19"/>
      <c r="D3" s="19"/>
      <c r="E3" s="191">
        <f>'(別紙1)事業計画書'!$E$3</f>
        <v>0</v>
      </c>
      <c r="F3" s="191"/>
      <c r="G3" s="191"/>
      <c r="H3" s="191"/>
      <c r="I3" s="191"/>
      <c r="J3" s="191"/>
      <c r="K3" s="191"/>
      <c r="L3" s="191"/>
      <c r="M3" s="237"/>
      <c r="N3" s="3"/>
      <c r="O3" s="3"/>
      <c r="P3" s="3"/>
      <c r="Q3" s="3"/>
      <c r="R3" s="3"/>
      <c r="S3" s="3"/>
      <c r="T3" s="3"/>
      <c r="U3" s="3"/>
    </row>
    <row r="4" spans="1:21" s="4" customFormat="1" ht="18.75" customHeight="1">
      <c r="A4" s="8"/>
      <c r="B4" s="20" t="s">
        <v>7</v>
      </c>
      <c r="C4" s="20"/>
      <c r="D4" s="20"/>
      <c r="E4" s="192">
        <f>'(別紙1)事業計画書'!$E$4</f>
        <v>0</v>
      </c>
      <c r="F4" s="192"/>
      <c r="G4" s="192"/>
      <c r="H4" s="192"/>
      <c r="I4" s="192"/>
      <c r="J4" s="192"/>
      <c r="K4" s="192"/>
      <c r="L4" s="192"/>
      <c r="M4" s="238"/>
      <c r="N4" s="3"/>
      <c r="O4" s="3"/>
      <c r="P4" s="3"/>
      <c r="Q4" s="3"/>
      <c r="R4" s="3"/>
      <c r="S4" s="3"/>
      <c r="T4" s="3"/>
      <c r="U4" s="3"/>
    </row>
    <row r="5" spans="1:21" s="4" customFormat="1" ht="18.75" customHeight="1">
      <c r="A5" s="8"/>
      <c r="B5" s="21" t="s">
        <v>8</v>
      </c>
      <c r="C5" s="37"/>
      <c r="D5" s="58"/>
      <c r="E5" s="74" t="s">
        <v>14</v>
      </c>
      <c r="F5" s="207">
        <f>'(別紙1)事業計画書'!$F$5</f>
        <v>0</v>
      </c>
      <c r="G5" s="115" t="s">
        <v>13</v>
      </c>
      <c r="H5" s="207">
        <f>'(別紙1)事業計画書'!$H$5</f>
        <v>0</v>
      </c>
      <c r="I5" s="224"/>
      <c r="J5" s="128"/>
      <c r="K5" s="128"/>
      <c r="L5" s="128"/>
      <c r="M5" s="143"/>
      <c r="N5" s="3"/>
      <c r="O5" s="3"/>
      <c r="P5" s="3"/>
      <c r="Q5" s="3"/>
      <c r="R5" s="3"/>
      <c r="S5" s="3"/>
      <c r="T5" s="3"/>
      <c r="U5" s="3"/>
    </row>
    <row r="6" spans="1:21" s="4" customFormat="1">
      <c r="A6" s="8"/>
      <c r="B6" s="22"/>
      <c r="C6" s="38"/>
      <c r="D6" s="59"/>
      <c r="E6" s="193">
        <f>'(別紙1)事業計画書'!$E$6</f>
        <v>0</v>
      </c>
      <c r="F6" s="208"/>
      <c r="G6" s="208"/>
      <c r="H6" s="208"/>
      <c r="I6" s="208"/>
      <c r="J6" s="208"/>
      <c r="K6" s="208"/>
      <c r="L6" s="208"/>
      <c r="M6" s="239"/>
      <c r="N6" s="3"/>
      <c r="O6" s="3"/>
      <c r="P6" s="3"/>
      <c r="Q6" s="3"/>
      <c r="R6" s="3"/>
      <c r="S6" s="3"/>
      <c r="T6" s="3"/>
      <c r="U6" s="3"/>
    </row>
    <row r="7" spans="1:21" s="4" customFormat="1" ht="18.75" customHeight="1">
      <c r="A7" s="8"/>
      <c r="B7" s="20" t="s">
        <v>10</v>
      </c>
      <c r="C7" s="20"/>
      <c r="D7" s="20"/>
      <c r="E7" s="76" t="s">
        <v>16</v>
      </c>
      <c r="F7" s="209">
        <f>'(別紙1)事業計画書'!$F$7</f>
        <v>0</v>
      </c>
      <c r="G7" s="209"/>
      <c r="H7" s="118" t="s">
        <v>18</v>
      </c>
      <c r="I7" s="115">
        <f>'(別紙1)事業計画書'!$I$7</f>
        <v>0</v>
      </c>
      <c r="J7" s="115"/>
      <c r="K7" s="115"/>
      <c r="L7" s="115"/>
      <c r="M7" s="240"/>
      <c r="N7" s="3"/>
      <c r="O7" s="3"/>
      <c r="P7" s="3"/>
      <c r="Q7" s="3"/>
      <c r="R7" s="3"/>
      <c r="S7" s="3"/>
      <c r="T7" s="3"/>
      <c r="U7" s="3"/>
    </row>
    <row r="8" spans="1:21" s="4" customFormat="1" ht="24.95" customHeight="1">
      <c r="A8" s="8"/>
      <c r="B8" s="20"/>
      <c r="C8" s="20"/>
      <c r="D8" s="20"/>
      <c r="E8" s="77" t="s">
        <v>1</v>
      </c>
      <c r="F8" s="99"/>
      <c r="G8" s="99"/>
      <c r="H8" s="99"/>
      <c r="I8" s="99"/>
      <c r="J8" s="99"/>
      <c r="K8" s="99"/>
      <c r="L8" s="99"/>
      <c r="M8" s="146"/>
      <c r="N8" s="3"/>
      <c r="O8" s="3"/>
      <c r="P8" s="3"/>
      <c r="Q8" s="3"/>
      <c r="R8" s="3"/>
      <c r="S8" s="3"/>
      <c r="T8" s="3"/>
      <c r="U8" s="3"/>
    </row>
    <row r="9" spans="1:21" s="4" customFormat="1" ht="60" customHeight="1">
      <c r="A9" s="8"/>
      <c r="B9" s="20" t="s">
        <v>19</v>
      </c>
      <c r="C9" s="20"/>
      <c r="D9" s="20"/>
      <c r="E9" s="194">
        <f>'(別紙1)事業計画書'!$E$9</f>
        <v>0</v>
      </c>
      <c r="F9" s="210"/>
      <c r="G9" s="210"/>
      <c r="H9" s="210"/>
      <c r="I9" s="210"/>
      <c r="J9" s="210"/>
      <c r="K9" s="210"/>
      <c r="L9" s="210"/>
      <c r="M9" s="241"/>
      <c r="N9" s="3"/>
      <c r="O9" s="3"/>
      <c r="P9" s="3"/>
      <c r="Q9" s="3"/>
      <c r="R9" s="3"/>
      <c r="S9" s="3"/>
      <c r="T9" s="3"/>
      <c r="U9" s="3"/>
    </row>
    <row r="10" spans="1:21" s="4" customFormat="1" ht="18.75" customHeight="1">
      <c r="A10" s="8"/>
      <c r="B10" s="20" t="s">
        <v>21</v>
      </c>
      <c r="C10" s="20"/>
      <c r="D10" s="20"/>
      <c r="E10" s="195">
        <f>'(別紙1)事業計画書'!$E$10</f>
        <v>0</v>
      </c>
      <c r="F10" s="211"/>
      <c r="G10" s="211"/>
      <c r="H10" s="119" t="s">
        <v>5</v>
      </c>
      <c r="I10" s="122" t="s">
        <v>23</v>
      </c>
      <c r="J10" s="122"/>
      <c r="K10" s="210">
        <f>'(別紙1)事業計画書'!$K$10</f>
        <v>0</v>
      </c>
      <c r="L10" s="210"/>
      <c r="M10" s="148" t="s">
        <v>17</v>
      </c>
      <c r="N10" s="3"/>
      <c r="O10" s="3"/>
      <c r="P10" s="3"/>
      <c r="Q10" s="3"/>
      <c r="R10" s="3"/>
      <c r="S10" s="3"/>
      <c r="T10" s="3"/>
      <c r="U10" s="3"/>
    </row>
    <row r="11" spans="1:21" s="4" customFormat="1" ht="19.5">
      <c r="A11" s="9"/>
      <c r="B11" s="23" t="s">
        <v>28</v>
      </c>
      <c r="C11" s="23"/>
      <c r="D11" s="23"/>
      <c r="E11" s="196">
        <f>'(別紙1)事業計画書'!$E$11</f>
        <v>0</v>
      </c>
      <c r="F11" s="212"/>
      <c r="G11" s="212"/>
      <c r="H11" s="212"/>
      <c r="I11" s="123" t="s">
        <v>32</v>
      </c>
      <c r="J11" s="227">
        <f>'(別紙1)事業計画書'!$J$11</f>
        <v>0</v>
      </c>
      <c r="K11" s="227"/>
      <c r="L11" s="227"/>
      <c r="M11" s="149" t="s">
        <v>34</v>
      </c>
      <c r="N11" s="3"/>
      <c r="O11" s="3"/>
      <c r="P11" s="3"/>
      <c r="Q11" s="3"/>
      <c r="R11" s="3"/>
      <c r="S11" s="3"/>
      <c r="T11" s="3"/>
      <c r="U11" s="3"/>
    </row>
    <row r="12" spans="1:21" s="4" customFormat="1">
      <c r="A12" s="10" t="s">
        <v>102</v>
      </c>
      <c r="B12" s="24" t="s">
        <v>50</v>
      </c>
      <c r="C12" s="24"/>
      <c r="D12" s="24"/>
      <c r="E12" s="81"/>
      <c r="F12" s="103"/>
      <c r="G12" s="103"/>
      <c r="H12" s="103"/>
      <c r="I12" s="103"/>
      <c r="J12" s="103"/>
      <c r="K12" s="103"/>
      <c r="L12" s="103"/>
      <c r="M12" s="150"/>
      <c r="N12" s="3"/>
      <c r="O12" s="3"/>
      <c r="P12" s="3"/>
      <c r="Q12" s="3"/>
      <c r="R12" s="3"/>
    </row>
    <row r="13" spans="1:21" s="4" customFormat="1" ht="37.5" customHeight="1">
      <c r="A13" s="11"/>
      <c r="B13" s="25" t="s">
        <v>11</v>
      </c>
      <c r="C13" s="25"/>
      <c r="D13" s="25"/>
      <c r="E13" s="82"/>
      <c r="F13" s="104"/>
      <c r="G13" s="104"/>
      <c r="H13" s="104"/>
      <c r="I13" s="104"/>
      <c r="J13" s="104"/>
      <c r="K13" s="104"/>
      <c r="L13" s="104"/>
      <c r="M13" s="151"/>
      <c r="N13" s="3"/>
      <c r="O13" s="3"/>
      <c r="P13" s="161"/>
      <c r="Q13" s="3"/>
      <c r="R13" s="3"/>
    </row>
    <row r="14" spans="1:21" s="4" customFormat="1">
      <c r="A14" s="11"/>
      <c r="B14" s="26" t="s">
        <v>12</v>
      </c>
      <c r="C14" s="39"/>
      <c r="D14" s="42"/>
      <c r="E14" s="83" t="s">
        <v>60</v>
      </c>
      <c r="F14" s="105"/>
      <c r="G14" s="116"/>
      <c r="H14" s="116"/>
      <c r="I14" s="116"/>
      <c r="J14" s="116"/>
      <c r="K14" s="116"/>
      <c r="L14" s="116"/>
      <c r="M14" s="152"/>
      <c r="N14" s="3"/>
      <c r="O14" s="3"/>
      <c r="P14" s="161"/>
      <c r="Q14" s="3"/>
      <c r="R14" s="3"/>
    </row>
    <row r="15" spans="1:21" s="4" customFormat="1">
      <c r="A15" s="11"/>
      <c r="B15" s="27"/>
      <c r="C15" s="40"/>
      <c r="D15" s="43"/>
      <c r="E15" s="83" t="s">
        <v>27</v>
      </c>
      <c r="F15" s="105"/>
      <c r="G15" s="116"/>
      <c r="H15" s="116"/>
      <c r="I15" s="116"/>
      <c r="J15" s="116"/>
      <c r="K15" s="116"/>
      <c r="L15" s="116"/>
      <c r="M15" s="152"/>
      <c r="N15" s="3"/>
      <c r="O15" s="3"/>
      <c r="P15" s="161"/>
      <c r="Q15" s="3"/>
      <c r="R15" s="3"/>
    </row>
    <row r="16" spans="1:21" s="4" customFormat="1">
      <c r="A16" s="11"/>
      <c r="B16" s="28" t="s">
        <v>61</v>
      </c>
      <c r="C16" s="41"/>
      <c r="D16" s="60"/>
      <c r="E16" s="84"/>
      <c r="F16" s="106"/>
      <c r="G16" s="106"/>
      <c r="H16" s="106"/>
      <c r="I16" s="106"/>
      <c r="J16" s="106"/>
      <c r="K16" s="106"/>
      <c r="L16" s="106"/>
      <c r="M16" s="153"/>
      <c r="N16" s="3"/>
      <c r="O16" s="3"/>
      <c r="P16" s="161"/>
      <c r="Q16" s="3"/>
      <c r="R16" s="3"/>
    </row>
    <row r="17" spans="1:21" s="4" customFormat="1">
      <c r="A17" s="11"/>
      <c r="B17" s="28" t="s">
        <v>100</v>
      </c>
      <c r="C17" s="41"/>
      <c r="D17" s="60"/>
      <c r="E17" s="197"/>
      <c r="F17" s="213"/>
      <c r="G17" s="213"/>
      <c r="H17" s="213"/>
      <c r="I17" s="106"/>
      <c r="J17" s="106"/>
      <c r="K17" s="106"/>
      <c r="L17" s="106"/>
      <c r="M17" s="153"/>
      <c r="N17" s="3"/>
      <c r="O17" s="3"/>
      <c r="P17" s="161"/>
      <c r="Q17" s="3"/>
      <c r="R17" s="3"/>
    </row>
    <row r="18" spans="1:21" s="4" customFormat="1" ht="22.5" customHeight="1">
      <c r="A18" s="11"/>
      <c r="B18" s="26" t="s">
        <v>62</v>
      </c>
      <c r="C18" s="42"/>
      <c r="D18" s="61" t="s">
        <v>64</v>
      </c>
      <c r="E18" s="85"/>
      <c r="F18" s="107"/>
      <c r="G18" s="107"/>
      <c r="H18" s="107"/>
      <c r="I18" s="124" t="s">
        <v>65</v>
      </c>
      <c r="J18" s="108"/>
      <c r="K18" s="108"/>
      <c r="L18" s="108"/>
      <c r="M18" s="154"/>
      <c r="N18" s="3"/>
      <c r="O18" s="3"/>
      <c r="P18" s="161"/>
      <c r="Q18" s="3"/>
      <c r="R18" s="3"/>
    </row>
    <row r="19" spans="1:21" s="4" customFormat="1" ht="22.5" customHeight="1">
      <c r="A19" s="11"/>
      <c r="B19" s="27"/>
      <c r="C19" s="43"/>
      <c r="D19" s="61" t="s">
        <v>66</v>
      </c>
      <c r="E19" s="86"/>
      <c r="F19" s="108"/>
      <c r="G19" s="108"/>
      <c r="H19" s="108"/>
      <c r="I19" s="124" t="s">
        <v>65</v>
      </c>
      <c r="J19" s="108"/>
      <c r="K19" s="108"/>
      <c r="L19" s="108"/>
      <c r="M19" s="154"/>
      <c r="N19" s="3"/>
      <c r="O19" s="3"/>
      <c r="P19" s="161"/>
      <c r="Q19" s="3"/>
      <c r="R19" s="3"/>
    </row>
    <row r="20" spans="1:21" s="4" customFormat="1" ht="120" customHeight="1">
      <c r="A20" s="11"/>
      <c r="B20" s="26" t="s">
        <v>69</v>
      </c>
      <c r="C20" s="39"/>
      <c r="D20" s="42"/>
      <c r="E20" s="87" t="s">
        <v>99</v>
      </c>
      <c r="F20" s="109"/>
      <c r="G20" s="82"/>
      <c r="H20" s="104"/>
      <c r="I20" s="104"/>
      <c r="J20" s="104"/>
      <c r="K20" s="104"/>
      <c r="L20" s="104"/>
      <c r="M20" s="151"/>
      <c r="N20" s="3"/>
      <c r="O20" s="3"/>
      <c r="P20" s="161"/>
      <c r="Q20" s="3"/>
      <c r="R20" s="3"/>
    </row>
    <row r="21" spans="1:21" s="4" customFormat="1" ht="120" customHeight="1">
      <c r="A21" s="11"/>
      <c r="B21" s="29"/>
      <c r="C21" s="44"/>
      <c r="D21" s="62"/>
      <c r="E21" s="87" t="s">
        <v>97</v>
      </c>
      <c r="F21" s="109"/>
      <c r="G21" s="82"/>
      <c r="H21" s="104"/>
      <c r="I21" s="104"/>
      <c r="J21" s="104"/>
      <c r="K21" s="104"/>
      <c r="L21" s="104"/>
      <c r="M21" s="151"/>
      <c r="N21" s="3"/>
      <c r="O21" s="3"/>
      <c r="P21" s="161"/>
      <c r="Q21" s="3"/>
      <c r="R21" s="3"/>
    </row>
    <row r="22" spans="1:21" s="4" customFormat="1" ht="39.950000000000003" customHeight="1">
      <c r="A22" s="11"/>
      <c r="B22" s="27"/>
      <c r="C22" s="40"/>
      <c r="D22" s="43"/>
      <c r="E22" s="87" t="s">
        <v>71</v>
      </c>
      <c r="F22" s="109"/>
      <c r="G22" s="82"/>
      <c r="H22" s="104"/>
      <c r="I22" s="104"/>
      <c r="J22" s="104"/>
      <c r="K22" s="104"/>
      <c r="L22" s="104"/>
      <c r="M22" s="151"/>
      <c r="N22" s="160"/>
      <c r="O22" s="3"/>
      <c r="P22" s="161"/>
      <c r="Q22" s="3"/>
      <c r="R22" s="3"/>
    </row>
    <row r="23" spans="1:21" s="4" customFormat="1" ht="120" customHeight="1">
      <c r="A23" s="12"/>
      <c r="B23" s="30" t="s">
        <v>36</v>
      </c>
      <c r="C23" s="45"/>
      <c r="D23" s="63"/>
      <c r="E23" s="88"/>
      <c r="F23" s="88"/>
      <c r="G23" s="88"/>
      <c r="H23" s="88"/>
      <c r="I23" s="88"/>
      <c r="J23" s="88"/>
      <c r="K23" s="88"/>
      <c r="L23" s="88"/>
      <c r="M23" s="155"/>
      <c r="N23" s="3"/>
      <c r="O23" s="3"/>
      <c r="P23" s="161"/>
      <c r="Q23" s="3"/>
      <c r="R23" s="3"/>
    </row>
    <row r="24" spans="1:21" s="4" customFormat="1">
      <c r="A24" s="13" t="s">
        <v>35</v>
      </c>
      <c r="B24" s="31"/>
      <c r="C24" s="46" t="s">
        <v>20</v>
      </c>
      <c r="D24" s="64"/>
      <c r="E24" s="89"/>
      <c r="F24" s="89"/>
      <c r="G24" s="89"/>
      <c r="H24" s="89"/>
      <c r="I24" s="89"/>
      <c r="J24" s="89"/>
      <c r="K24" s="89"/>
      <c r="L24" s="137" t="s">
        <v>37</v>
      </c>
      <c r="M24" s="156"/>
      <c r="N24" s="3"/>
      <c r="O24" s="3"/>
      <c r="P24" s="3"/>
      <c r="Q24" s="3"/>
      <c r="R24" s="3"/>
      <c r="S24" s="3"/>
      <c r="T24" s="3"/>
      <c r="U24" s="3"/>
    </row>
    <row r="25" spans="1:21" s="4" customFormat="1">
      <c r="A25" s="176"/>
      <c r="B25" s="32"/>
      <c r="C25" s="49"/>
      <c r="D25" s="48"/>
      <c r="E25" s="90"/>
      <c r="F25" s="90"/>
      <c r="G25" s="90"/>
      <c r="H25" s="90"/>
      <c r="I25" s="90"/>
      <c r="J25" s="90"/>
      <c r="K25" s="90"/>
      <c r="L25" s="138" t="s">
        <v>46</v>
      </c>
      <c r="M25" s="157"/>
      <c r="N25" s="3"/>
      <c r="O25" s="3"/>
      <c r="P25" s="3"/>
      <c r="Q25" s="3"/>
      <c r="R25" s="3"/>
      <c r="S25" s="3"/>
      <c r="T25" s="3"/>
      <c r="U25" s="3"/>
    </row>
    <row r="26" spans="1:21" s="4" customFormat="1">
      <c r="A26" s="14"/>
      <c r="B26" s="32"/>
      <c r="C26" s="20" t="s">
        <v>39</v>
      </c>
      <c r="D26" s="20" t="s">
        <v>24</v>
      </c>
      <c r="E26" s="20"/>
      <c r="F26" s="110" t="s">
        <v>40</v>
      </c>
      <c r="G26" s="110"/>
      <c r="H26" s="110"/>
      <c r="I26" s="110"/>
      <c r="J26" s="110"/>
      <c r="K26" s="110"/>
      <c r="L26" s="110"/>
      <c r="M26" s="157"/>
      <c r="N26" s="3"/>
      <c r="O26" s="3"/>
      <c r="P26" s="3"/>
      <c r="Q26" s="3"/>
      <c r="R26" s="3"/>
      <c r="S26" s="3"/>
      <c r="T26" s="3"/>
      <c r="U26" s="3"/>
    </row>
    <row r="27" spans="1:21" s="4" customFormat="1">
      <c r="A27" s="14"/>
      <c r="B27" s="32"/>
      <c r="C27" s="177" t="s">
        <v>42</v>
      </c>
      <c r="D27" s="184">
        <f>D33-SUM(D29,D31)</f>
        <v>0</v>
      </c>
      <c r="E27" s="198"/>
      <c r="F27" s="214"/>
      <c r="G27" s="222"/>
      <c r="H27" s="222"/>
      <c r="I27" s="222"/>
      <c r="J27" s="222"/>
      <c r="K27" s="222"/>
      <c r="L27" s="233"/>
      <c r="M27" s="157"/>
      <c r="N27" s="3"/>
      <c r="O27" s="3"/>
      <c r="P27" s="3"/>
      <c r="Q27" s="3"/>
      <c r="R27" s="3"/>
      <c r="S27" s="3"/>
      <c r="T27" s="3"/>
      <c r="U27" s="3"/>
    </row>
    <row r="28" spans="1:21" s="4" customFormat="1">
      <c r="A28" s="14"/>
      <c r="B28" s="32"/>
      <c r="C28" s="178"/>
      <c r="D28" s="185" t="str">
        <f>IF($D$30="","",SUM($D$34,-D32,-D30))</f>
        <v/>
      </c>
      <c r="E28" s="199"/>
      <c r="F28" s="214"/>
      <c r="G28" s="222"/>
      <c r="H28" s="222"/>
      <c r="I28" s="222"/>
      <c r="J28" s="222"/>
      <c r="K28" s="222"/>
      <c r="L28" s="233"/>
      <c r="M28" s="157"/>
      <c r="N28" s="3"/>
      <c r="O28" s="3"/>
      <c r="P28" s="3"/>
      <c r="Q28" s="3"/>
      <c r="R28" s="3"/>
      <c r="S28" s="3"/>
      <c r="T28" s="3"/>
      <c r="U28" s="3"/>
    </row>
    <row r="29" spans="1:21" s="4" customFormat="1">
      <c r="A29" s="14"/>
      <c r="B29" s="32"/>
      <c r="C29" s="179" t="s">
        <v>44</v>
      </c>
      <c r="D29" s="184">
        <f>$K$62</f>
        <v>0</v>
      </c>
      <c r="E29" s="198"/>
      <c r="F29" s="214" t="s">
        <v>68</v>
      </c>
      <c r="G29" s="222"/>
      <c r="H29" s="222"/>
      <c r="I29" s="222"/>
      <c r="J29" s="222"/>
      <c r="K29" s="222"/>
      <c r="L29" s="233"/>
      <c r="M29" s="157"/>
      <c r="N29" s="3"/>
      <c r="O29" s="3"/>
      <c r="P29" s="3"/>
      <c r="Q29" s="3"/>
      <c r="R29" s="3"/>
      <c r="S29" s="3"/>
      <c r="T29" s="3"/>
      <c r="U29" s="3"/>
    </row>
    <row r="30" spans="1:21" s="4" customFormat="1">
      <c r="A30" s="14"/>
      <c r="B30" s="32"/>
      <c r="C30" s="180"/>
      <c r="D30" s="186" t="str">
        <f>IF($K$63="","",$K$63)</f>
        <v/>
      </c>
      <c r="E30" s="200"/>
      <c r="F30" s="214"/>
      <c r="G30" s="222"/>
      <c r="H30" s="222"/>
      <c r="I30" s="222"/>
      <c r="J30" s="222"/>
      <c r="K30" s="222"/>
      <c r="L30" s="233"/>
      <c r="M30" s="157"/>
      <c r="N30" s="3"/>
      <c r="O30" s="3"/>
      <c r="P30" s="3"/>
      <c r="Q30" s="3"/>
      <c r="R30" s="3"/>
      <c r="S30" s="3"/>
      <c r="T30" s="3"/>
      <c r="U30" s="3"/>
    </row>
    <row r="31" spans="1:21" s="4" customFormat="1">
      <c r="A31" s="14"/>
      <c r="B31" s="32"/>
      <c r="C31" s="179" t="s">
        <v>45</v>
      </c>
      <c r="D31" s="184">
        <f>'(別紙1)事業計画書'!$D$28</f>
        <v>0</v>
      </c>
      <c r="E31" s="198"/>
      <c r="F31" s="214"/>
      <c r="G31" s="222"/>
      <c r="H31" s="222"/>
      <c r="I31" s="222"/>
      <c r="J31" s="222"/>
      <c r="K31" s="222"/>
      <c r="L31" s="233"/>
      <c r="M31" s="157"/>
      <c r="N31" s="3"/>
      <c r="O31" s="3"/>
      <c r="P31" s="3"/>
      <c r="Q31" s="3"/>
      <c r="R31" s="3"/>
      <c r="S31" s="3"/>
      <c r="T31" s="3"/>
      <c r="U31" s="3"/>
    </row>
    <row r="32" spans="1:21" s="4" customFormat="1">
      <c r="A32" s="14"/>
      <c r="B32" s="32"/>
      <c r="C32" s="180"/>
      <c r="D32" s="187"/>
      <c r="E32" s="201"/>
      <c r="F32" s="215"/>
      <c r="G32" s="223"/>
      <c r="H32" s="223"/>
      <c r="I32" s="223"/>
      <c r="J32" s="223"/>
      <c r="K32" s="223"/>
      <c r="L32" s="234"/>
      <c r="M32" s="157"/>
      <c r="N32" s="3"/>
      <c r="O32" s="3"/>
      <c r="P32" s="3"/>
      <c r="Q32" s="3"/>
      <c r="R32" s="3"/>
      <c r="S32" s="3"/>
      <c r="T32" s="3"/>
      <c r="U32" s="3"/>
    </row>
    <row r="33" spans="1:21" s="4" customFormat="1">
      <c r="A33" s="14"/>
      <c r="B33" s="32"/>
      <c r="C33" s="20" t="s">
        <v>47</v>
      </c>
      <c r="D33" s="188">
        <f>E59</f>
        <v>0</v>
      </c>
      <c r="E33" s="188"/>
      <c r="F33" s="111"/>
      <c r="G33" s="111"/>
      <c r="H33" s="111"/>
      <c r="I33" s="111"/>
      <c r="J33" s="111"/>
      <c r="K33" s="111"/>
      <c r="L33" s="111"/>
      <c r="M33" s="157"/>
      <c r="N33" s="3"/>
      <c r="O33" s="3"/>
      <c r="P33" s="3"/>
      <c r="Q33" s="3"/>
      <c r="R33" s="3"/>
      <c r="S33" s="3"/>
      <c r="T33" s="3"/>
      <c r="U33" s="3"/>
    </row>
    <row r="34" spans="1:21" s="4" customFormat="1">
      <c r="A34" s="14"/>
      <c r="B34" s="32"/>
      <c r="C34" s="20"/>
      <c r="D34" s="65" t="str">
        <f>IF($D$30="","",$E$60)</f>
        <v/>
      </c>
      <c r="E34" s="65"/>
      <c r="F34" s="216"/>
      <c r="G34" s="216"/>
      <c r="H34" s="216"/>
      <c r="I34" s="216"/>
      <c r="J34" s="216"/>
      <c r="K34" s="216"/>
      <c r="L34" s="216"/>
      <c r="M34" s="157"/>
      <c r="N34" s="3"/>
      <c r="O34" s="3"/>
      <c r="P34" s="3"/>
      <c r="Q34" s="3"/>
      <c r="R34" s="3"/>
      <c r="S34" s="3"/>
      <c r="T34" s="3"/>
      <c r="U34" s="3"/>
    </row>
    <row r="35" spans="1:21" s="4" customFormat="1">
      <c r="A35" s="14"/>
      <c r="B35" s="32"/>
      <c r="C35" s="49" t="s">
        <v>48</v>
      </c>
      <c r="D35" s="48"/>
      <c r="E35" s="90"/>
      <c r="F35" s="90"/>
      <c r="G35" s="90"/>
      <c r="H35" s="90"/>
      <c r="I35" s="90"/>
      <c r="J35" s="90"/>
      <c r="K35" s="90"/>
      <c r="L35" s="138" t="s">
        <v>37</v>
      </c>
      <c r="M35" s="157"/>
      <c r="N35" s="3"/>
      <c r="O35" s="3"/>
      <c r="P35" s="3"/>
      <c r="Q35" s="3"/>
      <c r="R35" s="3"/>
      <c r="S35" s="3"/>
      <c r="T35" s="3"/>
      <c r="U35" s="3"/>
    </row>
    <row r="36" spans="1:21" s="4" customFormat="1">
      <c r="A36" s="14"/>
      <c r="B36" s="32"/>
      <c r="C36" s="49"/>
      <c r="D36" s="48"/>
      <c r="E36" s="90"/>
      <c r="F36" s="90"/>
      <c r="G36" s="90"/>
      <c r="H36" s="90"/>
      <c r="I36" s="90"/>
      <c r="J36" s="90"/>
      <c r="K36" s="90"/>
      <c r="L36" s="138" t="s">
        <v>46</v>
      </c>
      <c r="M36" s="157"/>
      <c r="N36" s="3"/>
      <c r="O36" s="3"/>
      <c r="P36" s="3"/>
      <c r="Q36" s="3"/>
      <c r="R36" s="3"/>
      <c r="S36" s="3"/>
      <c r="T36" s="3"/>
      <c r="U36" s="3"/>
    </row>
    <row r="37" spans="1:21" s="4" customFormat="1" ht="30" customHeight="1">
      <c r="A37" s="14"/>
      <c r="B37" s="32"/>
      <c r="C37" s="21" t="s">
        <v>3</v>
      </c>
      <c r="D37" s="58"/>
      <c r="E37" s="202" t="s">
        <v>29</v>
      </c>
      <c r="F37" s="217"/>
      <c r="G37" s="61" t="s">
        <v>49</v>
      </c>
      <c r="H37" s="61"/>
      <c r="I37" s="61"/>
      <c r="J37" s="61"/>
      <c r="K37" s="202" t="s">
        <v>51</v>
      </c>
      <c r="L37" s="217"/>
      <c r="M37" s="157"/>
      <c r="N37" s="3"/>
      <c r="O37" s="3"/>
      <c r="P37" s="3"/>
      <c r="Q37" s="3"/>
      <c r="R37" s="3"/>
      <c r="S37" s="3"/>
      <c r="T37" s="3"/>
      <c r="U37" s="3"/>
    </row>
    <row r="38" spans="1:21" s="4" customFormat="1" ht="30" customHeight="1">
      <c r="A38" s="14"/>
      <c r="B38" s="32"/>
      <c r="C38" s="22"/>
      <c r="D38" s="59"/>
      <c r="E38" s="203"/>
      <c r="F38" s="218"/>
      <c r="G38" s="61" t="s">
        <v>31</v>
      </c>
      <c r="H38" s="61"/>
      <c r="I38" s="225" t="s">
        <v>45</v>
      </c>
      <c r="J38" s="225"/>
      <c r="K38" s="203"/>
      <c r="L38" s="218"/>
      <c r="M38" s="157"/>
      <c r="N38" s="3"/>
      <c r="O38" s="3"/>
      <c r="P38" s="3"/>
      <c r="Q38" s="3"/>
      <c r="R38" s="3"/>
      <c r="S38" s="3"/>
      <c r="T38" s="3"/>
      <c r="U38" s="3"/>
    </row>
    <row r="39" spans="1:21" s="4" customFormat="1">
      <c r="A39" s="14"/>
      <c r="B39" s="32"/>
      <c r="C39" s="181" t="str">
        <f>VLOOKUP("展示会等出展事業",管理者用!$A$1:$K$3,$N39+1,0)</f>
        <v>出展小間料及び会場使用料</v>
      </c>
      <c r="D39" s="189"/>
      <c r="E39" s="204" t="str">
        <f>INDEX('(別紙1)事業計画書'!$E$34:$E$44,MATCH($N39,'(別紙1)事業計画書'!$N$34:$N$44,0))</f>
        <v/>
      </c>
      <c r="F39" s="219"/>
      <c r="G39" s="204" t="str">
        <f>INDEX('(別紙1)事業計画書'!$G$34:$G$44,MATCH($N39,'(別紙1)事業計画書'!$N$34:$N$44,0))</f>
        <v/>
      </c>
      <c r="H39" s="219"/>
      <c r="I39" s="204">
        <f>INDEX('(別紙1)事業計画書'!$I$34:$I$44,MATCH($N39,'(別紙1)事業計画書'!$N$34:$N$44,0))</f>
        <v>0</v>
      </c>
      <c r="J39" s="219"/>
      <c r="K39" s="204" t="str">
        <f>IFERROR(SUM($E39,-$G39,-$I39),"")</f>
        <v/>
      </c>
      <c r="L39" s="219"/>
      <c r="M39" s="157"/>
      <c r="N39" s="3">
        <v>1</v>
      </c>
      <c r="O39" s="3"/>
      <c r="P39" s="3"/>
      <c r="Q39" s="3"/>
      <c r="R39" s="3"/>
      <c r="S39" s="3"/>
      <c r="T39" s="3"/>
      <c r="U39" s="3"/>
    </row>
    <row r="40" spans="1:21" s="4" customFormat="1">
      <c r="A40" s="14"/>
      <c r="B40" s="32"/>
      <c r="C40" s="182"/>
      <c r="D40" s="190"/>
      <c r="E40" s="205" t="str">
        <f>IF(ROUNDDOWN(SUMIF('(別表2)補助対象経費積算表'!$B$7:$B$56,$C39,'(別表2)補助対象経費積算表'!$C$7:$C$56)*1.1,0)=0,"",ROUNDDOWN(SUMIF('(別表2)補助対象経費積算表'!$B$7:$B$56,$C39,'(別表2)補助対象経費積算表'!$C$7:$C$56)*1.1,0))</f>
        <v/>
      </c>
      <c r="F40" s="220"/>
      <c r="G40" s="205" t="str">
        <f>IFERROR($E40-$K40-$I40,"")</f>
        <v/>
      </c>
      <c r="H40" s="220"/>
      <c r="I40" s="226"/>
      <c r="J40" s="228"/>
      <c r="K40" s="206">
        <f>IFERROR(SUMIF('(別表2)補助対象経費積算表'!$B$7:$B$56,$C39,'(別表2)補助対象経費積算表'!$C$7:$C$56)-$I40,"")</f>
        <v>0</v>
      </c>
      <c r="L40" s="221"/>
      <c r="M40" s="157"/>
      <c r="N40" s="3"/>
      <c r="O40" s="3"/>
      <c r="P40" s="3"/>
      <c r="Q40" s="3"/>
      <c r="R40" s="3"/>
      <c r="S40" s="3"/>
      <c r="T40" s="3"/>
      <c r="U40" s="3"/>
    </row>
    <row r="41" spans="1:21" s="4" customFormat="1">
      <c r="A41" s="14"/>
      <c r="B41" s="32"/>
      <c r="C41" s="181" t="str">
        <f>VLOOKUP("展示会等出展事業",管理者用!$A$1:$K$3,$N41+1,0)</f>
        <v>展示ブース装飾費</v>
      </c>
      <c r="D41" s="189"/>
      <c r="E41" s="204" t="str">
        <f>INDEX('(別紙1)事業計画書'!$E$34:$E$44,MATCH($N41,'(別紙1)事業計画書'!$N$34:$N$44,0))</f>
        <v/>
      </c>
      <c r="F41" s="219"/>
      <c r="G41" s="204" t="str">
        <f>INDEX('(別紙1)事業計画書'!$G$34:$G$44,MATCH($N41,'(別紙1)事業計画書'!$N$34:$N$44,0))</f>
        <v/>
      </c>
      <c r="H41" s="219"/>
      <c r="I41" s="204">
        <f>INDEX('(別紙1)事業計画書'!$I$34:$I$44,MATCH($N41,'(別紙1)事業計画書'!$N$34:$N$44,0))</f>
        <v>0</v>
      </c>
      <c r="J41" s="219"/>
      <c r="K41" s="204" t="str">
        <f>IFERROR(SUM($E41,-$G41,-$I41),"")</f>
        <v/>
      </c>
      <c r="L41" s="219"/>
      <c r="M41" s="157"/>
      <c r="N41" s="3">
        <v>2</v>
      </c>
      <c r="O41" s="3"/>
      <c r="P41" s="3"/>
      <c r="Q41" s="3"/>
      <c r="R41" s="3"/>
      <c r="S41" s="3"/>
      <c r="T41" s="3"/>
      <c r="U41" s="3"/>
    </row>
    <row r="42" spans="1:21" s="4" customFormat="1">
      <c r="A42" s="14"/>
      <c r="B42" s="32"/>
      <c r="C42" s="182"/>
      <c r="D42" s="190"/>
      <c r="E42" s="205" t="str">
        <f>IF(ROUNDDOWN(SUMIF('(別表2)補助対象経費積算表'!$B$7:$B$56,$C41,'(別表2)補助対象経費積算表'!$C$7:$C$56)*1.1,0)=0,"",ROUNDDOWN(SUMIF('(別表2)補助対象経費積算表'!$B$7:$B$56,$C41,'(別表2)補助対象経費積算表'!$C$7:$C$56)*1.1,0))</f>
        <v/>
      </c>
      <c r="F42" s="220"/>
      <c r="G42" s="205" t="str">
        <f>IFERROR($E42-$K42-$I42,"")</f>
        <v/>
      </c>
      <c r="H42" s="220"/>
      <c r="I42" s="226"/>
      <c r="J42" s="228"/>
      <c r="K42" s="206">
        <f>IFERROR(SUMIF('(別表2)補助対象経費積算表'!$B$7:$B$56,$C41,'(別表2)補助対象経費積算表'!$C$7:$C$56)-$I42,"")</f>
        <v>0</v>
      </c>
      <c r="L42" s="221"/>
      <c r="M42" s="157"/>
      <c r="N42" s="3"/>
      <c r="O42" s="3"/>
      <c r="P42" s="3"/>
      <c r="Q42" s="3"/>
      <c r="R42" s="3"/>
      <c r="S42" s="3"/>
      <c r="T42" s="3"/>
      <c r="U42" s="3"/>
    </row>
    <row r="43" spans="1:21" s="4" customFormat="1">
      <c r="A43" s="14"/>
      <c r="B43" s="32"/>
      <c r="C43" s="181" t="str">
        <f>VLOOKUP("展示会等出展事業",管理者用!$A$1:$K$3,$N43+1,0)</f>
        <v>商品・技術のPR経費</v>
      </c>
      <c r="D43" s="189"/>
      <c r="E43" s="204" t="str">
        <f>INDEX('(別紙1)事業計画書'!$E$34:$E$44,MATCH($N43,'(別紙1)事業計画書'!$N$34:$N$44,0))</f>
        <v/>
      </c>
      <c r="F43" s="219"/>
      <c r="G43" s="204" t="str">
        <f>INDEX('(別紙1)事業計画書'!$G$34:$G$44,MATCH($N43,'(別紙1)事業計画書'!$N$34:$N$44,0))</f>
        <v/>
      </c>
      <c r="H43" s="219"/>
      <c r="I43" s="204">
        <f>INDEX('(別紙1)事業計画書'!$I$34:$I$44,MATCH($N43,'(別紙1)事業計画書'!$N$34:$N$44,0))</f>
        <v>0</v>
      </c>
      <c r="J43" s="219"/>
      <c r="K43" s="204" t="str">
        <f>IFERROR(SUM($E43,-$G43,-$I43),"")</f>
        <v/>
      </c>
      <c r="L43" s="219"/>
      <c r="M43" s="157"/>
      <c r="N43" s="3">
        <v>3</v>
      </c>
      <c r="O43" s="3"/>
      <c r="P43" s="3"/>
      <c r="Q43" s="3"/>
      <c r="R43" s="3"/>
      <c r="S43" s="3"/>
      <c r="T43" s="3"/>
      <c r="U43" s="3"/>
    </row>
    <row r="44" spans="1:21" s="4" customFormat="1">
      <c r="A44" s="14"/>
      <c r="B44" s="32"/>
      <c r="C44" s="182"/>
      <c r="D44" s="190"/>
      <c r="E44" s="205" t="str">
        <f>IF(ROUNDDOWN(SUMIF('(別表2)補助対象経費積算表'!$B$7:$B$56,$C43,'(別表2)補助対象経費積算表'!$C$7:$C$56)*1.1,0)=0,"",ROUNDDOWN(SUMIF('(別表2)補助対象経費積算表'!$B$7:$B$56,$C43,'(別表2)補助対象経費積算表'!$C$7:$C$56)*1.1,0))</f>
        <v/>
      </c>
      <c r="F44" s="220"/>
      <c r="G44" s="205" t="str">
        <f>IFERROR($E44-$K44-$I44,"")</f>
        <v/>
      </c>
      <c r="H44" s="220"/>
      <c r="I44" s="226"/>
      <c r="J44" s="228"/>
      <c r="K44" s="206">
        <f>IFERROR(SUMIF('(別表2)補助対象経費積算表'!$B$7:$B$56,$C43,'(別表2)補助対象経費積算表'!$C$7:$C$56)-$I44,"")</f>
        <v>0</v>
      </c>
      <c r="L44" s="221"/>
      <c r="M44" s="157"/>
      <c r="N44" s="3"/>
      <c r="O44" s="3"/>
      <c r="P44" s="3"/>
      <c r="Q44" s="3"/>
      <c r="R44" s="3"/>
      <c r="S44" s="3"/>
      <c r="T44" s="3"/>
      <c r="U44" s="3"/>
    </row>
    <row r="45" spans="1:21" s="4" customFormat="1">
      <c r="A45" s="14"/>
      <c r="B45" s="32"/>
      <c r="C45" s="181" t="str">
        <f>VLOOKUP("展示会等出展事業",管理者用!$A$1:$K$3,$N45+1,0)</f>
        <v>輸送費</v>
      </c>
      <c r="D45" s="189"/>
      <c r="E45" s="204" t="str">
        <f>INDEX('(別紙1)事業計画書'!$E$34:$E$44,MATCH($N45,'(別紙1)事業計画書'!$N$34:$N$44,0))</f>
        <v/>
      </c>
      <c r="F45" s="219"/>
      <c r="G45" s="204" t="str">
        <f>INDEX('(別紙1)事業計画書'!$G$34:$G$44,MATCH($N45,'(別紙1)事業計画書'!$N$34:$N$44,0))</f>
        <v/>
      </c>
      <c r="H45" s="219"/>
      <c r="I45" s="204">
        <f>INDEX('(別紙1)事業計画書'!$I$34:$I$44,MATCH($N45,'(別紙1)事業計画書'!$N$34:$N$44,0))</f>
        <v>0</v>
      </c>
      <c r="J45" s="219"/>
      <c r="K45" s="204" t="str">
        <f>IFERROR(SUM($E45,-$G45,-$I45),"")</f>
        <v/>
      </c>
      <c r="L45" s="219"/>
      <c r="M45" s="157"/>
      <c r="N45" s="3">
        <v>4</v>
      </c>
      <c r="O45" s="3"/>
      <c r="P45" s="3"/>
      <c r="Q45" s="3"/>
      <c r="R45" s="3"/>
      <c r="S45" s="3"/>
      <c r="T45" s="3"/>
      <c r="U45" s="3"/>
    </row>
    <row r="46" spans="1:21" s="4" customFormat="1">
      <c r="A46" s="14"/>
      <c r="B46" s="32"/>
      <c r="C46" s="182"/>
      <c r="D46" s="190"/>
      <c r="E46" s="205" t="str">
        <f>IF(ROUNDDOWN(SUMIF('(別表2)補助対象経費積算表'!$B$7:$B$56,$C45,'(別表2)補助対象経費積算表'!$C$7:$C$56)*1.1,0)=0,"",ROUNDDOWN(SUMIF('(別表2)補助対象経費積算表'!$B$7:$B$56,$C45,'(別表2)補助対象経費積算表'!$C$7:$C$56)*1.1,0))</f>
        <v/>
      </c>
      <c r="F46" s="220"/>
      <c r="G46" s="205" t="str">
        <f>IFERROR($E46-$K46-$I46,"")</f>
        <v/>
      </c>
      <c r="H46" s="220"/>
      <c r="I46" s="226"/>
      <c r="J46" s="228"/>
      <c r="K46" s="206">
        <f>IFERROR(SUMIF('(別表2)補助対象経費積算表'!$B$7:$B$56,$C45,'(別表2)補助対象経費積算表'!$C$7:$C$56)-$I46,"")</f>
        <v>0</v>
      </c>
      <c r="L46" s="221"/>
      <c r="M46" s="157"/>
      <c r="N46" s="3"/>
      <c r="O46" s="3"/>
      <c r="P46" s="3"/>
      <c r="Q46" s="3"/>
      <c r="R46" s="3"/>
      <c r="S46" s="3"/>
      <c r="T46" s="3"/>
      <c r="U46" s="3"/>
    </row>
    <row r="47" spans="1:21" s="4" customFormat="1">
      <c r="A47" s="14"/>
      <c r="B47" s="32"/>
      <c r="C47" s="181" t="str">
        <f>VLOOKUP("展示会等出展事業",管理者用!$A$1:$K$3,$N47+1,0)</f>
        <v>交通費</v>
      </c>
      <c r="D47" s="189"/>
      <c r="E47" s="204" t="str">
        <f>INDEX('(別紙1)事業計画書'!$E$34:$E$44,MATCH($N47,'(別紙1)事業計画書'!$N$34:$N$44,0))</f>
        <v/>
      </c>
      <c r="F47" s="219"/>
      <c r="G47" s="204" t="str">
        <f>INDEX('(別紙1)事業計画書'!$G$34:$G$44,MATCH($N47,'(別紙1)事業計画書'!$N$34:$N$44,0))</f>
        <v/>
      </c>
      <c r="H47" s="219"/>
      <c r="I47" s="204">
        <f>INDEX('(別紙1)事業計画書'!$I$34:$I$44,MATCH($N47,'(別紙1)事業計画書'!$N$34:$N$44,0))</f>
        <v>0</v>
      </c>
      <c r="J47" s="219"/>
      <c r="K47" s="204" t="str">
        <f>IFERROR(SUM($E47,-$G47,-$I47),"")</f>
        <v/>
      </c>
      <c r="L47" s="219"/>
      <c r="M47" s="157"/>
      <c r="N47" s="3">
        <v>5</v>
      </c>
      <c r="O47" s="3"/>
      <c r="P47" s="3"/>
      <c r="Q47" s="3"/>
      <c r="R47" s="3"/>
      <c r="S47" s="3"/>
      <c r="T47" s="3"/>
      <c r="U47" s="3"/>
    </row>
    <row r="48" spans="1:21" s="4" customFormat="1">
      <c r="A48" s="14"/>
      <c r="B48" s="32"/>
      <c r="C48" s="182"/>
      <c r="D48" s="190"/>
      <c r="E48" s="205" t="str">
        <f>IF(ROUNDDOWN(SUMIF('(別表2)補助対象経費積算表'!$B$7:$B$56,$C47,'(別表2)補助対象経費積算表'!$C$7:$C$56)*1.1,0)=0,"",ROUNDDOWN(SUMIF('(別表2)補助対象経費積算表'!$B$7:$B$56,$C47,'(別表2)補助対象経費積算表'!$C$7:$C$56)*1.1,0))</f>
        <v/>
      </c>
      <c r="F48" s="220"/>
      <c r="G48" s="205" t="str">
        <f>IFERROR($E48-$K48-$I48,"")</f>
        <v/>
      </c>
      <c r="H48" s="220"/>
      <c r="I48" s="226"/>
      <c r="J48" s="228"/>
      <c r="K48" s="206">
        <f>IFERROR(SUMIF('(別表2)補助対象経費積算表'!$B$7:$B$56,$C47,'(別表2)補助対象経費積算表'!$C$7:$C$56)-$I48,"")</f>
        <v>0</v>
      </c>
      <c r="L48" s="221"/>
      <c r="M48" s="157"/>
      <c r="N48" s="3"/>
      <c r="O48" s="3"/>
      <c r="P48" s="3"/>
      <c r="Q48" s="3"/>
      <c r="R48" s="3"/>
      <c r="S48" s="3"/>
      <c r="T48" s="3"/>
      <c r="U48" s="3"/>
    </row>
    <row r="49" spans="1:21" s="4" customFormat="1">
      <c r="A49" s="14"/>
      <c r="B49" s="32"/>
      <c r="C49" s="181" t="str">
        <f>VLOOKUP("展示会等出展事業",管理者用!$A$1:$K$3,$N49+1,0)</f>
        <v>展示会出展後の営業活動費</v>
      </c>
      <c r="D49" s="189"/>
      <c r="E49" s="204" t="str">
        <f>INDEX('(別紙1)事業計画書'!$E$34:$E$44,MATCH($N49,'(別紙1)事業計画書'!$N$34:$N$44,0))</f>
        <v/>
      </c>
      <c r="F49" s="219"/>
      <c r="G49" s="204" t="str">
        <f>INDEX('(別紙1)事業計画書'!$G$34:$G$44,MATCH($N49,'(別紙1)事業計画書'!$N$34:$N$44,0))</f>
        <v/>
      </c>
      <c r="H49" s="219"/>
      <c r="I49" s="204">
        <f>INDEX('(別紙1)事業計画書'!$I$34:$I$44,MATCH($N49,'(別紙1)事業計画書'!$N$34:$N$44,0))</f>
        <v>0</v>
      </c>
      <c r="J49" s="219"/>
      <c r="K49" s="204" t="str">
        <f>IFERROR(SUM($E49,-$G49,-$I49),"")</f>
        <v/>
      </c>
      <c r="L49" s="219"/>
      <c r="M49" s="157"/>
      <c r="N49" s="3">
        <v>6</v>
      </c>
      <c r="O49" s="3"/>
      <c r="P49" s="3"/>
      <c r="Q49" s="3"/>
      <c r="R49" s="3"/>
      <c r="S49" s="3"/>
      <c r="T49" s="3"/>
      <c r="U49" s="3"/>
    </row>
    <row r="50" spans="1:21" s="4" customFormat="1">
      <c r="A50" s="14"/>
      <c r="B50" s="32"/>
      <c r="C50" s="182"/>
      <c r="D50" s="190"/>
      <c r="E50" s="205" t="str">
        <f>IF(ROUNDDOWN(SUMIF('(別表2)補助対象経費積算表'!$B$7:$B$56,$C49,'(別表2)補助対象経費積算表'!$C$7:$C$56)*1.1,0)=0,"",ROUNDDOWN(SUMIF('(別表2)補助対象経費積算表'!$B$7:$B$56,$C49,'(別表2)補助対象経費積算表'!$C$7:$C$56)*1.1,0))</f>
        <v/>
      </c>
      <c r="F50" s="220"/>
      <c r="G50" s="205" t="str">
        <f>IFERROR($E50-$K50-$I50,"")</f>
        <v/>
      </c>
      <c r="H50" s="220"/>
      <c r="I50" s="226"/>
      <c r="J50" s="228"/>
      <c r="K50" s="206">
        <f>IFERROR(SUMIF('(別表2)補助対象経費積算表'!$B$7:$B$56,$C49,'(別表2)補助対象経費積算表'!$C$7:$C$56)-$I50,"")</f>
        <v>0</v>
      </c>
      <c r="L50" s="221"/>
      <c r="M50" s="157"/>
      <c r="N50" s="3"/>
      <c r="O50" s="3"/>
      <c r="P50" s="3"/>
      <c r="Q50" s="3"/>
      <c r="R50" s="3"/>
      <c r="S50" s="3"/>
      <c r="T50" s="3"/>
      <c r="U50" s="3"/>
    </row>
    <row r="51" spans="1:21" s="4" customFormat="1">
      <c r="A51" s="14"/>
      <c r="B51" s="32"/>
      <c r="C51" s="181" t="str">
        <f>VLOOKUP("展示会等出展事業",管理者用!$A$1:$K$3,$N51+1,0)</f>
        <v>宿泊費</v>
      </c>
      <c r="D51" s="189"/>
      <c r="E51" s="204" t="str">
        <f>INDEX('(別紙1)事業計画書'!$E$34:$E$44,MATCH($N51,'(別紙1)事業計画書'!$N$34:$N$44,0))</f>
        <v/>
      </c>
      <c r="F51" s="219"/>
      <c r="G51" s="204" t="str">
        <f>INDEX('(別紙1)事業計画書'!$G$34:$G$44,MATCH($N51,'(別紙1)事業計画書'!$N$34:$N$44,0))</f>
        <v/>
      </c>
      <c r="H51" s="219"/>
      <c r="I51" s="204">
        <f>INDEX('(別紙1)事業計画書'!$I$34:$I$44,MATCH($N51,'(別紙1)事業計画書'!$N$34:$N$44,0))</f>
        <v>0</v>
      </c>
      <c r="J51" s="219"/>
      <c r="K51" s="204" t="str">
        <f>IFERROR(SUM($E51,-$G51,-$I51),"")</f>
        <v/>
      </c>
      <c r="L51" s="219"/>
      <c r="M51" s="157"/>
      <c r="N51" s="3">
        <v>7</v>
      </c>
      <c r="O51" s="3"/>
      <c r="P51" s="3"/>
      <c r="Q51" s="3"/>
      <c r="R51" s="3"/>
      <c r="S51" s="3"/>
      <c r="T51" s="3"/>
      <c r="U51" s="3"/>
    </row>
    <row r="52" spans="1:21" s="4" customFormat="1">
      <c r="A52" s="14"/>
      <c r="B52" s="32"/>
      <c r="C52" s="182"/>
      <c r="D52" s="190"/>
      <c r="E52" s="205" t="str">
        <f>IF(ROUNDDOWN(SUMIF('(別表2)補助対象経費積算表'!$B$7:$B$56,$C51,'(別表2)補助対象経費積算表'!$C$7:$C$56)*1.1,0)=0,"",ROUNDDOWN(SUMIF('(別表2)補助対象経費積算表'!$B$7:$B$56,$C51,'(別表2)補助対象経費積算表'!$C$7:$C$56)*1.1,0))</f>
        <v/>
      </c>
      <c r="F52" s="220"/>
      <c r="G52" s="205" t="str">
        <f>IFERROR($E52-$K52-$I52,"")</f>
        <v/>
      </c>
      <c r="H52" s="220"/>
      <c r="I52" s="226"/>
      <c r="J52" s="228"/>
      <c r="K52" s="206">
        <f>IFERROR(SUMIF('(別表2)補助対象経費積算表'!$B$7:$B$56,$C51,'(別表2)補助対象経費積算表'!$C$7:$C$56)-$I52,"")</f>
        <v>0</v>
      </c>
      <c r="L52" s="221"/>
      <c r="M52" s="157"/>
      <c r="N52" s="3"/>
      <c r="O52" s="3"/>
      <c r="P52" s="3"/>
      <c r="Q52" s="3"/>
      <c r="R52" s="3"/>
      <c r="S52" s="3"/>
      <c r="T52" s="3"/>
      <c r="U52" s="3"/>
    </row>
    <row r="53" spans="1:21" s="4" customFormat="1">
      <c r="A53" s="14"/>
      <c r="B53" s="32"/>
      <c r="C53" s="181" t="str">
        <f>VLOOKUP("展示会等出展事業",管理者用!$A$1:$K$3,$N53+1,0)</f>
        <v>展示会サポート費</v>
      </c>
      <c r="D53" s="189"/>
      <c r="E53" s="204" t="str">
        <f>INDEX('(別紙1)事業計画書'!$E$34:$E$44,MATCH($N53,'(別紙1)事業計画書'!$N$34:$N$44,0))</f>
        <v/>
      </c>
      <c r="F53" s="219"/>
      <c r="G53" s="204" t="str">
        <f>INDEX('(別紙1)事業計画書'!$G$34:$G$44,MATCH($N53,'(別紙1)事業計画書'!$N$34:$N$44,0))</f>
        <v/>
      </c>
      <c r="H53" s="219"/>
      <c r="I53" s="204">
        <f>INDEX('(別紙1)事業計画書'!$I$34:$I$44,MATCH($N53,'(別紙1)事業計画書'!$N$34:$N$44,0))</f>
        <v>0</v>
      </c>
      <c r="J53" s="219"/>
      <c r="K53" s="204" t="str">
        <f>IFERROR(SUM($E53,-$G53,-$I53),"")</f>
        <v/>
      </c>
      <c r="L53" s="219"/>
      <c r="M53" s="157"/>
      <c r="N53" s="3">
        <v>8</v>
      </c>
      <c r="O53" s="3"/>
      <c r="P53" s="3"/>
      <c r="Q53" s="3"/>
      <c r="R53" s="3"/>
      <c r="S53" s="3"/>
      <c r="T53" s="3"/>
      <c r="U53" s="3"/>
    </row>
    <row r="54" spans="1:21" s="4" customFormat="1">
      <c r="A54" s="14"/>
      <c r="B54" s="32"/>
      <c r="C54" s="182"/>
      <c r="D54" s="190"/>
      <c r="E54" s="205" t="str">
        <f>IF(ROUNDDOWN(SUMIF('(別表2)補助対象経費積算表'!$B$7:$B$56,$C53,'(別表2)補助対象経費積算表'!$C$7:$C$56)*1.1,0)=0,"",ROUNDDOWN(SUMIF('(別表2)補助対象経費積算表'!$B$7:$B$56,$C53,'(別表2)補助対象経費積算表'!$C$7:$C$56)*1.1,0))</f>
        <v/>
      </c>
      <c r="F54" s="220"/>
      <c r="G54" s="205" t="str">
        <f>IFERROR($E54-$K54-$I54,"")</f>
        <v/>
      </c>
      <c r="H54" s="220"/>
      <c r="I54" s="226"/>
      <c r="J54" s="228"/>
      <c r="K54" s="206">
        <f>IFERROR(SUMIF('(別表2)補助対象経費積算表'!$B$7:$B$56,$C53,'(別表2)補助対象経費積算表'!$C$7:$C$56)-$I54,"")</f>
        <v>0</v>
      </c>
      <c r="L54" s="221"/>
      <c r="M54" s="157"/>
      <c r="N54" s="3"/>
      <c r="O54" s="3"/>
      <c r="P54" s="3"/>
      <c r="Q54" s="3"/>
      <c r="R54" s="3"/>
      <c r="S54" s="3"/>
      <c r="T54" s="3"/>
      <c r="U54" s="3"/>
    </row>
    <row r="55" spans="1:21" s="4" customFormat="1">
      <c r="A55" s="14"/>
      <c r="B55" s="32"/>
      <c r="C55" s="181" t="str">
        <f>VLOOKUP("展示会等出展事業",管理者用!$A$1:$K$3,$N55+1,0)</f>
        <v>役務費</v>
      </c>
      <c r="D55" s="189"/>
      <c r="E55" s="204" t="str">
        <f>INDEX('(別紙1)事業計画書'!$E$34:$E$44,MATCH($N55,'(別紙1)事業計画書'!$N$34:$N$44,0))</f>
        <v/>
      </c>
      <c r="F55" s="219"/>
      <c r="G55" s="204" t="str">
        <f>INDEX('(別紙1)事業計画書'!$G$34:$G$44,MATCH($N55,'(別紙1)事業計画書'!$N$34:$N$44,0))</f>
        <v/>
      </c>
      <c r="H55" s="219"/>
      <c r="I55" s="204">
        <f>INDEX('(別紙1)事業計画書'!$I$34:$I$44,MATCH($N55,'(別紙1)事業計画書'!$N$34:$N$44,0))</f>
        <v>0</v>
      </c>
      <c r="J55" s="219"/>
      <c r="K55" s="204" t="str">
        <f>IFERROR(SUM($E55,-$G55,-$I55),"")</f>
        <v/>
      </c>
      <c r="L55" s="219"/>
      <c r="M55" s="157"/>
      <c r="N55" s="3">
        <v>9</v>
      </c>
      <c r="O55" s="3"/>
      <c r="P55" s="3"/>
      <c r="Q55" s="3"/>
      <c r="R55" s="3"/>
      <c r="S55" s="3"/>
      <c r="T55" s="3"/>
      <c r="U55" s="3"/>
    </row>
    <row r="56" spans="1:21" s="4" customFormat="1">
      <c r="A56" s="14"/>
      <c r="B56" s="32"/>
      <c r="C56" s="182"/>
      <c r="D56" s="190"/>
      <c r="E56" s="205" t="str">
        <f>IF(ROUNDDOWN(SUMIF('(別表2)補助対象経費積算表'!$B$7:$B$56,$C55,'(別表2)補助対象経費積算表'!$C$7:$C$56)*1.1,0)=0,"",ROUNDDOWN(SUMIF('(別表2)補助対象経費積算表'!$B$7:$B$56,$C55,'(別表2)補助対象経費積算表'!$C$7:$C$56)*1.1,0))</f>
        <v/>
      </c>
      <c r="F56" s="220"/>
      <c r="G56" s="205" t="str">
        <f>IFERROR($E56-$K56-$I56,"")</f>
        <v/>
      </c>
      <c r="H56" s="220"/>
      <c r="I56" s="226"/>
      <c r="J56" s="228"/>
      <c r="K56" s="206">
        <f>IFERROR(SUMIF('(別表2)補助対象経費積算表'!$B$7:$B$56,$C55,'(別表2)補助対象経費積算表'!$C$7:$C$56)-$I56,"")</f>
        <v>0</v>
      </c>
      <c r="L56" s="221"/>
      <c r="M56" s="157"/>
      <c r="N56" s="3"/>
      <c r="O56" s="3"/>
      <c r="P56" s="3"/>
      <c r="Q56" s="3"/>
      <c r="R56" s="3"/>
      <c r="S56" s="3"/>
      <c r="T56" s="3"/>
      <c r="U56" s="3"/>
    </row>
    <row r="57" spans="1:21" s="4" customFormat="1">
      <c r="A57" s="14"/>
      <c r="B57" s="32"/>
      <c r="C57" s="181" t="str">
        <f>VLOOKUP("展示会等出展事業",管理者用!$A$1:$K$3,$N57+1,0)</f>
        <v>その他</v>
      </c>
      <c r="D57" s="189"/>
      <c r="E57" s="204" t="str">
        <f>INDEX('(別紙1)事業計画書'!$E$34:$E$44,MATCH($N57,'(別紙1)事業計画書'!$N$34:$N$44,0))</f>
        <v/>
      </c>
      <c r="F57" s="219"/>
      <c r="G57" s="204" t="str">
        <f>INDEX('(別紙1)事業計画書'!$G$34:$G$44,MATCH($N57,'(別紙1)事業計画書'!$N$34:$N$44,0))</f>
        <v/>
      </c>
      <c r="H57" s="219"/>
      <c r="I57" s="204">
        <f>INDEX('(別紙1)事業計画書'!$I$34:$I$44,MATCH($N57,'(別紙1)事業計画書'!$N$34:$N$44,0))</f>
        <v>0</v>
      </c>
      <c r="J57" s="219"/>
      <c r="K57" s="204" t="str">
        <f>IFERROR(SUM($E57,-$G57,-$I57),"")</f>
        <v/>
      </c>
      <c r="L57" s="219"/>
      <c r="M57" s="157"/>
      <c r="N57" s="3">
        <v>10</v>
      </c>
      <c r="O57" s="3"/>
      <c r="P57" s="3"/>
      <c r="Q57" s="3"/>
      <c r="R57" s="3"/>
      <c r="S57" s="3"/>
      <c r="T57" s="3"/>
      <c r="U57" s="3"/>
    </row>
    <row r="58" spans="1:21" s="4" customFormat="1">
      <c r="A58" s="14"/>
      <c r="B58" s="32"/>
      <c r="C58" s="182"/>
      <c r="D58" s="190"/>
      <c r="E58" s="205" t="str">
        <f>IF(ROUNDDOWN(SUMIF('(別表2)補助対象経費積算表'!$B$7:$B$56,$C57,'(別表2)補助対象経費積算表'!$C$7:$C$56)*1.1,0)=0,"",ROUNDDOWN(SUMIF('(別表2)補助対象経費積算表'!$B$7:$B$56,$C57,'(別表2)補助対象経費積算表'!$C$7:$C$56)*1.1,0))</f>
        <v/>
      </c>
      <c r="F58" s="220"/>
      <c r="G58" s="205" t="str">
        <f>IFERROR($E58-$K58-$I58,"")</f>
        <v/>
      </c>
      <c r="H58" s="220"/>
      <c r="I58" s="226"/>
      <c r="J58" s="228"/>
      <c r="K58" s="206">
        <f>IFERROR(SUMIF('(別表2)補助対象経費積算表'!$B$7:$B$56,$C57,'(別表2)補助対象経費積算表'!$C$7:$C$56)-$I58,"")</f>
        <v>0</v>
      </c>
      <c r="L58" s="221"/>
      <c r="M58" s="157"/>
      <c r="N58" s="3"/>
      <c r="O58" s="3"/>
      <c r="P58" s="3"/>
      <c r="Q58" s="3"/>
      <c r="R58" s="3"/>
      <c r="S58" s="3"/>
      <c r="T58" s="3"/>
      <c r="U58" s="3"/>
    </row>
    <row r="59" spans="1:21" s="4" customFormat="1">
      <c r="A59" s="14"/>
      <c r="B59" s="32"/>
      <c r="C59" s="26" t="s">
        <v>47</v>
      </c>
      <c r="D59" s="42"/>
      <c r="E59" s="204">
        <f>INDEX('(別紙1)事業計画書'!$E$34:$E$44,MATCH($N59,'(別紙1)事業計画書'!$N$34:$N$44,0))</f>
        <v>0</v>
      </c>
      <c r="F59" s="219"/>
      <c r="G59" s="204">
        <f>INDEX('(別紙1)事業計画書'!$G$34:$G$44,MATCH($N59,'(別紙1)事業計画書'!$N$34:$N$44,0))</f>
        <v>0</v>
      </c>
      <c r="H59" s="219"/>
      <c r="I59" s="204">
        <f>INDEX('(別紙1)事業計画書'!$I$34:$I$44,MATCH($N59,'(別紙1)事業計画書'!$N$34:$N$44,0))</f>
        <v>0</v>
      </c>
      <c r="J59" s="219"/>
      <c r="K59" s="230">
        <f>IFERROR(SUM($E59,-$G59,-$I59),"")</f>
        <v>0</v>
      </c>
      <c r="L59" s="230"/>
      <c r="M59" s="157"/>
      <c r="N59" s="3">
        <v>11</v>
      </c>
      <c r="O59" s="3"/>
      <c r="P59" s="3"/>
      <c r="Q59" s="3"/>
      <c r="R59" s="3"/>
      <c r="S59" s="3"/>
      <c r="T59" s="3"/>
      <c r="U59" s="3"/>
    </row>
    <row r="60" spans="1:21" s="4" customFormat="1">
      <c r="A60" s="15"/>
      <c r="B60" s="32"/>
      <c r="C60" s="27"/>
      <c r="D60" s="43"/>
      <c r="E60" s="206" t="str">
        <f>IF(SUM(E$40,E$42,E$44,E$46,E$48,E$50,E$52,E$54,E$56,E$58)=0,"",SUM(E$40,E$42,E$44,E$46,E$48,E$50,E$52,E$54,E$56,E$58))</f>
        <v/>
      </c>
      <c r="F60" s="221"/>
      <c r="G60" s="206" t="str">
        <f>IF(SUM(G$40,G$42,G$44,G$46,G$48,G$50,G$52,G$54,G$56,G$58)=0,"",SUM(G$40,G$42,G$44,G$46,G$48,G$50,G$52,G$54,G$56,G$58))</f>
        <v/>
      </c>
      <c r="H60" s="221"/>
      <c r="I60" s="206" t="str">
        <f>IF(SUM(I$40,I$42,I$44,I$46,I$48,I$50,I$52,I$54,I$56,I$58)=0,"",SUM(I$40,I$42,I$44,I$46,I$48,I$50,I$52,I$54,I$56,I$58))</f>
        <v/>
      </c>
      <c r="J60" s="221"/>
      <c r="K60" s="206" t="str">
        <f>IF(SUM(K$40,K$42,K$44,K$46,K$48,K$50,K$52,K$54,K$56,K$58)=0,"",SUM(K$40,K$42,K$44,K$46,K$48,K$50,K$52,K$54,K$56,K$58))</f>
        <v/>
      </c>
      <c r="L60" s="221"/>
      <c r="M60" s="157"/>
      <c r="N60" s="3"/>
      <c r="O60" s="3"/>
      <c r="P60" s="3"/>
      <c r="Q60" s="3"/>
      <c r="R60" s="3"/>
      <c r="S60" s="3"/>
      <c r="T60" s="3"/>
      <c r="U60" s="3"/>
    </row>
    <row r="61" spans="1:21" s="4" customFormat="1" ht="19.5">
      <c r="A61" s="15"/>
      <c r="B61" s="32"/>
      <c r="C61" s="49" t="s">
        <v>103</v>
      </c>
      <c r="D61" s="69"/>
      <c r="E61" s="94"/>
      <c r="F61" s="94"/>
      <c r="G61" s="94"/>
      <c r="H61" s="94"/>
      <c r="I61" s="94"/>
      <c r="J61" s="94"/>
      <c r="K61" s="94"/>
      <c r="L61" s="94"/>
      <c r="M61" s="157"/>
      <c r="N61" s="3"/>
      <c r="O61" s="3"/>
      <c r="P61" s="3"/>
      <c r="Q61" s="3"/>
      <c r="R61" s="3"/>
      <c r="S61" s="3"/>
      <c r="T61" s="3"/>
      <c r="U61" s="3"/>
    </row>
    <row r="62" spans="1:21" s="4" customFormat="1" ht="19.5">
      <c r="A62" s="15"/>
      <c r="B62" s="32"/>
      <c r="C62" s="183" t="s">
        <v>52</v>
      </c>
      <c r="D62" s="183"/>
      <c r="E62" s="183"/>
      <c r="F62" s="183"/>
      <c r="G62" s="183"/>
      <c r="H62" s="183"/>
      <c r="I62" s="183"/>
      <c r="J62" s="229"/>
      <c r="K62" s="231">
        <f>'(別紙1)事業計画書'!$K$46</f>
        <v>0</v>
      </c>
      <c r="L62" s="235"/>
      <c r="M62" s="157"/>
      <c r="N62" s="3"/>
      <c r="O62" s="3"/>
      <c r="P62" s="3"/>
      <c r="Q62" s="3"/>
      <c r="R62" s="3"/>
      <c r="S62" s="3"/>
      <c r="T62" s="3"/>
      <c r="U62" s="3"/>
    </row>
    <row r="63" spans="1:21" s="4" customFormat="1" ht="19.5">
      <c r="A63" s="15"/>
      <c r="B63" s="32"/>
      <c r="C63" s="183"/>
      <c r="D63" s="183"/>
      <c r="E63" s="183"/>
      <c r="F63" s="183"/>
      <c r="G63" s="183"/>
      <c r="H63" s="183"/>
      <c r="I63" s="183"/>
      <c r="J63" s="229"/>
      <c r="K63" s="232" t="str">
        <f>IFERROR(IF(ROUNDDOWN($K$60/2,-3)&gt;=800000-$J$65,800000-$J$65,ROUNDDOWN($K$60/2,-3)),"")</f>
        <v/>
      </c>
      <c r="L63" s="236"/>
      <c r="M63" s="157"/>
      <c r="N63" s="3"/>
      <c r="O63" s="3"/>
      <c r="P63" s="3"/>
      <c r="Q63" s="3"/>
      <c r="R63" s="3"/>
      <c r="S63" s="3"/>
      <c r="T63" s="3"/>
      <c r="U63" s="3"/>
    </row>
    <row r="64" spans="1:21" s="4" customFormat="1" ht="62.25" customHeight="1">
      <c r="A64" s="16"/>
      <c r="B64" s="33" t="s">
        <v>104</v>
      </c>
      <c r="C64" s="55"/>
      <c r="D64" s="55"/>
      <c r="E64" s="55"/>
      <c r="F64" s="55"/>
      <c r="G64" s="55"/>
      <c r="H64" s="55"/>
      <c r="I64" s="55"/>
      <c r="J64" s="55"/>
      <c r="K64" s="55"/>
      <c r="L64" s="55"/>
      <c r="M64" s="149"/>
      <c r="N64" s="3"/>
      <c r="O64" s="3"/>
      <c r="P64" s="3"/>
      <c r="Q64" s="3"/>
      <c r="R64" s="3"/>
      <c r="S64" s="3"/>
      <c r="T64" s="3"/>
      <c r="U64" s="3"/>
    </row>
    <row r="65" spans="1:21" s="4" customFormat="1">
      <c r="A65" s="17" t="s">
        <v>101</v>
      </c>
      <c r="B65" s="34" t="s">
        <v>22</v>
      </c>
      <c r="C65" s="56"/>
      <c r="D65" s="70" t="s">
        <v>25</v>
      </c>
      <c r="E65" s="95"/>
      <c r="F65" s="95"/>
      <c r="G65" s="95"/>
      <c r="H65" s="95"/>
      <c r="I65" s="95"/>
      <c r="J65" s="132">
        <f>'(別紙1)事業計画書'!$J$48</f>
        <v>0</v>
      </c>
      <c r="K65" s="136"/>
      <c r="L65" s="95" t="s">
        <v>5</v>
      </c>
      <c r="M65" s="158"/>
      <c r="N65" s="3"/>
      <c r="O65" s="3"/>
      <c r="P65" s="3"/>
      <c r="Q65" s="3"/>
      <c r="R65" s="3"/>
      <c r="S65" s="3"/>
      <c r="T65" s="3"/>
      <c r="U65" s="3"/>
    </row>
    <row r="66" spans="1:21" s="4" customFormat="1" ht="40.5" customHeight="1">
      <c r="A66" s="18"/>
      <c r="B66" s="35"/>
      <c r="C66" s="57"/>
      <c r="D66" s="71"/>
      <c r="E66" s="71"/>
      <c r="F66" s="71"/>
      <c r="G66" s="71"/>
      <c r="H66" s="71"/>
      <c r="I66" s="71"/>
      <c r="J66" s="71"/>
      <c r="K66" s="71"/>
      <c r="L66" s="71"/>
      <c r="M66" s="159"/>
      <c r="N66" s="3"/>
      <c r="O66" s="3"/>
      <c r="P66" s="3"/>
      <c r="Q66" s="3"/>
      <c r="R66" s="3"/>
      <c r="S66" s="3"/>
      <c r="T66" s="3"/>
      <c r="U66" s="3"/>
    </row>
    <row r="67" spans="1:21" s="4" customFormat="1">
      <c r="A67" s="5"/>
      <c r="B67" s="5"/>
      <c r="C67" s="36"/>
      <c r="D67" s="36"/>
      <c r="E67" s="5"/>
      <c r="F67" s="5"/>
      <c r="G67" s="5"/>
      <c r="H67" s="5"/>
      <c r="I67" s="5"/>
      <c r="J67" s="5"/>
      <c r="K67" s="5"/>
      <c r="L67" s="5"/>
      <c r="M67" s="5"/>
      <c r="N67" s="3"/>
      <c r="O67" s="3"/>
      <c r="P67" s="3"/>
      <c r="Q67" s="3"/>
      <c r="R67" s="3"/>
      <c r="S67" s="3"/>
      <c r="T67" s="3"/>
      <c r="U67" s="3"/>
    </row>
    <row r="68" spans="1:21" s="4" customFormat="1">
      <c r="A68" s="5"/>
      <c r="B68" s="5"/>
      <c r="C68" s="36"/>
      <c r="D68" s="36"/>
      <c r="E68" s="5"/>
      <c r="F68" s="5"/>
      <c r="G68" s="5"/>
      <c r="H68" s="5"/>
      <c r="I68" s="5"/>
      <c r="J68" s="5"/>
      <c r="K68" s="5"/>
      <c r="L68" s="5"/>
      <c r="M68" s="5"/>
      <c r="N68" s="3"/>
      <c r="O68" s="3"/>
      <c r="P68" s="3"/>
      <c r="Q68" s="3"/>
      <c r="R68" s="3"/>
      <c r="S68" s="3"/>
      <c r="T68" s="3"/>
      <c r="U68" s="3"/>
    </row>
    <row r="69" spans="1:21" s="4" customFormat="1">
      <c r="A69" s="5"/>
      <c r="B69" s="5"/>
      <c r="C69" s="36"/>
      <c r="D69" s="36"/>
      <c r="E69" s="5"/>
      <c r="F69" s="5"/>
      <c r="G69" s="5"/>
      <c r="H69" s="5"/>
      <c r="I69" s="5"/>
      <c r="J69" s="5"/>
      <c r="K69" s="5"/>
      <c r="L69" s="5"/>
      <c r="M69" s="5"/>
      <c r="N69" s="3"/>
      <c r="O69" s="3"/>
      <c r="P69" s="3"/>
      <c r="Q69" s="3"/>
      <c r="R69" s="3"/>
      <c r="S69" s="3"/>
      <c r="T69" s="3"/>
      <c r="U69" s="3"/>
    </row>
  </sheetData>
  <sheetProtection algorithmName="SHA-512" hashValue="HsCEjMa/a9AnYhpiz2B+3hFRLR2rUdmkpVOATMa1V8qs5R36q00q2LmEXSCyree/ULVR4d8dbEH7RwQLW236zA==" saltValue="j/Fbm8AKQne0IFZN/sWNGw==" spinCount="100000" sheet="1" objects="1" scenarios="1"/>
  <mergeCells count="186">
    <mergeCell ref="A2:M2"/>
    <mergeCell ref="B3:D3"/>
    <mergeCell ref="E3:M3"/>
    <mergeCell ref="B4:D4"/>
    <mergeCell ref="E4:M4"/>
    <mergeCell ref="H5:I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E14:F14"/>
    <mergeCell ref="G14:M14"/>
    <mergeCell ref="E15:F15"/>
    <mergeCell ref="G15:M15"/>
    <mergeCell ref="B16:D16"/>
    <mergeCell ref="E16:M16"/>
    <mergeCell ref="B17:D17"/>
    <mergeCell ref="E18:H18"/>
    <mergeCell ref="J18:M18"/>
    <mergeCell ref="E19:H19"/>
    <mergeCell ref="J19:M19"/>
    <mergeCell ref="E20:F20"/>
    <mergeCell ref="G20:M20"/>
    <mergeCell ref="E21:F21"/>
    <mergeCell ref="G21:M21"/>
    <mergeCell ref="E22:F22"/>
    <mergeCell ref="G22:M22"/>
    <mergeCell ref="B23:D23"/>
    <mergeCell ref="E23:M23"/>
    <mergeCell ref="D26:E26"/>
    <mergeCell ref="F26:L26"/>
    <mergeCell ref="D27:E27"/>
    <mergeCell ref="F27:L27"/>
    <mergeCell ref="D28:E28"/>
    <mergeCell ref="F28:L28"/>
    <mergeCell ref="D29:E29"/>
    <mergeCell ref="F29:L29"/>
    <mergeCell ref="D30:E30"/>
    <mergeCell ref="F30:L30"/>
    <mergeCell ref="D31:E31"/>
    <mergeCell ref="F31:L31"/>
    <mergeCell ref="D32:E32"/>
    <mergeCell ref="F32:L32"/>
    <mergeCell ref="D33:E33"/>
    <mergeCell ref="F33:L33"/>
    <mergeCell ref="D34:E34"/>
    <mergeCell ref="F34:L34"/>
    <mergeCell ref="G37:J37"/>
    <mergeCell ref="G38:H38"/>
    <mergeCell ref="I38:J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E50:F50"/>
    <mergeCell ref="G50:H50"/>
    <mergeCell ref="I50:J50"/>
    <mergeCell ref="K50:L50"/>
    <mergeCell ref="E51:F51"/>
    <mergeCell ref="G51:H51"/>
    <mergeCell ref="I51:J51"/>
    <mergeCell ref="K51:L51"/>
    <mergeCell ref="E52:F52"/>
    <mergeCell ref="G52:H52"/>
    <mergeCell ref="I52:J52"/>
    <mergeCell ref="K52:L52"/>
    <mergeCell ref="E53:F53"/>
    <mergeCell ref="G53:H53"/>
    <mergeCell ref="I53:J53"/>
    <mergeCell ref="K53:L53"/>
    <mergeCell ref="E54:F54"/>
    <mergeCell ref="G54:H54"/>
    <mergeCell ref="I54:J54"/>
    <mergeCell ref="K54:L54"/>
    <mergeCell ref="E55:F55"/>
    <mergeCell ref="G55:H55"/>
    <mergeCell ref="I55:J55"/>
    <mergeCell ref="K55:L55"/>
    <mergeCell ref="E56:F56"/>
    <mergeCell ref="G56:H56"/>
    <mergeCell ref="I56:J56"/>
    <mergeCell ref="K56:L56"/>
    <mergeCell ref="E57:F57"/>
    <mergeCell ref="G57:H57"/>
    <mergeCell ref="I57:J57"/>
    <mergeCell ref="K57:L57"/>
    <mergeCell ref="E58:F58"/>
    <mergeCell ref="G58:H58"/>
    <mergeCell ref="I58:J58"/>
    <mergeCell ref="K58:L58"/>
    <mergeCell ref="E59:F59"/>
    <mergeCell ref="G59:H59"/>
    <mergeCell ref="I59:J59"/>
    <mergeCell ref="K59:L59"/>
    <mergeCell ref="E60:F60"/>
    <mergeCell ref="G60:H60"/>
    <mergeCell ref="I60:J60"/>
    <mergeCell ref="K60:L60"/>
    <mergeCell ref="K62:L62"/>
    <mergeCell ref="K63:L63"/>
    <mergeCell ref="B64:L64"/>
    <mergeCell ref="D65:I65"/>
    <mergeCell ref="J65:K65"/>
    <mergeCell ref="L65:M65"/>
    <mergeCell ref="D66:M66"/>
    <mergeCell ref="B5:D6"/>
    <mergeCell ref="B7:D8"/>
    <mergeCell ref="B14:D15"/>
    <mergeCell ref="B18:C19"/>
    <mergeCell ref="B20:D22"/>
    <mergeCell ref="C27:C28"/>
    <mergeCell ref="C29:C30"/>
    <mergeCell ref="C31:C32"/>
    <mergeCell ref="C33:C34"/>
    <mergeCell ref="C37:D38"/>
    <mergeCell ref="E37:F38"/>
    <mergeCell ref="K37:L38"/>
    <mergeCell ref="C39:D40"/>
    <mergeCell ref="C41:D42"/>
    <mergeCell ref="C43:D44"/>
    <mergeCell ref="C45:D46"/>
    <mergeCell ref="C47:D48"/>
    <mergeCell ref="C49:D50"/>
    <mergeCell ref="C51:D52"/>
    <mergeCell ref="C53:D54"/>
    <mergeCell ref="C55:D56"/>
    <mergeCell ref="C57:D58"/>
    <mergeCell ref="C59:D60"/>
    <mergeCell ref="C62:J63"/>
    <mergeCell ref="A65:A66"/>
    <mergeCell ref="B65:C66"/>
    <mergeCell ref="A3:A11"/>
    <mergeCell ref="A12:A23"/>
    <mergeCell ref="A24:A64"/>
  </mergeCells>
  <phoneticPr fontId="2"/>
  <dataValidations count="2">
    <dataValidation operator="greaterThanOrEqual" allowBlank="1" showDropDown="0" showInputMessage="1" showErrorMessage="1" sqref="I1:M6 F1:G6 C29 L64 B1:D11 I8:M11 F8:G11 C25:C27 H1:H11 C59 L61 D31:D36 C61:J61 C33 C31 D25:D28 I53 B24:D24 G24:L26 B67:M1048576 H35:L35 C35:C37 E35:E37 L36 K36:K37 H36:J36 I55 I39 I41 I43 I45 I47 I49 E20:E26 I59:I60 I51 C39 I57 C41 C43 C45 C47 C49 C51 C53 C55 C57 D18:D19 B16:B18 H12:M13 F12:F13 C12:D13 G12:G15 B23 B12:B14 E1:E17 C62 C64:J64 D66 F24:F36 G35:G60 B25:B65 M24:M64 K39:K64 E39:E60"/>
    <dataValidation type="date" operator="greaterThanOrEqual" allowBlank="1" showDropDown="0" showInputMessage="1" showErrorMessage="1" prompt="「2025/4/1」のように入力してください。_x000a_自動で和暦表記になります。" sqref="E18:H19 J18:M19">
      <formula1>1</formula1>
    </dataValidation>
  </dataValidations>
  <printOptions horizontalCentered="1"/>
  <pageMargins left="0.31496062992125984" right="0.31496062992125984" top="0.74803149606299213" bottom="0.74803149606299213" header="0.31496062992125984" footer="0.31496062992125984"/>
  <pageSetup paperSize="9" scale="79" fitToWidth="1" fitToHeight="1" orientation="portrait" usePrinterDefaults="1" r:id="rId1"/>
  <rowBreaks count="1" manualBreakCount="1">
    <brk id="2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E36"/>
  <sheetViews>
    <sheetView view="pageBreakPreview" zoomScaleSheetLayoutView="100" workbookViewId="0">
      <selection activeCell="B7" sqref="B7"/>
    </sheetView>
  </sheetViews>
  <sheetFormatPr defaultRowHeight="18.75"/>
  <cols>
    <col min="1" max="1" width="6.75" style="162" customWidth="1"/>
    <col min="2" max="2" width="25" customWidth="1"/>
    <col min="3" max="3" width="20.625" customWidth="1"/>
    <col min="4" max="4" width="60.625" customWidth="1"/>
  </cols>
  <sheetData>
    <row r="1" spans="1:5">
      <c r="A1" s="164" t="str">
        <f>"（別表2）補助対象経費積算表"&amp;"("&amp;'(別紙1)事業計画書'!$E$12&amp;")"</f>
        <v>（別表2）補助対象経費積算表()</v>
      </c>
      <c r="B1" s="164"/>
      <c r="C1" s="164"/>
      <c r="D1" s="164"/>
    </row>
    <row r="2" spans="1:5" s="163" customFormat="1">
      <c r="A2" s="165" t="s">
        <v>77</v>
      </c>
      <c r="B2" s="165" t="s">
        <v>78</v>
      </c>
      <c r="C2" s="165" t="s">
        <v>81</v>
      </c>
      <c r="D2" s="165" t="s">
        <v>79</v>
      </c>
    </row>
    <row r="3" spans="1:5" s="162" customFormat="1">
      <c r="A3" s="166" t="s">
        <v>84</v>
      </c>
      <c r="B3" s="165" t="s">
        <v>15</v>
      </c>
      <c r="C3" s="171">
        <v>50000</v>
      </c>
      <c r="D3" s="165" t="s">
        <v>30</v>
      </c>
      <c r="E3" s="174">
        <v>0</v>
      </c>
    </row>
    <row r="4" spans="1:5" s="162" customFormat="1">
      <c r="A4" s="167"/>
      <c r="B4" s="165" t="s">
        <v>85</v>
      </c>
      <c r="C4" s="171">
        <v>60000</v>
      </c>
      <c r="D4" s="165" t="s">
        <v>87</v>
      </c>
      <c r="E4" s="174">
        <v>0</v>
      </c>
    </row>
    <row r="5" spans="1:5" s="162" customFormat="1">
      <c r="A5" s="168"/>
      <c r="B5" s="165" t="s">
        <v>86</v>
      </c>
      <c r="C5" s="171">
        <v>54000</v>
      </c>
      <c r="D5" s="165" t="s">
        <v>88</v>
      </c>
      <c r="E5" s="174">
        <v>0</v>
      </c>
    </row>
    <row r="6" spans="1:5" s="162" customFormat="1">
      <c r="A6" s="169" t="s">
        <v>77</v>
      </c>
      <c r="B6" s="169" t="s">
        <v>78</v>
      </c>
      <c r="C6" s="169" t="s">
        <v>81</v>
      </c>
      <c r="D6" s="169" t="s">
        <v>79</v>
      </c>
      <c r="E6" s="174" t="s">
        <v>82</v>
      </c>
    </row>
    <row r="7" spans="1:5">
      <c r="A7" s="169">
        <f t="shared" ref="A7:A36" si="0">ROW($A1)</f>
        <v>1</v>
      </c>
      <c r="B7" s="170"/>
      <c r="C7" s="172"/>
      <c r="D7" s="173"/>
      <c r="E7" s="175" t="str">
        <f>_xlfn.IFNA(VLOOKUP($B7,管理者用!$A$6:$D$15,4,0),"")</f>
        <v/>
      </c>
    </row>
    <row r="8" spans="1:5">
      <c r="A8" s="169">
        <f t="shared" si="0"/>
        <v>2</v>
      </c>
      <c r="B8" s="170"/>
      <c r="C8" s="172"/>
      <c r="D8" s="173"/>
      <c r="E8" s="175" t="str">
        <f>_xlfn.IFNA(VLOOKUP($B8,管理者用!$A$6:$D$15,4,0),"")</f>
        <v/>
      </c>
    </row>
    <row r="9" spans="1:5">
      <c r="A9" s="169">
        <f t="shared" si="0"/>
        <v>3</v>
      </c>
      <c r="B9" s="170"/>
      <c r="C9" s="172"/>
      <c r="D9" s="173"/>
      <c r="E9" s="175" t="str">
        <f>_xlfn.IFNA(VLOOKUP($B9,管理者用!$A$6:$D$15,4,0),"")</f>
        <v/>
      </c>
    </row>
    <row r="10" spans="1:5">
      <c r="A10" s="169">
        <f t="shared" si="0"/>
        <v>4</v>
      </c>
      <c r="B10" s="170"/>
      <c r="C10" s="172"/>
      <c r="D10" s="173"/>
      <c r="E10" s="175" t="str">
        <f>_xlfn.IFNA(VLOOKUP($B10,管理者用!$A$6:$D$15,4,0),"")</f>
        <v/>
      </c>
    </row>
    <row r="11" spans="1:5">
      <c r="A11" s="169">
        <f t="shared" si="0"/>
        <v>5</v>
      </c>
      <c r="B11" s="170"/>
      <c r="C11" s="172"/>
      <c r="D11" s="173"/>
      <c r="E11" s="175" t="str">
        <f>_xlfn.IFNA(VLOOKUP($B11,管理者用!$A$6:$D$15,4,0),"")</f>
        <v/>
      </c>
    </row>
    <row r="12" spans="1:5">
      <c r="A12" s="169">
        <f t="shared" si="0"/>
        <v>6</v>
      </c>
      <c r="B12" s="170"/>
      <c r="C12" s="172"/>
      <c r="D12" s="173"/>
      <c r="E12" s="175" t="str">
        <f>_xlfn.IFNA(VLOOKUP($B12,管理者用!$A$6:$D$15,4,0),"")</f>
        <v/>
      </c>
    </row>
    <row r="13" spans="1:5">
      <c r="A13" s="169">
        <f t="shared" si="0"/>
        <v>7</v>
      </c>
      <c r="B13" s="170"/>
      <c r="C13" s="172"/>
      <c r="D13" s="173"/>
      <c r="E13" s="175" t="str">
        <f>_xlfn.IFNA(VLOOKUP($B13,管理者用!$A$6:$D$15,4,0),"")</f>
        <v/>
      </c>
    </row>
    <row r="14" spans="1:5">
      <c r="A14" s="169">
        <f t="shared" si="0"/>
        <v>8</v>
      </c>
      <c r="B14" s="170"/>
      <c r="C14" s="172"/>
      <c r="D14" s="173"/>
      <c r="E14" s="175" t="str">
        <f>_xlfn.IFNA(VLOOKUP($B14,管理者用!$A$6:$D$15,4,0),"")</f>
        <v/>
      </c>
    </row>
    <row r="15" spans="1:5">
      <c r="A15" s="169">
        <f t="shared" si="0"/>
        <v>9</v>
      </c>
      <c r="B15" s="170"/>
      <c r="C15" s="172"/>
      <c r="D15" s="173"/>
      <c r="E15" s="175" t="str">
        <f>_xlfn.IFNA(VLOOKUP($B15,管理者用!$A$6:$D$15,4,0),"")</f>
        <v/>
      </c>
    </row>
    <row r="16" spans="1:5">
      <c r="A16" s="169">
        <f t="shared" si="0"/>
        <v>10</v>
      </c>
      <c r="B16" s="170"/>
      <c r="C16" s="172"/>
      <c r="D16" s="173"/>
      <c r="E16" s="175" t="str">
        <f>_xlfn.IFNA(VLOOKUP($B16,管理者用!$A$6:$D$15,4,0),"")</f>
        <v/>
      </c>
    </row>
    <row r="17" spans="1:5">
      <c r="A17" s="169">
        <f t="shared" si="0"/>
        <v>11</v>
      </c>
      <c r="B17" s="170"/>
      <c r="C17" s="172"/>
      <c r="D17" s="173"/>
      <c r="E17" s="175" t="str">
        <f>_xlfn.IFNA(VLOOKUP($B17,管理者用!$A$6:$D$15,4,0),"")</f>
        <v/>
      </c>
    </row>
    <row r="18" spans="1:5">
      <c r="A18" s="169">
        <f t="shared" si="0"/>
        <v>12</v>
      </c>
      <c r="B18" s="170"/>
      <c r="C18" s="172"/>
      <c r="D18" s="173"/>
      <c r="E18" s="175" t="str">
        <f>_xlfn.IFNA(VLOOKUP($B18,管理者用!$A$6:$D$15,4,0),"")</f>
        <v/>
      </c>
    </row>
    <row r="19" spans="1:5">
      <c r="A19" s="169">
        <f t="shared" si="0"/>
        <v>13</v>
      </c>
      <c r="B19" s="170"/>
      <c r="C19" s="172"/>
      <c r="D19" s="173"/>
      <c r="E19" s="175" t="str">
        <f>_xlfn.IFNA(VLOOKUP($B19,管理者用!$A$6:$D$15,4,0),"")</f>
        <v/>
      </c>
    </row>
    <row r="20" spans="1:5">
      <c r="A20" s="169">
        <f t="shared" si="0"/>
        <v>14</v>
      </c>
      <c r="B20" s="170"/>
      <c r="C20" s="172"/>
      <c r="D20" s="173"/>
      <c r="E20" s="175" t="str">
        <f>_xlfn.IFNA(VLOOKUP($B20,管理者用!$A$6:$D$15,4,0),"")</f>
        <v/>
      </c>
    </row>
    <row r="21" spans="1:5">
      <c r="A21" s="169">
        <f t="shared" si="0"/>
        <v>15</v>
      </c>
      <c r="B21" s="170"/>
      <c r="C21" s="172"/>
      <c r="D21" s="173"/>
      <c r="E21" s="175" t="str">
        <f>_xlfn.IFNA(VLOOKUP($B21,管理者用!$A$6:$D$15,4,0),"")</f>
        <v/>
      </c>
    </row>
    <row r="22" spans="1:5">
      <c r="A22" s="169">
        <f t="shared" si="0"/>
        <v>16</v>
      </c>
      <c r="B22" s="170"/>
      <c r="C22" s="172"/>
      <c r="D22" s="173"/>
      <c r="E22" s="175" t="str">
        <f>_xlfn.IFNA(VLOOKUP($B22,管理者用!$A$6:$D$15,4,0),"")</f>
        <v/>
      </c>
    </row>
    <row r="23" spans="1:5">
      <c r="A23" s="169">
        <f t="shared" si="0"/>
        <v>17</v>
      </c>
      <c r="B23" s="170"/>
      <c r="C23" s="172"/>
      <c r="D23" s="173"/>
      <c r="E23" s="175" t="str">
        <f>_xlfn.IFNA(VLOOKUP($B23,管理者用!$A$6:$D$15,4,0),"")</f>
        <v/>
      </c>
    </row>
    <row r="24" spans="1:5">
      <c r="A24" s="169">
        <f t="shared" si="0"/>
        <v>18</v>
      </c>
      <c r="B24" s="170"/>
      <c r="C24" s="172"/>
      <c r="D24" s="173"/>
      <c r="E24" s="175" t="str">
        <f>_xlfn.IFNA(VLOOKUP($B24,管理者用!$A$6:$D$15,4,0),"")</f>
        <v/>
      </c>
    </row>
    <row r="25" spans="1:5">
      <c r="A25" s="169">
        <f t="shared" si="0"/>
        <v>19</v>
      </c>
      <c r="B25" s="170"/>
      <c r="C25" s="172"/>
      <c r="D25" s="173"/>
      <c r="E25" s="175" t="str">
        <f>_xlfn.IFNA(VLOOKUP($B25,管理者用!$A$6:$D$15,4,0),"")</f>
        <v/>
      </c>
    </row>
    <row r="26" spans="1:5">
      <c r="A26" s="169">
        <f t="shared" si="0"/>
        <v>20</v>
      </c>
      <c r="B26" s="170"/>
      <c r="C26" s="172"/>
      <c r="D26" s="173"/>
      <c r="E26" s="175" t="str">
        <f>_xlfn.IFNA(VLOOKUP($B26,管理者用!$A$6:$D$15,4,0),"")</f>
        <v/>
      </c>
    </row>
    <row r="27" spans="1:5">
      <c r="A27" s="169">
        <f t="shared" si="0"/>
        <v>21</v>
      </c>
      <c r="B27" s="170"/>
      <c r="C27" s="172"/>
      <c r="D27" s="173"/>
      <c r="E27" s="175" t="str">
        <f>_xlfn.IFNA(VLOOKUP($B27,管理者用!$A$6:$D$15,4,0),"")</f>
        <v/>
      </c>
    </row>
    <row r="28" spans="1:5">
      <c r="A28" s="169">
        <f t="shared" si="0"/>
        <v>22</v>
      </c>
      <c r="B28" s="170"/>
      <c r="C28" s="172"/>
      <c r="D28" s="173"/>
      <c r="E28" s="175" t="str">
        <f>_xlfn.IFNA(VLOOKUP($B28,管理者用!$A$6:$D$15,4,0),"")</f>
        <v/>
      </c>
    </row>
    <row r="29" spans="1:5">
      <c r="A29" s="169">
        <f t="shared" si="0"/>
        <v>23</v>
      </c>
      <c r="B29" s="170"/>
      <c r="C29" s="172"/>
      <c r="D29" s="173"/>
      <c r="E29" s="175" t="str">
        <f>_xlfn.IFNA(VLOOKUP($B29,管理者用!$A$6:$D$15,4,0),"")</f>
        <v/>
      </c>
    </row>
    <row r="30" spans="1:5">
      <c r="A30" s="169">
        <f t="shared" si="0"/>
        <v>24</v>
      </c>
      <c r="B30" s="170"/>
      <c r="C30" s="172"/>
      <c r="D30" s="173"/>
      <c r="E30" s="175" t="str">
        <f>_xlfn.IFNA(VLOOKUP($B30,管理者用!$A$6:$D$15,4,0),"")</f>
        <v/>
      </c>
    </row>
    <row r="31" spans="1:5">
      <c r="A31" s="169">
        <f t="shared" si="0"/>
        <v>25</v>
      </c>
      <c r="B31" s="170"/>
      <c r="C31" s="172"/>
      <c r="D31" s="173"/>
      <c r="E31" s="175" t="str">
        <f>_xlfn.IFNA(VLOOKUP($B31,管理者用!$A$6:$D$15,4,0),"")</f>
        <v/>
      </c>
    </row>
    <row r="32" spans="1:5">
      <c r="A32" s="169">
        <f t="shared" si="0"/>
        <v>26</v>
      </c>
      <c r="B32" s="170"/>
      <c r="C32" s="172"/>
      <c r="D32" s="173"/>
      <c r="E32" s="175" t="str">
        <f>_xlfn.IFNA(VLOOKUP($B32,管理者用!$A$6:$D$15,4,0),"")</f>
        <v/>
      </c>
    </row>
    <row r="33" spans="1:5">
      <c r="A33" s="169">
        <f t="shared" si="0"/>
        <v>27</v>
      </c>
      <c r="B33" s="170"/>
      <c r="C33" s="172"/>
      <c r="D33" s="173"/>
      <c r="E33" s="175" t="str">
        <f>_xlfn.IFNA(VLOOKUP($B33,管理者用!$A$6:$D$15,4,0),"")</f>
        <v/>
      </c>
    </row>
    <row r="34" spans="1:5">
      <c r="A34" s="169">
        <f t="shared" si="0"/>
        <v>28</v>
      </c>
      <c r="B34" s="170"/>
      <c r="C34" s="172"/>
      <c r="D34" s="173"/>
      <c r="E34" s="175" t="str">
        <f>_xlfn.IFNA(VLOOKUP($B34,管理者用!$A$6:$D$15,4,0),"")</f>
        <v/>
      </c>
    </row>
    <row r="35" spans="1:5">
      <c r="A35" s="169">
        <f t="shared" si="0"/>
        <v>29</v>
      </c>
      <c r="B35" s="170"/>
      <c r="C35" s="172"/>
      <c r="D35" s="173"/>
      <c r="E35" s="175" t="str">
        <f>_xlfn.IFNA(VLOOKUP($B35,管理者用!$A$6:$D$15,4,0),"")</f>
        <v/>
      </c>
    </row>
    <row r="36" spans="1:5">
      <c r="A36" s="169">
        <f t="shared" si="0"/>
        <v>30</v>
      </c>
      <c r="B36" s="170"/>
      <c r="C36" s="172"/>
      <c r="D36" s="173"/>
      <c r="E36" s="175" t="str">
        <f>_xlfn.IFNA(VLOOKUP($B36,管理者用!$A$6:$D$15,4,0),"")</f>
        <v/>
      </c>
    </row>
  </sheetData>
  <autoFilter ref="A6:E6">
    <sortState ref="A3:E32">
      <sortCondition ref="E2"/>
    </sortState>
  </autoFilter>
  <mergeCells count="2">
    <mergeCell ref="A1:D1"/>
    <mergeCell ref="A3:A5"/>
  </mergeCells>
  <phoneticPr fontId="2"/>
  <dataValidations count="1">
    <dataValidation type="whole" operator="greaterThanOrEqual" allowBlank="1" showDropDown="0" showInputMessage="1" showErrorMessage="1" sqref="C7:C36">
      <formula1>0</formula1>
    </dataValidation>
  </dataValidations>
  <pageMargins left="0.7" right="0.7" top="0.75" bottom="0.75" header="0.3" footer="0.3"/>
  <pageSetup paperSize="9" fitToWidth="1" fitToHeight="1" orientation="landscape" usePrinterDefaults="1" r:id="rId1"/>
  <rowBreaks count="1" manualBreakCount="1">
    <brk id="26" max="3" man="1"/>
  </row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管理者用!$B$1:$K$1</xm:f>
          </x14:formula1>
          <xm:sqref>B3:B5</xm:sqref>
        </x14:dataValidation>
        <x14:dataValidation type="list" allowBlank="1" showDropDown="0" showInputMessage="1" showErrorMessage="1">
          <x14:formula1>
            <xm:f>管理者用!$B$1:$K$1</xm:f>
          </x14:formula1>
          <xm:sqref>B7:B36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U60"/>
  <sheetViews>
    <sheetView view="pageBreakPreview" zoomScaleSheetLayoutView="100" workbookViewId="0">
      <selection activeCell="G8" sqref="G8:M8"/>
    </sheetView>
  </sheetViews>
  <sheetFormatPr defaultRowHeight="18.75"/>
  <cols>
    <col min="1" max="1" width="13.625" style="1" customWidth="1"/>
    <col min="2" max="2" width="2.625" style="1" customWidth="1"/>
    <col min="3" max="4" width="8.625" style="2" customWidth="1"/>
    <col min="5" max="12" width="6.625" style="1" customWidth="1"/>
    <col min="13" max="13" width="2.625" style="1" customWidth="1"/>
    <col min="14" max="14" width="9" style="3" hidden="1" customWidth="1"/>
    <col min="15" max="16384" width="9" style="3" customWidth="1"/>
  </cols>
  <sheetData>
    <row r="1" spans="1:21">
      <c r="A1" s="5" t="s">
        <v>41</v>
      </c>
      <c r="B1" s="5"/>
      <c r="C1" s="36"/>
      <c r="D1" s="36"/>
      <c r="E1" s="5"/>
      <c r="F1" s="5"/>
      <c r="G1" s="5"/>
      <c r="H1" s="5"/>
      <c r="I1" s="5"/>
      <c r="J1" s="5"/>
      <c r="K1" s="5"/>
      <c r="L1" s="5"/>
      <c r="M1" s="5"/>
    </row>
    <row r="2" spans="1:21" ht="30" customHeight="1">
      <c r="A2" s="6" t="s">
        <v>76</v>
      </c>
      <c r="B2" s="6"/>
      <c r="C2" s="6"/>
      <c r="D2" s="6"/>
      <c r="E2" s="6"/>
      <c r="F2" s="6"/>
      <c r="G2" s="6"/>
      <c r="H2" s="6"/>
      <c r="I2" s="6"/>
      <c r="J2" s="6"/>
      <c r="K2" s="6"/>
      <c r="L2" s="6"/>
      <c r="M2" s="6"/>
    </row>
    <row r="3" spans="1:21" s="4" customFormat="1" ht="18.75" customHeight="1">
      <c r="A3" s="242" t="s">
        <v>4</v>
      </c>
      <c r="B3" s="246" t="s">
        <v>6</v>
      </c>
      <c r="C3" s="246"/>
      <c r="D3" s="246"/>
      <c r="E3" s="255">
        <f>'(別紙1)事業計画書'!$E$3</f>
        <v>0</v>
      </c>
      <c r="F3" s="255"/>
      <c r="G3" s="255"/>
      <c r="H3" s="255"/>
      <c r="I3" s="255"/>
      <c r="J3" s="255"/>
      <c r="K3" s="255"/>
      <c r="L3" s="255"/>
      <c r="M3" s="281"/>
      <c r="N3" s="3"/>
      <c r="O3" s="3"/>
      <c r="P3" s="3"/>
      <c r="Q3" s="3"/>
      <c r="R3" s="3"/>
      <c r="S3" s="3"/>
      <c r="T3" s="3"/>
      <c r="U3" s="3"/>
    </row>
    <row r="4" spans="1:21" s="4" customFormat="1">
      <c r="A4" s="243" t="s">
        <v>106</v>
      </c>
      <c r="B4" s="24" t="s">
        <v>50</v>
      </c>
      <c r="C4" s="24"/>
      <c r="D4" s="24"/>
      <c r="E4" s="256">
        <f>IF('(別紙2)変更事業計画書'!$E$12="",'(別紙1)事業計画書'!$E$12,'(別紙2)変更事業計画書'!$E$12)</f>
        <v>0</v>
      </c>
      <c r="F4" s="266"/>
      <c r="G4" s="266"/>
      <c r="H4" s="266"/>
      <c r="I4" s="266"/>
      <c r="J4" s="266"/>
      <c r="K4" s="266"/>
      <c r="L4" s="266"/>
      <c r="M4" s="282"/>
      <c r="N4" s="3"/>
      <c r="O4" s="3"/>
      <c r="P4" s="3"/>
      <c r="Q4" s="3"/>
      <c r="R4" s="3"/>
    </row>
    <row r="5" spans="1:21" s="4" customFormat="1" ht="37.5" customHeight="1">
      <c r="A5" s="244"/>
      <c r="B5" s="25" t="s">
        <v>11</v>
      </c>
      <c r="C5" s="25"/>
      <c r="D5" s="25"/>
      <c r="E5" s="257">
        <f>IF('(別紙2)変更事業計画書'!$E$13="",'(別紙1)事業計画書'!$E$13,'(別紙2)変更事業計画書'!$E$13)</f>
        <v>0</v>
      </c>
      <c r="F5" s="267"/>
      <c r="G5" s="267"/>
      <c r="H5" s="267"/>
      <c r="I5" s="267"/>
      <c r="J5" s="267"/>
      <c r="K5" s="267"/>
      <c r="L5" s="267"/>
      <c r="M5" s="283"/>
      <c r="N5" s="3"/>
      <c r="O5" s="3"/>
      <c r="P5" s="161"/>
      <c r="Q5" s="3"/>
      <c r="R5" s="3"/>
    </row>
    <row r="6" spans="1:21" s="4" customFormat="1" ht="22.5" customHeight="1">
      <c r="A6" s="244"/>
      <c r="B6" s="26" t="s">
        <v>62</v>
      </c>
      <c r="C6" s="42"/>
      <c r="D6" s="61" t="s">
        <v>64</v>
      </c>
      <c r="E6" s="258">
        <f>IF('(別紙2)変更事業計画書'!$E$18="",'(別紙1)事業計画書'!$E$18,'(別紙2)変更事業計画書'!$E$18)</f>
        <v>0</v>
      </c>
      <c r="F6" s="268"/>
      <c r="G6" s="268"/>
      <c r="H6" s="268"/>
      <c r="I6" s="124" t="s">
        <v>65</v>
      </c>
      <c r="J6" s="269">
        <f>IF('(別紙2)変更事業計画書'!$J$18="",'(別紙1)事業計画書'!$J$18,'(別紙2)変更事業計画書'!$J$18)</f>
        <v>0</v>
      </c>
      <c r="K6" s="269"/>
      <c r="L6" s="269"/>
      <c r="M6" s="284"/>
      <c r="N6" s="3"/>
      <c r="O6" s="3"/>
      <c r="P6" s="161"/>
      <c r="Q6" s="3"/>
      <c r="R6" s="3"/>
    </row>
    <row r="7" spans="1:21" s="4" customFormat="1" ht="22.5" customHeight="1">
      <c r="A7" s="245"/>
      <c r="B7" s="27"/>
      <c r="C7" s="43"/>
      <c r="D7" s="61" t="s">
        <v>66</v>
      </c>
      <c r="E7" s="259">
        <f>IF('(別紙2)変更事業計画書'!$E$19="",'(別紙1)事業計画書'!$E$19,'(別紙2)変更事業計画書'!$E$19)</f>
        <v>0</v>
      </c>
      <c r="F7" s="269"/>
      <c r="G7" s="269"/>
      <c r="H7" s="269"/>
      <c r="I7" s="124" t="s">
        <v>65</v>
      </c>
      <c r="J7" s="269">
        <f>IF('(別紙2)変更事業計画書'!$J$19="",'(別紙1)事業計画書'!$J$19,'(別紙2)変更事業計画書'!$J$19)</f>
        <v>0</v>
      </c>
      <c r="K7" s="269"/>
      <c r="L7" s="269"/>
      <c r="M7" s="284"/>
      <c r="N7" s="3"/>
      <c r="O7" s="3"/>
      <c r="P7" s="161"/>
      <c r="Q7" s="3"/>
      <c r="R7" s="3"/>
    </row>
    <row r="8" spans="1:21" s="4" customFormat="1" ht="120" customHeight="1">
      <c r="A8" s="243" t="s">
        <v>107</v>
      </c>
      <c r="B8" s="247" t="s">
        <v>91</v>
      </c>
      <c r="C8" s="249"/>
      <c r="D8" s="252"/>
      <c r="E8" s="260" t="s">
        <v>70</v>
      </c>
      <c r="F8" s="270"/>
      <c r="G8" s="275"/>
      <c r="H8" s="277"/>
      <c r="I8" s="277"/>
      <c r="J8" s="277"/>
      <c r="K8" s="277"/>
      <c r="L8" s="277"/>
      <c r="M8" s="285"/>
      <c r="N8" s="3"/>
      <c r="O8" s="3"/>
      <c r="P8" s="161"/>
      <c r="Q8" s="3"/>
      <c r="R8" s="3"/>
    </row>
    <row r="9" spans="1:21" s="4" customFormat="1" ht="20.100000000000001" customHeight="1">
      <c r="A9" s="244"/>
      <c r="B9" s="29"/>
      <c r="C9" s="44"/>
      <c r="D9" s="62"/>
      <c r="E9" s="261" t="s">
        <v>71</v>
      </c>
      <c r="F9" s="271"/>
      <c r="G9" s="84"/>
      <c r="H9" s="106"/>
      <c r="I9" s="106"/>
      <c r="J9" s="106"/>
      <c r="K9" s="106"/>
      <c r="L9" s="106"/>
      <c r="M9" s="153"/>
      <c r="N9" s="3"/>
      <c r="O9" s="3"/>
      <c r="P9" s="161"/>
      <c r="Q9" s="3"/>
      <c r="R9" s="3"/>
    </row>
    <row r="10" spans="1:21" s="4" customFormat="1" ht="20.100000000000001" customHeight="1">
      <c r="A10" s="244"/>
      <c r="B10" s="29"/>
      <c r="C10" s="44"/>
      <c r="D10" s="62"/>
      <c r="E10" s="262" t="s">
        <v>93</v>
      </c>
      <c r="F10" s="272"/>
      <c r="G10" s="84"/>
      <c r="H10" s="106"/>
      <c r="I10" s="106"/>
      <c r="J10" s="106"/>
      <c r="K10" s="106"/>
      <c r="L10" s="106"/>
      <c r="M10" s="153"/>
      <c r="N10" s="3"/>
      <c r="O10" s="3"/>
      <c r="P10" s="161"/>
      <c r="Q10" s="3"/>
      <c r="R10" s="3"/>
    </row>
    <row r="11" spans="1:21" s="4" customFormat="1" ht="20.100000000000001" customHeight="1">
      <c r="A11" s="244"/>
      <c r="B11" s="29"/>
      <c r="C11" s="44"/>
      <c r="D11" s="62"/>
      <c r="E11" s="87" t="s">
        <v>94</v>
      </c>
      <c r="F11" s="109"/>
      <c r="G11" s="84"/>
      <c r="H11" s="106"/>
      <c r="I11" s="106"/>
      <c r="J11" s="106"/>
      <c r="K11" s="106"/>
      <c r="L11" s="106"/>
      <c r="M11" s="153"/>
      <c r="N11" s="3"/>
      <c r="O11" s="3"/>
      <c r="P11" s="161"/>
      <c r="Q11" s="3"/>
      <c r="R11" s="3"/>
    </row>
    <row r="12" spans="1:21" s="4" customFormat="1" ht="20.100000000000001" customHeight="1">
      <c r="A12" s="244"/>
      <c r="B12" s="29"/>
      <c r="C12" s="44"/>
      <c r="D12" s="62"/>
      <c r="E12" s="87" t="s">
        <v>95</v>
      </c>
      <c r="F12" s="109"/>
      <c r="G12" s="84"/>
      <c r="H12" s="106"/>
      <c r="I12" s="106"/>
      <c r="J12" s="106"/>
      <c r="K12" s="106"/>
      <c r="L12" s="106"/>
      <c r="M12" s="153"/>
      <c r="N12" s="3"/>
      <c r="O12" s="3"/>
      <c r="P12" s="161"/>
      <c r="Q12" s="3"/>
      <c r="R12" s="3"/>
    </row>
    <row r="13" spans="1:21" s="4" customFormat="1" ht="80.099999999999994" customHeight="1">
      <c r="A13" s="244"/>
      <c r="B13" s="27"/>
      <c r="C13" s="40"/>
      <c r="D13" s="43"/>
      <c r="E13" s="263" t="s">
        <v>98</v>
      </c>
      <c r="F13" s="273"/>
      <c r="G13" s="82"/>
      <c r="H13" s="104"/>
      <c r="I13" s="104"/>
      <c r="J13" s="104"/>
      <c r="K13" s="104"/>
      <c r="L13" s="104"/>
      <c r="M13" s="151"/>
      <c r="N13" s="3"/>
      <c r="O13" s="3"/>
      <c r="P13" s="161"/>
      <c r="Q13" s="3"/>
      <c r="R13" s="3"/>
    </row>
    <row r="14" spans="1:21" s="4" customFormat="1" ht="120" customHeight="1">
      <c r="A14" s="244"/>
      <c r="B14" s="25" t="s">
        <v>92</v>
      </c>
      <c r="C14" s="25"/>
      <c r="D14" s="25"/>
      <c r="E14" s="87" t="s">
        <v>96</v>
      </c>
      <c r="F14" s="109"/>
      <c r="G14" s="82"/>
      <c r="H14" s="104"/>
      <c r="I14" s="104"/>
      <c r="J14" s="104"/>
      <c r="K14" s="104"/>
      <c r="L14" s="104"/>
      <c r="M14" s="151"/>
      <c r="N14" s="3"/>
      <c r="O14" s="3"/>
      <c r="P14" s="161"/>
      <c r="Q14" s="3"/>
      <c r="R14" s="3"/>
    </row>
    <row r="15" spans="1:21" s="4" customFormat="1" ht="120" customHeight="1">
      <c r="A15" s="245"/>
      <c r="B15" s="248"/>
      <c r="C15" s="248"/>
      <c r="D15" s="248"/>
      <c r="E15" s="264" t="s">
        <v>72</v>
      </c>
      <c r="F15" s="274"/>
      <c r="G15" s="276"/>
      <c r="H15" s="278"/>
      <c r="I15" s="278"/>
      <c r="J15" s="278"/>
      <c r="K15" s="278"/>
      <c r="L15" s="278"/>
      <c r="M15" s="286"/>
      <c r="N15" s="3"/>
      <c r="O15" s="3"/>
      <c r="P15" s="161"/>
      <c r="Q15" s="3"/>
      <c r="R15" s="3"/>
    </row>
    <row r="16" spans="1:21" s="4" customFormat="1">
      <c r="A16" s="176" t="s">
        <v>108</v>
      </c>
      <c r="B16" s="32"/>
      <c r="C16" s="49" t="s">
        <v>20</v>
      </c>
      <c r="D16" s="48"/>
      <c r="E16" s="90"/>
      <c r="F16" s="90"/>
      <c r="G16" s="90"/>
      <c r="H16" s="90"/>
      <c r="I16" s="90"/>
      <c r="J16" s="90"/>
      <c r="K16" s="90"/>
      <c r="L16" s="138" t="s">
        <v>37</v>
      </c>
      <c r="M16" s="157"/>
      <c r="N16" s="3"/>
      <c r="O16" s="3"/>
      <c r="P16" s="3"/>
      <c r="Q16" s="3"/>
      <c r="R16" s="3"/>
      <c r="S16" s="3"/>
      <c r="T16" s="3"/>
      <c r="U16" s="3"/>
    </row>
    <row r="17" spans="1:21" s="4" customFormat="1">
      <c r="A17" s="176"/>
      <c r="B17" s="32"/>
      <c r="C17" s="49"/>
      <c r="D17" s="48"/>
      <c r="E17" s="90"/>
      <c r="F17" s="90"/>
      <c r="G17" s="90"/>
      <c r="H17" s="90"/>
      <c r="I17" s="90"/>
      <c r="J17" s="90"/>
      <c r="K17" s="90"/>
      <c r="L17" s="138" t="s">
        <v>46</v>
      </c>
      <c r="M17" s="157"/>
      <c r="N17" s="3"/>
      <c r="O17" s="3"/>
      <c r="P17" s="3"/>
      <c r="Q17" s="3"/>
      <c r="R17" s="3"/>
      <c r="S17" s="3"/>
      <c r="T17" s="3"/>
      <c r="U17" s="3"/>
    </row>
    <row r="18" spans="1:21" s="4" customFormat="1">
      <c r="A18" s="14"/>
      <c r="B18" s="32"/>
      <c r="C18" s="20" t="s">
        <v>39</v>
      </c>
      <c r="D18" s="20" t="s">
        <v>24</v>
      </c>
      <c r="E18" s="20"/>
      <c r="F18" s="110" t="s">
        <v>40</v>
      </c>
      <c r="G18" s="110"/>
      <c r="H18" s="110"/>
      <c r="I18" s="110"/>
      <c r="J18" s="110"/>
      <c r="K18" s="110"/>
      <c r="L18" s="110"/>
      <c r="M18" s="157"/>
      <c r="N18" s="3"/>
      <c r="O18" s="3"/>
      <c r="P18" s="3"/>
      <c r="Q18" s="3"/>
      <c r="R18" s="3"/>
      <c r="S18" s="3"/>
      <c r="T18" s="3"/>
      <c r="U18" s="3"/>
    </row>
    <row r="19" spans="1:21" s="4" customFormat="1">
      <c r="A19" s="14"/>
      <c r="B19" s="32"/>
      <c r="C19" s="177" t="s">
        <v>42</v>
      </c>
      <c r="D19" s="184">
        <f>D25-SUM(D21,D23)</f>
        <v>0</v>
      </c>
      <c r="E19" s="198"/>
      <c r="F19" s="214"/>
      <c r="G19" s="222"/>
      <c r="H19" s="222"/>
      <c r="I19" s="222"/>
      <c r="J19" s="222"/>
      <c r="K19" s="222"/>
      <c r="L19" s="233"/>
      <c r="M19" s="157"/>
      <c r="N19" s="3">
        <v>1</v>
      </c>
      <c r="O19" s="3"/>
      <c r="P19" s="3"/>
      <c r="Q19" s="3"/>
      <c r="R19" s="3"/>
      <c r="S19" s="3"/>
      <c r="T19" s="3"/>
      <c r="U19" s="3"/>
    </row>
    <row r="20" spans="1:21" s="4" customFormat="1">
      <c r="A20" s="14"/>
      <c r="B20" s="32"/>
      <c r="C20" s="178"/>
      <c r="D20" s="185" t="str">
        <f>IF($D$22="","",SUM($D$26,-D24,-D22))</f>
        <v/>
      </c>
      <c r="E20" s="199"/>
      <c r="F20" s="214"/>
      <c r="G20" s="222"/>
      <c r="H20" s="222"/>
      <c r="I20" s="222"/>
      <c r="J20" s="222"/>
      <c r="K20" s="222"/>
      <c r="L20" s="233"/>
      <c r="M20" s="157"/>
      <c r="N20" s="3"/>
      <c r="O20" s="3"/>
      <c r="P20" s="3"/>
      <c r="Q20" s="3"/>
      <c r="R20" s="3"/>
      <c r="S20" s="3"/>
      <c r="T20" s="3"/>
      <c r="U20" s="3"/>
    </row>
    <row r="21" spans="1:21" s="4" customFormat="1">
      <c r="A21" s="14"/>
      <c r="B21" s="32"/>
      <c r="C21" s="179" t="s">
        <v>44</v>
      </c>
      <c r="D21" s="184">
        <f>$K$53</f>
        <v>0</v>
      </c>
      <c r="E21" s="198"/>
      <c r="F21" s="214" t="s">
        <v>73</v>
      </c>
      <c r="G21" s="222"/>
      <c r="H21" s="222"/>
      <c r="I21" s="222"/>
      <c r="J21" s="222"/>
      <c r="K21" s="222"/>
      <c r="L21" s="233"/>
      <c r="M21" s="157"/>
      <c r="N21" s="3">
        <v>2</v>
      </c>
      <c r="O21" s="3"/>
      <c r="P21" s="3"/>
      <c r="Q21" s="3"/>
      <c r="R21" s="3"/>
      <c r="S21" s="3"/>
      <c r="T21" s="3"/>
      <c r="U21" s="3"/>
    </row>
    <row r="22" spans="1:21" s="4" customFormat="1">
      <c r="A22" s="14"/>
      <c r="B22" s="32"/>
      <c r="C22" s="180"/>
      <c r="D22" s="186" t="str">
        <f>IF($K$54="","",$K$54)</f>
        <v/>
      </c>
      <c r="E22" s="200"/>
      <c r="F22" s="214"/>
      <c r="G22" s="222"/>
      <c r="H22" s="222"/>
      <c r="I22" s="222"/>
      <c r="J22" s="222"/>
      <c r="K22" s="222"/>
      <c r="L22" s="233"/>
      <c r="M22" s="157"/>
      <c r="N22" s="3"/>
      <c r="O22" s="3"/>
      <c r="P22" s="3"/>
      <c r="Q22" s="3"/>
      <c r="R22" s="3"/>
      <c r="S22" s="3"/>
      <c r="T22" s="3"/>
      <c r="U22" s="3"/>
    </row>
    <row r="23" spans="1:21" s="4" customFormat="1">
      <c r="A23" s="14"/>
      <c r="B23" s="32"/>
      <c r="C23" s="179" t="s">
        <v>45</v>
      </c>
      <c r="D23" s="204">
        <f>IF('(別紙2)変更事業計画書'!D32="",'(別紙2)変更事業計画書'!D31,'(別紙2)変更事業計画書'!D32)</f>
        <v>0</v>
      </c>
      <c r="E23" s="219"/>
      <c r="F23" s="214"/>
      <c r="G23" s="222"/>
      <c r="H23" s="222"/>
      <c r="I23" s="222"/>
      <c r="J23" s="222"/>
      <c r="K23" s="222"/>
      <c r="L23" s="233"/>
      <c r="M23" s="157"/>
      <c r="N23" s="3">
        <v>3</v>
      </c>
      <c r="O23" s="3"/>
      <c r="P23" s="3"/>
      <c r="Q23" s="3"/>
      <c r="R23" s="3"/>
      <c r="S23" s="3"/>
      <c r="T23" s="3"/>
      <c r="U23" s="3"/>
    </row>
    <row r="24" spans="1:21" s="4" customFormat="1">
      <c r="A24" s="14"/>
      <c r="B24" s="32"/>
      <c r="C24" s="180"/>
      <c r="D24" s="187"/>
      <c r="E24" s="201"/>
      <c r="F24" s="215"/>
      <c r="G24" s="223"/>
      <c r="H24" s="223"/>
      <c r="I24" s="223"/>
      <c r="J24" s="223"/>
      <c r="K24" s="223"/>
      <c r="L24" s="234"/>
      <c r="M24" s="157"/>
      <c r="N24" s="3"/>
      <c r="O24" s="3"/>
      <c r="P24" s="3"/>
      <c r="Q24" s="3"/>
      <c r="R24" s="3"/>
      <c r="S24" s="3"/>
      <c r="T24" s="3"/>
      <c r="U24" s="3"/>
    </row>
    <row r="25" spans="1:21" s="4" customFormat="1">
      <c r="A25" s="14"/>
      <c r="B25" s="32"/>
      <c r="C25" s="20" t="s">
        <v>47</v>
      </c>
      <c r="D25" s="188">
        <f>E51</f>
        <v>0</v>
      </c>
      <c r="E25" s="188"/>
      <c r="F25" s="111"/>
      <c r="G25" s="111"/>
      <c r="H25" s="111"/>
      <c r="I25" s="111"/>
      <c r="J25" s="111"/>
      <c r="K25" s="111"/>
      <c r="L25" s="111"/>
      <c r="M25" s="157"/>
      <c r="N25" s="3">
        <v>4</v>
      </c>
      <c r="O25" s="3"/>
      <c r="P25" s="3"/>
      <c r="Q25" s="3"/>
      <c r="R25" s="3"/>
      <c r="S25" s="3"/>
      <c r="T25" s="3"/>
      <c r="U25" s="3"/>
    </row>
    <row r="26" spans="1:21" s="4" customFormat="1">
      <c r="A26" s="14"/>
      <c r="B26" s="32"/>
      <c r="C26" s="20"/>
      <c r="D26" s="65" t="str">
        <f>IF($D$22="","",$E$52)</f>
        <v/>
      </c>
      <c r="E26" s="65"/>
      <c r="F26" s="216"/>
      <c r="G26" s="216"/>
      <c r="H26" s="216"/>
      <c r="I26" s="216"/>
      <c r="J26" s="216"/>
      <c r="K26" s="216"/>
      <c r="L26" s="216"/>
      <c r="M26" s="157"/>
      <c r="N26" s="3"/>
      <c r="O26" s="3"/>
      <c r="P26" s="3"/>
      <c r="Q26" s="3"/>
      <c r="R26" s="3"/>
      <c r="S26" s="3"/>
      <c r="T26" s="3"/>
      <c r="U26" s="3"/>
    </row>
    <row r="27" spans="1:21" s="4" customFormat="1">
      <c r="A27" s="14"/>
      <c r="B27" s="32"/>
      <c r="C27" s="49" t="s">
        <v>48</v>
      </c>
      <c r="D27" s="48"/>
      <c r="E27" s="90"/>
      <c r="F27" s="90"/>
      <c r="G27" s="90"/>
      <c r="H27" s="90"/>
      <c r="I27" s="90"/>
      <c r="J27" s="90"/>
      <c r="K27" s="90"/>
      <c r="L27" s="138" t="s">
        <v>37</v>
      </c>
      <c r="M27" s="157"/>
      <c r="N27" s="3"/>
      <c r="O27" s="3"/>
      <c r="P27" s="3"/>
      <c r="Q27" s="3"/>
      <c r="R27" s="3"/>
      <c r="S27" s="3"/>
      <c r="T27" s="3"/>
      <c r="U27" s="3"/>
    </row>
    <row r="28" spans="1:21" s="4" customFormat="1">
      <c r="A28" s="14"/>
      <c r="B28" s="32"/>
      <c r="C28" s="49"/>
      <c r="D28" s="48"/>
      <c r="E28" s="90"/>
      <c r="F28" s="90"/>
      <c r="G28" s="90"/>
      <c r="H28" s="90"/>
      <c r="I28" s="90"/>
      <c r="J28" s="90"/>
      <c r="K28" s="90"/>
      <c r="L28" s="138" t="s">
        <v>46</v>
      </c>
      <c r="M28" s="157"/>
      <c r="N28" s="3"/>
      <c r="O28" s="3"/>
      <c r="P28" s="3"/>
      <c r="Q28" s="3"/>
      <c r="R28" s="3"/>
      <c r="S28" s="3"/>
      <c r="T28" s="3"/>
      <c r="U28" s="3"/>
    </row>
    <row r="29" spans="1:21" s="4" customFormat="1" ht="30" customHeight="1">
      <c r="A29" s="14"/>
      <c r="B29" s="32"/>
      <c r="C29" s="21" t="s">
        <v>3</v>
      </c>
      <c r="D29" s="58"/>
      <c r="E29" s="202" t="s">
        <v>29</v>
      </c>
      <c r="F29" s="217"/>
      <c r="G29" s="61" t="s">
        <v>49</v>
      </c>
      <c r="H29" s="61"/>
      <c r="I29" s="61"/>
      <c r="J29" s="61"/>
      <c r="K29" s="202" t="s">
        <v>51</v>
      </c>
      <c r="L29" s="217"/>
      <c r="M29" s="157"/>
      <c r="N29" s="3"/>
      <c r="O29" s="3"/>
      <c r="P29" s="3"/>
      <c r="Q29" s="3"/>
      <c r="R29" s="3"/>
      <c r="S29" s="3"/>
      <c r="T29" s="3"/>
      <c r="U29" s="3"/>
    </row>
    <row r="30" spans="1:21" s="4" customFormat="1" ht="30" customHeight="1">
      <c r="A30" s="14"/>
      <c r="B30" s="32"/>
      <c r="C30" s="22"/>
      <c r="D30" s="59"/>
      <c r="E30" s="203"/>
      <c r="F30" s="218"/>
      <c r="G30" s="61" t="s">
        <v>31</v>
      </c>
      <c r="H30" s="61"/>
      <c r="I30" s="225" t="s">
        <v>45</v>
      </c>
      <c r="J30" s="225"/>
      <c r="K30" s="203"/>
      <c r="L30" s="218"/>
      <c r="M30" s="157"/>
      <c r="N30" s="3"/>
      <c r="O30" s="3"/>
      <c r="P30" s="3"/>
      <c r="Q30" s="3"/>
      <c r="R30" s="3"/>
      <c r="S30" s="3"/>
      <c r="T30" s="3"/>
      <c r="U30" s="3"/>
    </row>
    <row r="31" spans="1:21" s="4" customFormat="1">
      <c r="A31" s="14"/>
      <c r="B31" s="32"/>
      <c r="C31" s="250" t="str">
        <f>VLOOKUP("展示会等出展事業",管理者用!$A$1:$K$3,$N31+1,0)</f>
        <v>出展小間料及び会場使用料</v>
      </c>
      <c r="D31" s="253"/>
      <c r="E31" s="204" t="str">
        <f>IF('(別紙2)変更事業計画書'!E40="",'(別紙2)変更事業計画書'!E39,'(別紙2)変更事業計画書'!E40)</f>
        <v/>
      </c>
      <c r="F31" s="219"/>
      <c r="G31" s="204" t="str">
        <f>IF('(別紙2)変更事業計画書'!G40="",'(別紙2)変更事業計画書'!G39,'(別紙2)変更事業計画書'!G40)</f>
        <v/>
      </c>
      <c r="H31" s="219"/>
      <c r="I31" s="204">
        <f>IF('(別紙2)変更事業計画書'!I40="",'(別紙2)変更事業計画書'!I39,'(別紙2)変更事業計画書'!I40)</f>
        <v>0</v>
      </c>
      <c r="J31" s="219"/>
      <c r="K31" s="204" t="str">
        <f>IFERROR(SUM($E31,-$G31,-$I31),"")</f>
        <v/>
      </c>
      <c r="L31" s="219"/>
      <c r="M31" s="157"/>
      <c r="N31" s="3">
        <v>1</v>
      </c>
      <c r="O31" s="3"/>
      <c r="P31" s="3"/>
      <c r="Q31" s="3"/>
      <c r="R31" s="3"/>
      <c r="S31" s="3"/>
      <c r="T31" s="3"/>
      <c r="U31" s="3"/>
    </row>
    <row r="32" spans="1:21" s="4" customFormat="1">
      <c r="A32" s="14"/>
      <c r="B32" s="32"/>
      <c r="C32" s="251"/>
      <c r="D32" s="254"/>
      <c r="E32" s="206">
        <f>SUM($G32,$K32,$I32)</f>
        <v>0</v>
      </c>
      <c r="F32" s="221"/>
      <c r="G32" s="206">
        <f>IFERROR(SUMIF('(別表3)補助対象経費積算表'!$B$7:$B$56,$C31,'(別表3)補助対象経費積算表'!$D$7:$D$56),"")</f>
        <v>0</v>
      </c>
      <c r="H32" s="221"/>
      <c r="I32" s="226"/>
      <c r="J32" s="228"/>
      <c r="K32" s="206">
        <f>IFERROR(SUMIF('(別表3)補助対象経費積算表'!$B$7:$B$56,$C31,'(別表3)補助対象経費積算表'!$C$7:$C$56)-$I32,"")</f>
        <v>0</v>
      </c>
      <c r="L32" s="221"/>
      <c r="M32" s="157"/>
      <c r="N32" s="3"/>
      <c r="O32" s="3"/>
      <c r="P32" s="3"/>
      <c r="Q32" s="3"/>
      <c r="R32" s="3"/>
      <c r="S32" s="3"/>
      <c r="T32" s="3"/>
      <c r="U32" s="3"/>
    </row>
    <row r="33" spans="1:21" s="4" customFormat="1">
      <c r="A33" s="14"/>
      <c r="B33" s="32"/>
      <c r="C33" s="250" t="str">
        <f>VLOOKUP("展示会等出展事業",管理者用!$A$1:$K$3,$N33+1,0)</f>
        <v>展示ブース装飾費</v>
      </c>
      <c r="D33" s="253"/>
      <c r="E33" s="204" t="str">
        <f>IF('(別紙2)変更事業計画書'!E42="",'(別紙2)変更事業計画書'!E41,'(別紙2)変更事業計画書'!E42)</f>
        <v/>
      </c>
      <c r="F33" s="219"/>
      <c r="G33" s="204" t="str">
        <f>IF('(別紙2)変更事業計画書'!G42="",'(別紙2)変更事業計画書'!G41,'(別紙2)変更事業計画書'!G42)</f>
        <v/>
      </c>
      <c r="H33" s="219"/>
      <c r="I33" s="204">
        <f>IF('(別紙2)変更事業計画書'!I42="",'(別紙2)変更事業計画書'!I41,'(別紙2)変更事業計画書'!I42)</f>
        <v>0</v>
      </c>
      <c r="J33" s="219"/>
      <c r="K33" s="204" t="str">
        <f>IFERROR(SUM($E33,-$G33,-$I33),"")</f>
        <v/>
      </c>
      <c r="L33" s="219"/>
      <c r="M33" s="157"/>
      <c r="N33" s="3">
        <v>2</v>
      </c>
      <c r="O33" s="3"/>
      <c r="P33" s="3"/>
      <c r="Q33" s="3"/>
      <c r="R33" s="3"/>
      <c r="S33" s="3"/>
      <c r="T33" s="3"/>
      <c r="U33" s="3"/>
    </row>
    <row r="34" spans="1:21" s="4" customFormat="1">
      <c r="A34" s="14"/>
      <c r="B34" s="32"/>
      <c r="C34" s="251"/>
      <c r="D34" s="254"/>
      <c r="E34" s="206">
        <f>SUM($G34,$K34,$I34)</f>
        <v>0</v>
      </c>
      <c r="F34" s="221"/>
      <c r="G34" s="206">
        <f>IFERROR(SUMIF('(別表3)補助対象経費積算表'!$B$7:$B$56,$C33,'(別表3)補助対象経費積算表'!$D$7:$D$56),"")</f>
        <v>0</v>
      </c>
      <c r="H34" s="221"/>
      <c r="I34" s="226"/>
      <c r="J34" s="228"/>
      <c r="K34" s="206">
        <f>IFERROR(SUMIF('(別表3)補助対象経費積算表'!$B$7:$B$56,$C33,'(別表3)補助対象経費積算表'!$C$7:$C$56)-$I34,"")</f>
        <v>0</v>
      </c>
      <c r="L34" s="221"/>
      <c r="M34" s="157"/>
      <c r="N34" s="3"/>
      <c r="O34" s="3"/>
      <c r="P34" s="3"/>
      <c r="Q34" s="3"/>
      <c r="R34" s="3"/>
      <c r="S34" s="3"/>
      <c r="T34" s="3"/>
      <c r="U34" s="3"/>
    </row>
    <row r="35" spans="1:21" s="4" customFormat="1">
      <c r="A35" s="14"/>
      <c r="B35" s="32"/>
      <c r="C35" s="250" t="str">
        <f>VLOOKUP("展示会等出展事業",管理者用!$A$1:$K$3,$N35+1,0)</f>
        <v>商品・技術のPR経費</v>
      </c>
      <c r="D35" s="253"/>
      <c r="E35" s="204" t="str">
        <f>IF('(別紙2)変更事業計画書'!E44="",'(別紙2)変更事業計画書'!E43,'(別紙2)変更事業計画書'!E44)</f>
        <v/>
      </c>
      <c r="F35" s="219"/>
      <c r="G35" s="204" t="str">
        <f>IF('(別紙2)変更事業計画書'!G44="",'(別紙2)変更事業計画書'!G43,'(別紙2)変更事業計画書'!G44)</f>
        <v/>
      </c>
      <c r="H35" s="219"/>
      <c r="I35" s="204">
        <f>IF('(別紙2)変更事業計画書'!I44="",'(別紙2)変更事業計画書'!I43,'(別紙2)変更事業計画書'!I44)</f>
        <v>0</v>
      </c>
      <c r="J35" s="219"/>
      <c r="K35" s="204" t="str">
        <f>IFERROR(SUM($E35,-$G35,-$I35),"")</f>
        <v/>
      </c>
      <c r="L35" s="219"/>
      <c r="M35" s="157"/>
      <c r="N35" s="3">
        <v>3</v>
      </c>
      <c r="O35" s="3"/>
      <c r="P35" s="3"/>
      <c r="Q35" s="3"/>
      <c r="R35" s="3"/>
      <c r="S35" s="3"/>
      <c r="T35" s="3"/>
      <c r="U35" s="3"/>
    </row>
    <row r="36" spans="1:21" s="4" customFormat="1">
      <c r="A36" s="14"/>
      <c r="B36" s="32"/>
      <c r="C36" s="251"/>
      <c r="D36" s="254"/>
      <c r="E36" s="206">
        <f>SUM($G36,$K36,$I36)</f>
        <v>0</v>
      </c>
      <c r="F36" s="221"/>
      <c r="G36" s="206">
        <f>IFERROR(SUMIF('(別表3)補助対象経費積算表'!$B$7:$B$56,$C35,'(別表3)補助対象経費積算表'!$D$7:$D$56),"")</f>
        <v>0</v>
      </c>
      <c r="H36" s="221"/>
      <c r="I36" s="226"/>
      <c r="J36" s="228"/>
      <c r="K36" s="206">
        <f>IFERROR(SUMIF('(別表3)補助対象経費積算表'!$B$7:$B$56,$C35,'(別表3)補助対象経費積算表'!$C$7:$C$56)-$I36,"")</f>
        <v>0</v>
      </c>
      <c r="L36" s="221"/>
      <c r="M36" s="157"/>
      <c r="N36" s="3"/>
      <c r="O36" s="3"/>
      <c r="P36" s="3"/>
      <c r="Q36" s="3"/>
      <c r="R36" s="3"/>
      <c r="S36" s="3"/>
      <c r="T36" s="3"/>
      <c r="U36" s="3"/>
    </row>
    <row r="37" spans="1:21" s="4" customFormat="1">
      <c r="A37" s="14"/>
      <c r="B37" s="32"/>
      <c r="C37" s="250" t="str">
        <f>VLOOKUP("展示会等出展事業",管理者用!$A$1:$K$3,$N37+1,0)</f>
        <v>輸送費</v>
      </c>
      <c r="D37" s="253"/>
      <c r="E37" s="204" t="str">
        <f>IF('(別紙2)変更事業計画書'!E46="",'(別紙2)変更事業計画書'!E45,'(別紙2)変更事業計画書'!E46)</f>
        <v/>
      </c>
      <c r="F37" s="219"/>
      <c r="G37" s="204" t="str">
        <f>IF('(別紙2)変更事業計画書'!G46="",'(別紙2)変更事業計画書'!G45,'(別紙2)変更事業計画書'!G46)</f>
        <v/>
      </c>
      <c r="H37" s="219"/>
      <c r="I37" s="204">
        <f>IF('(別紙2)変更事業計画書'!I46="",'(別紙2)変更事業計画書'!I45,'(別紙2)変更事業計画書'!I46)</f>
        <v>0</v>
      </c>
      <c r="J37" s="219"/>
      <c r="K37" s="204" t="str">
        <f>IFERROR(SUM($E37,-$G37,-$I37),"")</f>
        <v/>
      </c>
      <c r="L37" s="219"/>
      <c r="M37" s="157"/>
      <c r="N37" s="3">
        <v>4</v>
      </c>
      <c r="O37" s="3"/>
      <c r="P37" s="3"/>
      <c r="Q37" s="3"/>
      <c r="R37" s="3"/>
      <c r="S37" s="3"/>
      <c r="T37" s="3"/>
      <c r="U37" s="3"/>
    </row>
    <row r="38" spans="1:21" s="4" customFormat="1">
      <c r="A38" s="14"/>
      <c r="B38" s="32"/>
      <c r="C38" s="251"/>
      <c r="D38" s="254"/>
      <c r="E38" s="206">
        <f>SUM($G38,$K38,$I38)</f>
        <v>0</v>
      </c>
      <c r="F38" s="221"/>
      <c r="G38" s="206">
        <f>IFERROR(SUMIF('(別表3)補助対象経費積算表'!$B$7:$B$56,$C37,'(別表3)補助対象経費積算表'!$D$7:$D$56),"")</f>
        <v>0</v>
      </c>
      <c r="H38" s="221"/>
      <c r="I38" s="226"/>
      <c r="J38" s="228"/>
      <c r="K38" s="206">
        <f>IFERROR(SUMIF('(別表3)補助対象経費積算表'!$B$7:$B$56,$C37,'(別表3)補助対象経費積算表'!$C$7:$C$56)-$I38,"")</f>
        <v>0</v>
      </c>
      <c r="L38" s="221"/>
      <c r="M38" s="157"/>
      <c r="N38" s="3"/>
      <c r="O38" s="3"/>
      <c r="P38" s="3"/>
      <c r="Q38" s="3"/>
      <c r="R38" s="3"/>
      <c r="S38" s="3"/>
      <c r="T38" s="3"/>
      <c r="U38" s="3"/>
    </row>
    <row r="39" spans="1:21" s="4" customFormat="1">
      <c r="A39" s="14"/>
      <c r="B39" s="32"/>
      <c r="C39" s="250" t="str">
        <f>VLOOKUP("展示会等出展事業",管理者用!$A$1:$K$3,$N39+1,0)</f>
        <v>交通費</v>
      </c>
      <c r="D39" s="253"/>
      <c r="E39" s="204" t="str">
        <f>IF('(別紙2)変更事業計画書'!E48="",'(別紙2)変更事業計画書'!E47,'(別紙2)変更事業計画書'!E48)</f>
        <v/>
      </c>
      <c r="F39" s="219"/>
      <c r="G39" s="204" t="str">
        <f>IF('(別紙2)変更事業計画書'!G48="",'(別紙2)変更事業計画書'!G47,'(別紙2)変更事業計画書'!G48)</f>
        <v/>
      </c>
      <c r="H39" s="219"/>
      <c r="I39" s="204">
        <f>IF('(別紙2)変更事業計画書'!I48="",'(別紙2)変更事業計画書'!I47,'(別紙2)変更事業計画書'!I48)</f>
        <v>0</v>
      </c>
      <c r="J39" s="219"/>
      <c r="K39" s="204" t="str">
        <f>IFERROR(SUM($E39,-$G39,-$I39),"")</f>
        <v/>
      </c>
      <c r="L39" s="219"/>
      <c r="M39" s="157"/>
      <c r="N39" s="3">
        <v>5</v>
      </c>
      <c r="O39" s="3"/>
      <c r="P39" s="3"/>
      <c r="Q39" s="3"/>
      <c r="R39" s="3"/>
      <c r="S39" s="3"/>
      <c r="T39" s="3"/>
      <c r="U39" s="3"/>
    </row>
    <row r="40" spans="1:21" s="4" customFormat="1">
      <c r="A40" s="14"/>
      <c r="B40" s="32"/>
      <c r="C40" s="251"/>
      <c r="D40" s="254"/>
      <c r="E40" s="206">
        <f>SUM($G40,$K40,$I40)</f>
        <v>0</v>
      </c>
      <c r="F40" s="221"/>
      <c r="G40" s="206">
        <f>IFERROR(SUMIF('(別表3)補助対象経費積算表'!$B$7:$B$56,$C39,'(別表3)補助対象経費積算表'!$D$7:$D$56),"")</f>
        <v>0</v>
      </c>
      <c r="H40" s="221"/>
      <c r="I40" s="226"/>
      <c r="J40" s="228"/>
      <c r="K40" s="206">
        <f>IFERROR(SUMIF('(別表3)補助対象経費積算表'!$B$7:$B$56,$C39,'(別表3)補助対象経費積算表'!$C$7:$C$56)-$I40,"")</f>
        <v>0</v>
      </c>
      <c r="L40" s="221"/>
      <c r="M40" s="157"/>
      <c r="N40" s="3"/>
      <c r="O40" s="3"/>
      <c r="P40" s="3"/>
      <c r="Q40" s="3"/>
      <c r="R40" s="3"/>
      <c r="S40" s="3"/>
      <c r="T40" s="3"/>
      <c r="U40" s="3"/>
    </row>
    <row r="41" spans="1:21" s="4" customFormat="1">
      <c r="A41" s="14"/>
      <c r="B41" s="32"/>
      <c r="C41" s="250" t="str">
        <f>VLOOKUP("展示会等出展事業",管理者用!$A$1:$K$3,$N41+1,0)</f>
        <v>展示会出展後の営業活動費</v>
      </c>
      <c r="D41" s="253"/>
      <c r="E41" s="204" t="str">
        <f>IF('(別紙2)変更事業計画書'!E50="",'(別紙2)変更事業計画書'!E49,'(別紙2)変更事業計画書'!E50)</f>
        <v/>
      </c>
      <c r="F41" s="219"/>
      <c r="G41" s="204" t="str">
        <f>IF('(別紙2)変更事業計画書'!G50="",'(別紙2)変更事業計画書'!G49,'(別紙2)変更事業計画書'!G50)</f>
        <v/>
      </c>
      <c r="H41" s="219"/>
      <c r="I41" s="204">
        <f>IF('(別紙2)変更事業計画書'!I50="",'(別紙2)変更事業計画書'!I49,'(別紙2)変更事業計画書'!I50)</f>
        <v>0</v>
      </c>
      <c r="J41" s="219"/>
      <c r="K41" s="204" t="str">
        <f>IFERROR(SUM($E41,-$G41,-$I41),"")</f>
        <v/>
      </c>
      <c r="L41" s="219"/>
      <c r="M41" s="157"/>
      <c r="N41" s="3">
        <v>6</v>
      </c>
      <c r="O41" s="3"/>
      <c r="P41" s="3"/>
      <c r="Q41" s="3"/>
      <c r="R41" s="3"/>
      <c r="S41" s="3"/>
      <c r="T41" s="3"/>
      <c r="U41" s="3"/>
    </row>
    <row r="42" spans="1:21" s="4" customFormat="1">
      <c r="A42" s="14"/>
      <c r="B42" s="32"/>
      <c r="C42" s="251"/>
      <c r="D42" s="254"/>
      <c r="E42" s="206">
        <f>SUM($G42,$K42,$I42)</f>
        <v>0</v>
      </c>
      <c r="F42" s="221"/>
      <c r="G42" s="206">
        <f>IFERROR(SUMIF('(別表3)補助対象経費積算表'!$B$7:$B$56,$C41,'(別表3)補助対象経費積算表'!$D$7:$D$56),"")</f>
        <v>0</v>
      </c>
      <c r="H42" s="221"/>
      <c r="I42" s="226"/>
      <c r="J42" s="228"/>
      <c r="K42" s="206">
        <f>IFERROR(SUMIF('(別表3)補助対象経費積算表'!$B$7:$B$56,$C41,'(別表3)補助対象経費積算表'!$C$7:$C$56)-$I42,"")</f>
        <v>0</v>
      </c>
      <c r="L42" s="221"/>
      <c r="M42" s="157"/>
      <c r="N42" s="3"/>
      <c r="O42" s="3"/>
      <c r="P42" s="3"/>
      <c r="Q42" s="3"/>
      <c r="R42" s="3"/>
      <c r="S42" s="3"/>
      <c r="T42" s="3"/>
      <c r="U42" s="3"/>
    </row>
    <row r="43" spans="1:21" s="4" customFormat="1">
      <c r="A43" s="14"/>
      <c r="B43" s="32"/>
      <c r="C43" s="250" t="str">
        <f>VLOOKUP("展示会等出展事業",管理者用!$A$1:$K$3,$N43+1,0)</f>
        <v>宿泊費</v>
      </c>
      <c r="D43" s="253"/>
      <c r="E43" s="204" t="str">
        <f>IF('(別紙2)変更事業計画書'!E52="",'(別紙2)変更事業計画書'!E51,'(別紙2)変更事業計画書'!E52)</f>
        <v/>
      </c>
      <c r="F43" s="219"/>
      <c r="G43" s="204" t="str">
        <f>IF('(別紙2)変更事業計画書'!G52="",'(別紙2)変更事業計画書'!G51,'(別紙2)変更事業計画書'!G52)</f>
        <v/>
      </c>
      <c r="H43" s="219"/>
      <c r="I43" s="204">
        <f>IF('(別紙2)変更事業計画書'!I52="",'(別紙2)変更事業計画書'!I51,'(別紙2)変更事業計画書'!I52)</f>
        <v>0</v>
      </c>
      <c r="J43" s="219"/>
      <c r="K43" s="204" t="str">
        <f>IFERROR(SUM($E43,-$G43,-$I43),"")</f>
        <v/>
      </c>
      <c r="L43" s="219"/>
      <c r="M43" s="157"/>
      <c r="N43" s="3">
        <v>7</v>
      </c>
      <c r="O43" s="3"/>
      <c r="P43" s="3"/>
      <c r="Q43" s="3"/>
      <c r="R43" s="3"/>
      <c r="S43" s="3"/>
      <c r="T43" s="3"/>
      <c r="U43" s="3"/>
    </row>
    <row r="44" spans="1:21" s="4" customFormat="1">
      <c r="A44" s="14"/>
      <c r="B44" s="32"/>
      <c r="C44" s="251"/>
      <c r="D44" s="254"/>
      <c r="E44" s="206">
        <f>SUM($G44,$K44,$I44)</f>
        <v>0</v>
      </c>
      <c r="F44" s="221"/>
      <c r="G44" s="206">
        <f>IFERROR(SUMIF('(別表3)補助対象経費積算表'!$B$7:$B$56,$C43,'(別表3)補助対象経費積算表'!$D$7:$D$56),"")</f>
        <v>0</v>
      </c>
      <c r="H44" s="221"/>
      <c r="I44" s="226"/>
      <c r="J44" s="228"/>
      <c r="K44" s="206">
        <f>IFERROR(SUMIF('(別表3)補助対象経費積算表'!$B$7:$B$56,$C43,'(別表3)補助対象経費積算表'!$C$7:$C$56)-$I44,"")</f>
        <v>0</v>
      </c>
      <c r="L44" s="221"/>
      <c r="M44" s="157"/>
      <c r="N44" s="3"/>
      <c r="O44" s="3"/>
      <c r="P44" s="3"/>
      <c r="Q44" s="3"/>
      <c r="R44" s="3"/>
      <c r="S44" s="3"/>
      <c r="T44" s="3"/>
      <c r="U44" s="3"/>
    </row>
    <row r="45" spans="1:21" s="4" customFormat="1">
      <c r="A45" s="14"/>
      <c r="B45" s="32"/>
      <c r="C45" s="250" t="str">
        <f>VLOOKUP("展示会等出展事業",管理者用!$A$1:$K$3,$N45+1,0)</f>
        <v>展示会サポート費</v>
      </c>
      <c r="D45" s="253"/>
      <c r="E45" s="204" t="str">
        <f>IF('(別紙2)変更事業計画書'!E54="",'(別紙2)変更事業計画書'!E53,'(別紙2)変更事業計画書'!E54)</f>
        <v/>
      </c>
      <c r="F45" s="219"/>
      <c r="G45" s="204" t="str">
        <f>IF('(別紙2)変更事業計画書'!G54="",'(別紙2)変更事業計画書'!G53,'(別紙2)変更事業計画書'!G54)</f>
        <v/>
      </c>
      <c r="H45" s="219"/>
      <c r="I45" s="204">
        <f>IF('(別紙2)変更事業計画書'!I54="",'(別紙2)変更事業計画書'!I53,'(別紙2)変更事業計画書'!I54)</f>
        <v>0</v>
      </c>
      <c r="J45" s="219"/>
      <c r="K45" s="204" t="str">
        <f>IFERROR(SUM($E45,-$G45,-$I45),"")</f>
        <v/>
      </c>
      <c r="L45" s="219"/>
      <c r="M45" s="157"/>
      <c r="N45" s="3">
        <v>8</v>
      </c>
      <c r="O45" s="3"/>
      <c r="P45" s="3"/>
      <c r="Q45" s="3"/>
      <c r="R45" s="3"/>
      <c r="S45" s="3"/>
      <c r="T45" s="3"/>
      <c r="U45" s="3"/>
    </row>
    <row r="46" spans="1:21" s="4" customFormat="1">
      <c r="A46" s="14"/>
      <c r="B46" s="32"/>
      <c r="C46" s="251"/>
      <c r="D46" s="254"/>
      <c r="E46" s="206">
        <f>SUM($G46,$K46,$I46)</f>
        <v>0</v>
      </c>
      <c r="F46" s="221"/>
      <c r="G46" s="206">
        <f>IFERROR(SUMIF('(別表3)補助対象経費積算表'!$B$7:$B$56,$C45,'(別表3)補助対象経費積算表'!$D$7:$D$56),"")</f>
        <v>0</v>
      </c>
      <c r="H46" s="221"/>
      <c r="I46" s="226"/>
      <c r="J46" s="228"/>
      <c r="K46" s="206">
        <f>IFERROR(SUMIF('(別表3)補助対象経費積算表'!$B$7:$B$56,$C45,'(別表3)補助対象経費積算表'!$C$7:$C$56)-$I46,"")</f>
        <v>0</v>
      </c>
      <c r="L46" s="221"/>
      <c r="M46" s="157"/>
      <c r="N46" s="3"/>
      <c r="O46" s="3"/>
      <c r="P46" s="3"/>
      <c r="Q46" s="3"/>
      <c r="R46" s="3"/>
      <c r="S46" s="3"/>
      <c r="T46" s="3"/>
      <c r="U46" s="3"/>
    </row>
    <row r="47" spans="1:21" s="4" customFormat="1">
      <c r="A47" s="14"/>
      <c r="B47" s="32"/>
      <c r="C47" s="250" t="str">
        <f>VLOOKUP("展示会等出展事業",管理者用!$A$1:$K$3,$N47+1,0)</f>
        <v>役務費</v>
      </c>
      <c r="D47" s="253"/>
      <c r="E47" s="204" t="str">
        <f>IF('(別紙2)変更事業計画書'!E56="",'(別紙2)変更事業計画書'!E55,'(別紙2)変更事業計画書'!E56)</f>
        <v/>
      </c>
      <c r="F47" s="219"/>
      <c r="G47" s="204" t="str">
        <f>IF('(別紙2)変更事業計画書'!G56="",'(別紙2)変更事業計画書'!G55,'(別紙2)変更事業計画書'!G56)</f>
        <v/>
      </c>
      <c r="H47" s="219"/>
      <c r="I47" s="204">
        <f>IF('(別紙2)変更事業計画書'!I56="",'(別紙2)変更事業計画書'!I55,'(別紙2)変更事業計画書'!I56)</f>
        <v>0</v>
      </c>
      <c r="J47" s="219"/>
      <c r="K47" s="204" t="str">
        <f>IFERROR(SUM($E47,-$G47,-$I47),"")</f>
        <v/>
      </c>
      <c r="L47" s="219"/>
      <c r="M47" s="157"/>
      <c r="N47" s="3">
        <v>9</v>
      </c>
      <c r="O47" s="3"/>
      <c r="P47" s="3"/>
      <c r="Q47" s="3"/>
      <c r="R47" s="3"/>
      <c r="S47" s="3"/>
      <c r="T47" s="3"/>
      <c r="U47" s="3"/>
    </row>
    <row r="48" spans="1:21" s="4" customFormat="1">
      <c r="A48" s="14"/>
      <c r="B48" s="32"/>
      <c r="C48" s="251"/>
      <c r="D48" s="254"/>
      <c r="E48" s="206">
        <f>SUM($G48,$K48,$I48)</f>
        <v>0</v>
      </c>
      <c r="F48" s="221"/>
      <c r="G48" s="206">
        <f>IFERROR(SUMIF('(別表3)補助対象経費積算表'!$B$7:$B$56,$C47,'(別表3)補助対象経費積算表'!$D$7:$D$56),"")</f>
        <v>0</v>
      </c>
      <c r="H48" s="221"/>
      <c r="I48" s="226"/>
      <c r="J48" s="228"/>
      <c r="K48" s="206">
        <f>IFERROR(SUMIF('(別表3)補助対象経費積算表'!$B$7:$B$56,$C47,'(別表3)補助対象経費積算表'!$C$7:$C$56)-$I48,"")</f>
        <v>0</v>
      </c>
      <c r="L48" s="221"/>
      <c r="M48" s="157"/>
      <c r="N48" s="3"/>
      <c r="O48" s="3"/>
      <c r="P48" s="3"/>
      <c r="Q48" s="3"/>
      <c r="R48" s="3"/>
      <c r="S48" s="3"/>
      <c r="T48" s="3"/>
      <c r="U48" s="3"/>
    </row>
    <row r="49" spans="1:21" s="4" customFormat="1">
      <c r="A49" s="14"/>
      <c r="B49" s="32"/>
      <c r="C49" s="250" t="str">
        <f>VLOOKUP("展示会等出展事業",管理者用!$A$1:$K$3,$N49+1,0)</f>
        <v>その他</v>
      </c>
      <c r="D49" s="253"/>
      <c r="E49" s="204" t="str">
        <f>IF('(別紙2)変更事業計画書'!E58="",'(別紙2)変更事業計画書'!E57,'(別紙2)変更事業計画書'!E58)</f>
        <v/>
      </c>
      <c r="F49" s="219"/>
      <c r="G49" s="204" t="str">
        <f>IF('(別紙2)変更事業計画書'!G58="",'(別紙2)変更事業計画書'!G57,'(別紙2)変更事業計画書'!G58)</f>
        <v/>
      </c>
      <c r="H49" s="219"/>
      <c r="I49" s="204">
        <f>IF('(別紙2)変更事業計画書'!I58="",'(別紙2)変更事業計画書'!I57,'(別紙2)変更事業計画書'!I58)</f>
        <v>0</v>
      </c>
      <c r="J49" s="219"/>
      <c r="K49" s="204" t="str">
        <f>IFERROR(SUM($E49,-$G49,-$I49),"")</f>
        <v/>
      </c>
      <c r="L49" s="219"/>
      <c r="M49" s="157"/>
      <c r="N49" s="3">
        <v>10</v>
      </c>
      <c r="O49" s="3"/>
      <c r="P49" s="3"/>
      <c r="Q49" s="3"/>
      <c r="R49" s="3"/>
      <c r="S49" s="3"/>
      <c r="T49" s="3"/>
      <c r="U49" s="3"/>
    </row>
    <row r="50" spans="1:21" s="4" customFormat="1">
      <c r="A50" s="14"/>
      <c r="B50" s="32"/>
      <c r="C50" s="251"/>
      <c r="D50" s="254"/>
      <c r="E50" s="206">
        <f>SUM($G50,$K50,$I50)</f>
        <v>0</v>
      </c>
      <c r="F50" s="221"/>
      <c r="G50" s="206">
        <f>IFERROR(SUMIF('(別表3)補助対象経費積算表'!$B$7:$B$56,$C49,'(別表3)補助対象経費積算表'!$D$7:$D$56),"")</f>
        <v>0</v>
      </c>
      <c r="H50" s="221"/>
      <c r="I50" s="226"/>
      <c r="J50" s="228"/>
      <c r="K50" s="206">
        <f>IFERROR(SUMIF('(別表3)補助対象経費積算表'!$B$7:$B$56,$C49,'(別表3)補助対象経費積算表'!$C$7:$C$56)-$I50,"")</f>
        <v>0</v>
      </c>
      <c r="L50" s="221"/>
      <c r="M50" s="157"/>
      <c r="N50" s="3"/>
      <c r="O50" s="3"/>
      <c r="P50" s="3"/>
      <c r="Q50" s="3"/>
      <c r="R50" s="3"/>
      <c r="S50" s="3"/>
      <c r="T50" s="3"/>
      <c r="U50" s="3"/>
    </row>
    <row r="51" spans="1:21" s="4" customFormat="1">
      <c r="A51" s="14"/>
      <c r="B51" s="32"/>
      <c r="C51" s="21" t="s">
        <v>47</v>
      </c>
      <c r="D51" s="58"/>
      <c r="E51" s="204">
        <f>SUM(E31,E33,E35,E37,E39,E41,E43,E45,E47,E49)</f>
        <v>0</v>
      </c>
      <c r="F51" s="219"/>
      <c r="G51" s="204">
        <f>SUM(G31,G33,G35,G37,G39,G41,G43,G45,G47,G49)</f>
        <v>0</v>
      </c>
      <c r="H51" s="219"/>
      <c r="I51" s="204">
        <f>SUM(I31,I33,I35,I37,I39,I41,I43,I45,I47,I49)</f>
        <v>0</v>
      </c>
      <c r="J51" s="219"/>
      <c r="K51" s="230">
        <f>IFERROR(SUM($E51,-$G51,-$I51),"")</f>
        <v>0</v>
      </c>
      <c r="L51" s="230"/>
      <c r="M51" s="157"/>
      <c r="N51" s="3">
        <v>11</v>
      </c>
      <c r="O51" s="3"/>
      <c r="P51" s="3"/>
      <c r="Q51" s="3"/>
      <c r="R51" s="3"/>
      <c r="S51" s="3"/>
      <c r="T51" s="3"/>
      <c r="U51" s="3"/>
    </row>
    <row r="52" spans="1:21" s="4" customFormat="1" ht="19.5">
      <c r="A52" s="15"/>
      <c r="B52" s="32"/>
      <c r="C52" s="22"/>
      <c r="D52" s="59"/>
      <c r="E52" s="265" t="str">
        <f>IF(SUM(E$32,E$34,E$36,E$38,E$40,E$42,E$44,E$46,E$48,E$50)=0,"",SUM(E$32,E$34,E$36,E$38,E$40,E$42,E$44,E$46,E$48,E$50))</f>
        <v/>
      </c>
      <c r="F52" s="265"/>
      <c r="G52" s="265" t="str">
        <f>IF(SUM(G$32,G$34,G$36,G$38,G$40,G$42,G$44,G$46,G$48,G$50)=0,"",SUM(G$32,G$34,G$36,G$38,G$40,G$42,G$44,G$46,G$48,G$50))</f>
        <v/>
      </c>
      <c r="H52" s="265"/>
      <c r="I52" s="265" t="str">
        <f>IF(SUM(I$32,I$34,I$36,I$38,I$40,I$42,I$44,I$46,I$48,I$50)=0,"",SUM(I$32,I$34,I$36,I$38,I$40,I$42,I$44,I$46,I$48,I$50))</f>
        <v/>
      </c>
      <c r="J52" s="265"/>
      <c r="K52" s="265" t="str">
        <f>IF(SUM(K$32,K$34,K$36,K$38,K$40,K$42,K$44,K$46,K$48,K$50)=0,"",SUM(K$32,K$34,K$36,K$38,K$40,K$42,K$44,K$46,K$48,K$50))</f>
        <v/>
      </c>
      <c r="L52" s="265"/>
      <c r="M52" s="157"/>
      <c r="N52" s="3"/>
      <c r="O52" s="3"/>
      <c r="P52" s="3"/>
      <c r="Q52" s="3"/>
      <c r="R52" s="3"/>
      <c r="S52" s="3"/>
      <c r="T52" s="3"/>
      <c r="U52" s="3"/>
    </row>
    <row r="53" spans="1:21" s="4" customFormat="1" ht="19.5">
      <c r="A53" s="15"/>
      <c r="B53" s="32"/>
      <c r="C53" s="183" t="s">
        <v>52</v>
      </c>
      <c r="D53" s="183"/>
      <c r="E53" s="183"/>
      <c r="F53" s="183"/>
      <c r="G53" s="183"/>
      <c r="H53" s="183"/>
      <c r="I53" s="183"/>
      <c r="J53" s="229"/>
      <c r="K53" s="279">
        <f>IFERROR(IF(ROUNDDOWN($K$51/2,-3)&gt;=800000-$J$56,800000-$J$56,ROUNDDOWN($K$51/2,-3)),"")</f>
        <v>0</v>
      </c>
      <c r="L53" s="280"/>
      <c r="M53" s="157"/>
      <c r="N53" s="3"/>
      <c r="O53" s="3"/>
      <c r="P53" s="3"/>
      <c r="Q53" s="3"/>
      <c r="R53" s="3"/>
      <c r="S53" s="3"/>
      <c r="T53" s="3"/>
      <c r="U53" s="3"/>
    </row>
    <row r="54" spans="1:21" s="4" customFormat="1" ht="19.5">
      <c r="A54" s="15"/>
      <c r="B54" s="32"/>
      <c r="C54" s="183"/>
      <c r="D54" s="183"/>
      <c r="E54" s="183"/>
      <c r="F54" s="183"/>
      <c r="G54" s="183"/>
      <c r="H54" s="183"/>
      <c r="I54" s="183"/>
      <c r="J54" s="229"/>
      <c r="K54" s="232" t="str">
        <f>IFERROR(IF(ROUNDDOWN($K$52/2,-3)&gt;=800000-$J$56,800000-$J$56,ROUNDDOWN($K$52/2,-3)),"")</f>
        <v/>
      </c>
      <c r="L54" s="236"/>
      <c r="M54" s="157"/>
      <c r="N54" s="3"/>
      <c r="O54" s="3"/>
      <c r="P54" s="3"/>
      <c r="Q54" s="3"/>
      <c r="R54" s="3"/>
      <c r="S54" s="3"/>
      <c r="T54" s="3"/>
      <c r="U54" s="3"/>
    </row>
    <row r="55" spans="1:21" s="4" customFormat="1" ht="60" customHeight="1">
      <c r="A55" s="16"/>
      <c r="B55" s="33" t="s">
        <v>74</v>
      </c>
      <c r="C55" s="55"/>
      <c r="D55" s="55"/>
      <c r="E55" s="55"/>
      <c r="F55" s="55"/>
      <c r="G55" s="55"/>
      <c r="H55" s="55"/>
      <c r="I55" s="55"/>
      <c r="J55" s="55"/>
      <c r="K55" s="55"/>
      <c r="L55" s="55"/>
      <c r="M55" s="149"/>
      <c r="N55" s="3"/>
      <c r="O55" s="3"/>
      <c r="P55" s="3"/>
      <c r="Q55" s="3"/>
      <c r="R55" s="3"/>
      <c r="S55" s="3"/>
      <c r="T55" s="3"/>
      <c r="U55" s="3"/>
    </row>
    <row r="56" spans="1:21" s="4" customFormat="1">
      <c r="A56" s="17" t="s">
        <v>101</v>
      </c>
      <c r="B56" s="34" t="s">
        <v>22</v>
      </c>
      <c r="C56" s="56"/>
      <c r="D56" s="70" t="s">
        <v>25</v>
      </c>
      <c r="E56" s="95"/>
      <c r="F56" s="95"/>
      <c r="G56" s="95"/>
      <c r="H56" s="95"/>
      <c r="I56" s="95"/>
      <c r="J56" s="132">
        <f>'(別紙2)変更事業計画書'!$J$65</f>
        <v>0</v>
      </c>
      <c r="K56" s="136"/>
      <c r="L56" s="95" t="s">
        <v>5</v>
      </c>
      <c r="M56" s="158"/>
      <c r="N56" s="3"/>
      <c r="O56" s="3"/>
      <c r="P56" s="3"/>
      <c r="Q56" s="3"/>
      <c r="R56" s="3"/>
      <c r="S56" s="3"/>
      <c r="T56" s="3"/>
      <c r="U56" s="3"/>
    </row>
    <row r="57" spans="1:21" s="4" customFormat="1" ht="40.5" customHeight="1">
      <c r="A57" s="18"/>
      <c r="B57" s="35"/>
      <c r="C57" s="57"/>
      <c r="D57" s="71"/>
      <c r="E57" s="71"/>
      <c r="F57" s="71"/>
      <c r="G57" s="71"/>
      <c r="H57" s="71"/>
      <c r="I57" s="71"/>
      <c r="J57" s="71"/>
      <c r="K57" s="71"/>
      <c r="L57" s="71"/>
      <c r="M57" s="159"/>
      <c r="N57" s="3"/>
      <c r="O57" s="3"/>
      <c r="P57" s="3"/>
      <c r="Q57" s="3"/>
      <c r="R57" s="3"/>
      <c r="S57" s="3"/>
      <c r="T57" s="3"/>
      <c r="U57" s="3"/>
    </row>
    <row r="58" spans="1:21" s="4" customFormat="1">
      <c r="A58" s="5"/>
      <c r="B58" s="5"/>
      <c r="C58" s="36"/>
      <c r="D58" s="36"/>
      <c r="E58" s="5"/>
      <c r="F58" s="5"/>
      <c r="G58" s="5"/>
      <c r="H58" s="5"/>
      <c r="I58" s="5"/>
      <c r="J58" s="5"/>
      <c r="K58" s="5"/>
      <c r="L58" s="5"/>
      <c r="M58" s="5"/>
      <c r="N58" s="3"/>
      <c r="O58" s="3"/>
      <c r="P58" s="3"/>
      <c r="Q58" s="3"/>
      <c r="R58" s="3"/>
      <c r="S58" s="3"/>
      <c r="T58" s="3"/>
      <c r="U58" s="3"/>
    </row>
    <row r="59" spans="1:21" s="4" customFormat="1">
      <c r="A59" s="5"/>
      <c r="B59" s="5"/>
      <c r="C59" s="36"/>
      <c r="D59" s="36"/>
      <c r="E59" s="5"/>
      <c r="F59" s="5"/>
      <c r="G59" s="5"/>
      <c r="H59" s="5"/>
      <c r="I59" s="5"/>
      <c r="J59" s="5"/>
      <c r="K59" s="5"/>
      <c r="L59" s="5"/>
      <c r="M59" s="5"/>
      <c r="N59" s="3"/>
      <c r="O59" s="3"/>
      <c r="P59" s="3"/>
      <c r="Q59" s="3"/>
      <c r="R59" s="3"/>
      <c r="S59" s="3"/>
      <c r="T59" s="3"/>
      <c r="U59" s="3"/>
    </row>
    <row r="60" spans="1:21" s="4" customFormat="1">
      <c r="A60" s="5"/>
      <c r="B60" s="5"/>
      <c r="C60" s="36"/>
      <c r="D60" s="36"/>
      <c r="E60" s="5"/>
      <c r="F60" s="5"/>
      <c r="G60" s="5"/>
      <c r="H60" s="5"/>
      <c r="I60" s="5"/>
      <c r="J60" s="5"/>
      <c r="K60" s="5"/>
      <c r="L60" s="5"/>
      <c r="M60" s="5"/>
      <c r="N60" s="3"/>
      <c r="O60" s="3"/>
      <c r="P60" s="3"/>
      <c r="Q60" s="3"/>
      <c r="R60" s="3"/>
      <c r="S60" s="3"/>
      <c r="T60" s="3"/>
      <c r="U60" s="3"/>
    </row>
  </sheetData>
  <sheetProtection password="CA99" sheet="1" scenarios="1" formatCells="0" formatRows="0"/>
  <mergeCells count="170">
    <mergeCell ref="A2:M2"/>
    <mergeCell ref="B3:D3"/>
    <mergeCell ref="E3:M3"/>
    <mergeCell ref="B4:D4"/>
    <mergeCell ref="E4:M4"/>
    <mergeCell ref="B5:D5"/>
    <mergeCell ref="E5:M5"/>
    <mergeCell ref="E6:H6"/>
    <mergeCell ref="J6:M6"/>
    <mergeCell ref="E7:H7"/>
    <mergeCell ref="J7:M7"/>
    <mergeCell ref="E8:F8"/>
    <mergeCell ref="G8:M8"/>
    <mergeCell ref="E9:F9"/>
    <mergeCell ref="G9:M9"/>
    <mergeCell ref="E10:F10"/>
    <mergeCell ref="G10:M10"/>
    <mergeCell ref="E11:F11"/>
    <mergeCell ref="G11:M11"/>
    <mergeCell ref="E12:F12"/>
    <mergeCell ref="G12:M12"/>
    <mergeCell ref="E13:F13"/>
    <mergeCell ref="G13:M13"/>
    <mergeCell ref="E14:F14"/>
    <mergeCell ref="G14:M14"/>
    <mergeCell ref="E15:F15"/>
    <mergeCell ref="G15:M15"/>
    <mergeCell ref="D18:E18"/>
    <mergeCell ref="F18:L18"/>
    <mergeCell ref="D19:E19"/>
    <mergeCell ref="F19:L19"/>
    <mergeCell ref="D20:E20"/>
    <mergeCell ref="F20:L20"/>
    <mergeCell ref="D21:E21"/>
    <mergeCell ref="F21:L21"/>
    <mergeCell ref="D22:E22"/>
    <mergeCell ref="F22:L22"/>
    <mergeCell ref="D23:E23"/>
    <mergeCell ref="F23:L23"/>
    <mergeCell ref="D24:E24"/>
    <mergeCell ref="F24:L24"/>
    <mergeCell ref="D25:E25"/>
    <mergeCell ref="F25:L25"/>
    <mergeCell ref="D26:E26"/>
    <mergeCell ref="F26:L26"/>
    <mergeCell ref="G29:J29"/>
    <mergeCell ref="G30:H30"/>
    <mergeCell ref="I30:J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E50:F50"/>
    <mergeCell ref="G50:H50"/>
    <mergeCell ref="I50:J50"/>
    <mergeCell ref="K50:L50"/>
    <mergeCell ref="E51:F51"/>
    <mergeCell ref="G51:H51"/>
    <mergeCell ref="I51:J51"/>
    <mergeCell ref="K51:L51"/>
    <mergeCell ref="E52:F52"/>
    <mergeCell ref="G52:H52"/>
    <mergeCell ref="I52:J52"/>
    <mergeCell ref="K52:L52"/>
    <mergeCell ref="K53:L53"/>
    <mergeCell ref="K54:L54"/>
    <mergeCell ref="B55:L55"/>
    <mergeCell ref="D56:I56"/>
    <mergeCell ref="J56:K56"/>
    <mergeCell ref="L56:M56"/>
    <mergeCell ref="D57:M57"/>
    <mergeCell ref="A4:A7"/>
    <mergeCell ref="B6:C7"/>
    <mergeCell ref="B8:D13"/>
    <mergeCell ref="B14:D15"/>
    <mergeCell ref="C19:C20"/>
    <mergeCell ref="C21:C22"/>
    <mergeCell ref="C23:C24"/>
    <mergeCell ref="C25:C26"/>
    <mergeCell ref="C29:D30"/>
    <mergeCell ref="E29:F30"/>
    <mergeCell ref="K29:L30"/>
    <mergeCell ref="C31:D32"/>
    <mergeCell ref="C33:D34"/>
    <mergeCell ref="C35:D36"/>
    <mergeCell ref="C37:D38"/>
    <mergeCell ref="C39:D40"/>
    <mergeCell ref="C41:D42"/>
    <mergeCell ref="C43:D44"/>
    <mergeCell ref="C45:D46"/>
    <mergeCell ref="C47:D48"/>
    <mergeCell ref="C49:D50"/>
    <mergeCell ref="C51:D52"/>
    <mergeCell ref="C53:J54"/>
    <mergeCell ref="A56:A57"/>
    <mergeCell ref="B56:C57"/>
    <mergeCell ref="A8:A15"/>
    <mergeCell ref="A16:A55"/>
  </mergeCells>
  <phoneticPr fontId="2"/>
  <dataValidations count="1">
    <dataValidation operator="greaterThanOrEqual" allowBlank="1" showDropDown="0" showInputMessage="1" showErrorMessage="1" sqref="B17:B56 G27:G52 M16:M55 K31:K55 E31:E52 C55:J55 C53 F16:F28 D24:D28 D57 C49 C47 C45 C43 C41 C39 C37 C35 C33 I51:I52 I49 I43 I45 B8 B14 I39 I37 I35 I33 I31 I41 I47 E8:E18 G16:L18 B16:D16 H28:J28 K28:K29 L28 E27:E29 C27:C29 H27:L27 B58:M1048572 C31 D17:D20 C23:D23 C25 C51 C17:C19 L55 C21 D6:D7 B6 B1:M5"/>
  </dataValidations>
  <printOptions horizontalCentered="1"/>
  <pageMargins left="0.31496062992125984" right="0.31496062992125984" top="0.74803149606299213" bottom="0.74803149606299213" header="0.31496062992125984" footer="0.31496062992125984"/>
  <pageSetup paperSize="9" scale="85" fitToWidth="1" fitToHeight="0" orientation="portrait" usePrinterDefaults="1" r:id="rId1"/>
  <rowBreaks count="1" manualBreakCount="1">
    <brk id="1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A1:F36"/>
  <sheetViews>
    <sheetView view="pageBreakPreview" zoomScaleSheetLayoutView="100" workbookViewId="0">
      <selection activeCell="B7" sqref="B7"/>
    </sheetView>
  </sheetViews>
  <sheetFormatPr defaultRowHeight="18.75"/>
  <cols>
    <col min="1" max="1" width="6.75" style="162" customWidth="1"/>
    <col min="2" max="2" width="25" customWidth="1"/>
    <col min="3" max="4" width="20.625" customWidth="1"/>
    <col min="5" max="5" width="60.625" customWidth="1"/>
  </cols>
  <sheetData>
    <row r="1" spans="1:6">
      <c r="A1" s="164" t="str">
        <f>"(別表3)補助対象経費積算表"&amp;"("&amp;'(別紙1)事業計画書'!$E$12&amp;")"</f>
        <v>(別表3)補助対象経費積算表()</v>
      </c>
      <c r="B1" s="164"/>
      <c r="C1" s="164"/>
      <c r="D1" s="164"/>
      <c r="E1" s="164"/>
    </row>
    <row r="2" spans="1:6" s="163" customFormat="1">
      <c r="A2" s="165" t="s">
        <v>77</v>
      </c>
      <c r="B2" s="165" t="s">
        <v>78</v>
      </c>
      <c r="C2" s="165" t="s">
        <v>81</v>
      </c>
      <c r="D2" s="165" t="s">
        <v>89</v>
      </c>
      <c r="E2" s="165" t="s">
        <v>79</v>
      </c>
    </row>
    <row r="3" spans="1:6" s="162" customFormat="1">
      <c r="A3" s="166" t="s">
        <v>84</v>
      </c>
      <c r="B3" s="165" t="s">
        <v>15</v>
      </c>
      <c r="C3" s="171">
        <v>50000</v>
      </c>
      <c r="D3" s="171">
        <v>5000</v>
      </c>
      <c r="E3" s="165" t="s">
        <v>30</v>
      </c>
      <c r="F3" s="174">
        <v>0</v>
      </c>
    </row>
    <row r="4" spans="1:6" s="162" customFormat="1">
      <c r="A4" s="167"/>
      <c r="B4" s="165" t="s">
        <v>85</v>
      </c>
      <c r="C4" s="171">
        <v>60000</v>
      </c>
      <c r="D4" s="171">
        <v>6000</v>
      </c>
      <c r="E4" s="165" t="s">
        <v>87</v>
      </c>
      <c r="F4" s="174">
        <v>0</v>
      </c>
    </row>
    <row r="5" spans="1:6" s="162" customFormat="1">
      <c r="A5" s="168"/>
      <c r="B5" s="165" t="s">
        <v>86</v>
      </c>
      <c r="C5" s="171">
        <v>54000</v>
      </c>
      <c r="D5" s="171">
        <v>5400</v>
      </c>
      <c r="E5" s="165" t="s">
        <v>88</v>
      </c>
      <c r="F5" s="174">
        <v>0</v>
      </c>
    </row>
    <row r="6" spans="1:6" s="162" customFormat="1">
      <c r="A6" s="169" t="s">
        <v>77</v>
      </c>
      <c r="B6" s="169" t="s">
        <v>78</v>
      </c>
      <c r="C6" s="169" t="s">
        <v>81</v>
      </c>
      <c r="D6" s="169" t="s">
        <v>105</v>
      </c>
      <c r="E6" s="169" t="s">
        <v>79</v>
      </c>
      <c r="F6" s="174" t="s">
        <v>82</v>
      </c>
    </row>
    <row r="7" spans="1:6">
      <c r="A7" s="169">
        <f t="shared" ref="A7:A36" si="0">ROW($A1)</f>
        <v>1</v>
      </c>
      <c r="B7" s="170"/>
      <c r="C7" s="172"/>
      <c r="D7" s="172"/>
      <c r="E7" s="173"/>
      <c r="F7" s="175" t="str">
        <f>_xlfn.IFNA(VLOOKUP($B7,管理者用!$A$6:$D$15,4,0),"")</f>
        <v/>
      </c>
    </row>
    <row r="8" spans="1:6">
      <c r="A8" s="169">
        <f t="shared" si="0"/>
        <v>2</v>
      </c>
      <c r="B8" s="170"/>
      <c r="C8" s="172"/>
      <c r="D8" s="172"/>
      <c r="E8" s="173"/>
      <c r="F8" s="175" t="str">
        <f>_xlfn.IFNA(VLOOKUP($B8,管理者用!$A$6:$D$15,4,0),"")</f>
        <v/>
      </c>
    </row>
    <row r="9" spans="1:6">
      <c r="A9" s="169">
        <f t="shared" si="0"/>
        <v>3</v>
      </c>
      <c r="B9" s="170"/>
      <c r="C9" s="172"/>
      <c r="D9" s="172"/>
      <c r="E9" s="173"/>
      <c r="F9" s="175" t="str">
        <f>_xlfn.IFNA(VLOOKUP($B9,管理者用!$A$6:$D$15,4,0),"")</f>
        <v/>
      </c>
    </row>
    <row r="10" spans="1:6">
      <c r="A10" s="169">
        <f t="shared" si="0"/>
        <v>4</v>
      </c>
      <c r="B10" s="170"/>
      <c r="C10" s="172"/>
      <c r="D10" s="172"/>
      <c r="E10" s="173"/>
      <c r="F10" s="175" t="str">
        <f>_xlfn.IFNA(VLOOKUP($B10,管理者用!$A$6:$D$15,4,0),"")</f>
        <v/>
      </c>
    </row>
    <row r="11" spans="1:6">
      <c r="A11" s="169">
        <f t="shared" si="0"/>
        <v>5</v>
      </c>
      <c r="B11" s="170"/>
      <c r="C11" s="172"/>
      <c r="D11" s="172"/>
      <c r="E11" s="173"/>
      <c r="F11" s="175" t="str">
        <f>_xlfn.IFNA(VLOOKUP($B11,管理者用!$A$6:$D$15,4,0),"")</f>
        <v/>
      </c>
    </row>
    <row r="12" spans="1:6">
      <c r="A12" s="169">
        <f t="shared" si="0"/>
        <v>6</v>
      </c>
      <c r="B12" s="170"/>
      <c r="C12" s="172"/>
      <c r="D12" s="172"/>
      <c r="E12" s="173"/>
      <c r="F12" s="175" t="str">
        <f>_xlfn.IFNA(VLOOKUP($B12,管理者用!$A$6:$D$15,4,0),"")</f>
        <v/>
      </c>
    </row>
    <row r="13" spans="1:6">
      <c r="A13" s="169">
        <f t="shared" si="0"/>
        <v>7</v>
      </c>
      <c r="B13" s="170"/>
      <c r="C13" s="172"/>
      <c r="D13" s="172"/>
      <c r="E13" s="173"/>
      <c r="F13" s="175" t="str">
        <f>_xlfn.IFNA(VLOOKUP($B13,管理者用!$A$6:$D$15,4,0),"")</f>
        <v/>
      </c>
    </row>
    <row r="14" spans="1:6">
      <c r="A14" s="169">
        <f t="shared" si="0"/>
        <v>8</v>
      </c>
      <c r="B14" s="170"/>
      <c r="C14" s="172"/>
      <c r="D14" s="172"/>
      <c r="E14" s="173"/>
      <c r="F14" s="175" t="str">
        <f>_xlfn.IFNA(VLOOKUP($B14,管理者用!$A$6:$D$15,4,0),"")</f>
        <v/>
      </c>
    </row>
    <row r="15" spans="1:6">
      <c r="A15" s="169">
        <f t="shared" si="0"/>
        <v>9</v>
      </c>
      <c r="B15" s="170"/>
      <c r="C15" s="172"/>
      <c r="D15" s="172"/>
      <c r="E15" s="173"/>
      <c r="F15" s="175" t="str">
        <f>_xlfn.IFNA(VLOOKUP($B15,管理者用!$A$6:$D$15,4,0),"")</f>
        <v/>
      </c>
    </row>
    <row r="16" spans="1:6">
      <c r="A16" s="169">
        <f t="shared" si="0"/>
        <v>10</v>
      </c>
      <c r="B16" s="170"/>
      <c r="C16" s="172"/>
      <c r="D16" s="172"/>
      <c r="E16" s="173"/>
      <c r="F16" s="175" t="str">
        <f>_xlfn.IFNA(VLOOKUP($B16,管理者用!$A$6:$D$15,4,0),"")</f>
        <v/>
      </c>
    </row>
    <row r="17" spans="1:6">
      <c r="A17" s="169">
        <f t="shared" si="0"/>
        <v>11</v>
      </c>
      <c r="B17" s="170"/>
      <c r="C17" s="172"/>
      <c r="D17" s="172"/>
      <c r="E17" s="173"/>
      <c r="F17" s="175" t="str">
        <f>_xlfn.IFNA(VLOOKUP($B17,管理者用!$A$6:$D$15,4,0),"")</f>
        <v/>
      </c>
    </row>
    <row r="18" spans="1:6">
      <c r="A18" s="169">
        <f t="shared" si="0"/>
        <v>12</v>
      </c>
      <c r="B18" s="170"/>
      <c r="C18" s="172"/>
      <c r="D18" s="172"/>
      <c r="E18" s="173"/>
      <c r="F18" s="175" t="str">
        <f>_xlfn.IFNA(VLOOKUP($B18,管理者用!$A$6:$D$15,4,0),"")</f>
        <v/>
      </c>
    </row>
    <row r="19" spans="1:6">
      <c r="A19" s="169">
        <f t="shared" si="0"/>
        <v>13</v>
      </c>
      <c r="B19" s="170"/>
      <c r="C19" s="172"/>
      <c r="D19" s="172"/>
      <c r="E19" s="173"/>
      <c r="F19" s="175" t="str">
        <f>_xlfn.IFNA(VLOOKUP($B19,管理者用!$A$6:$D$15,4,0),"")</f>
        <v/>
      </c>
    </row>
    <row r="20" spans="1:6">
      <c r="A20" s="169">
        <f t="shared" si="0"/>
        <v>14</v>
      </c>
      <c r="B20" s="170"/>
      <c r="C20" s="172"/>
      <c r="D20" s="172"/>
      <c r="E20" s="173"/>
      <c r="F20" s="175" t="str">
        <f>_xlfn.IFNA(VLOOKUP($B20,管理者用!$A$6:$D$15,4,0),"")</f>
        <v/>
      </c>
    </row>
    <row r="21" spans="1:6">
      <c r="A21" s="169">
        <f t="shared" si="0"/>
        <v>15</v>
      </c>
      <c r="B21" s="170"/>
      <c r="C21" s="172"/>
      <c r="D21" s="172"/>
      <c r="E21" s="173"/>
      <c r="F21" s="175" t="str">
        <f>_xlfn.IFNA(VLOOKUP($B21,管理者用!$A$6:$D$15,4,0),"")</f>
        <v/>
      </c>
    </row>
    <row r="22" spans="1:6">
      <c r="A22" s="169">
        <f t="shared" si="0"/>
        <v>16</v>
      </c>
      <c r="B22" s="170"/>
      <c r="C22" s="172"/>
      <c r="D22" s="172"/>
      <c r="E22" s="173"/>
      <c r="F22" s="175" t="str">
        <f>_xlfn.IFNA(VLOOKUP($B22,管理者用!$A$6:$D$15,4,0),"")</f>
        <v/>
      </c>
    </row>
    <row r="23" spans="1:6">
      <c r="A23" s="169">
        <f t="shared" si="0"/>
        <v>17</v>
      </c>
      <c r="B23" s="170"/>
      <c r="C23" s="172"/>
      <c r="D23" s="172"/>
      <c r="E23" s="173"/>
      <c r="F23" s="175" t="str">
        <f>_xlfn.IFNA(VLOOKUP($B23,管理者用!$A$6:$D$15,4,0),"")</f>
        <v/>
      </c>
    </row>
    <row r="24" spans="1:6">
      <c r="A24" s="169">
        <f t="shared" si="0"/>
        <v>18</v>
      </c>
      <c r="B24" s="170"/>
      <c r="C24" s="172"/>
      <c r="D24" s="172"/>
      <c r="E24" s="173"/>
      <c r="F24" s="175" t="str">
        <f>_xlfn.IFNA(VLOOKUP($B24,管理者用!$A$6:$D$15,4,0),"")</f>
        <v/>
      </c>
    </row>
    <row r="25" spans="1:6">
      <c r="A25" s="169">
        <f t="shared" si="0"/>
        <v>19</v>
      </c>
      <c r="B25" s="170"/>
      <c r="C25" s="172"/>
      <c r="D25" s="172"/>
      <c r="E25" s="173"/>
      <c r="F25" s="175" t="str">
        <f>_xlfn.IFNA(VLOOKUP($B25,管理者用!$A$6:$D$15,4,0),"")</f>
        <v/>
      </c>
    </row>
    <row r="26" spans="1:6">
      <c r="A26" s="169">
        <f t="shared" si="0"/>
        <v>20</v>
      </c>
      <c r="B26" s="170"/>
      <c r="C26" s="172"/>
      <c r="D26" s="172"/>
      <c r="E26" s="173"/>
      <c r="F26" s="175" t="str">
        <f>_xlfn.IFNA(VLOOKUP($B26,管理者用!$A$6:$D$15,4,0),"")</f>
        <v/>
      </c>
    </row>
    <row r="27" spans="1:6">
      <c r="A27" s="169">
        <f t="shared" si="0"/>
        <v>21</v>
      </c>
      <c r="B27" s="170"/>
      <c r="C27" s="172"/>
      <c r="D27" s="172"/>
      <c r="E27" s="173"/>
      <c r="F27" s="175" t="str">
        <f>_xlfn.IFNA(VLOOKUP($B27,管理者用!$A$6:$D$15,4,0),"")</f>
        <v/>
      </c>
    </row>
    <row r="28" spans="1:6">
      <c r="A28" s="169">
        <f t="shared" si="0"/>
        <v>22</v>
      </c>
      <c r="B28" s="170"/>
      <c r="C28" s="172"/>
      <c r="D28" s="172"/>
      <c r="E28" s="173"/>
      <c r="F28" s="175" t="str">
        <f>_xlfn.IFNA(VLOOKUP($B28,管理者用!$A$6:$D$15,4,0),"")</f>
        <v/>
      </c>
    </row>
    <row r="29" spans="1:6">
      <c r="A29" s="169">
        <f t="shared" si="0"/>
        <v>23</v>
      </c>
      <c r="B29" s="170"/>
      <c r="C29" s="172"/>
      <c r="D29" s="172"/>
      <c r="E29" s="173"/>
      <c r="F29" s="175" t="str">
        <f>_xlfn.IFNA(VLOOKUP($B29,管理者用!$A$6:$D$15,4,0),"")</f>
        <v/>
      </c>
    </row>
    <row r="30" spans="1:6">
      <c r="A30" s="169">
        <f t="shared" si="0"/>
        <v>24</v>
      </c>
      <c r="B30" s="170"/>
      <c r="C30" s="172"/>
      <c r="D30" s="172"/>
      <c r="E30" s="173"/>
      <c r="F30" s="175" t="str">
        <f>_xlfn.IFNA(VLOOKUP($B30,管理者用!$A$6:$D$15,4,0),"")</f>
        <v/>
      </c>
    </row>
    <row r="31" spans="1:6">
      <c r="A31" s="169">
        <f t="shared" si="0"/>
        <v>25</v>
      </c>
      <c r="B31" s="170"/>
      <c r="C31" s="172"/>
      <c r="D31" s="172"/>
      <c r="E31" s="173"/>
      <c r="F31" s="175" t="str">
        <f>_xlfn.IFNA(VLOOKUP($B31,管理者用!$A$6:$D$15,4,0),"")</f>
        <v/>
      </c>
    </row>
    <row r="32" spans="1:6">
      <c r="A32" s="169">
        <f t="shared" si="0"/>
        <v>26</v>
      </c>
      <c r="B32" s="170"/>
      <c r="C32" s="172"/>
      <c r="D32" s="172"/>
      <c r="E32" s="173"/>
      <c r="F32" s="175" t="str">
        <f>_xlfn.IFNA(VLOOKUP($B32,管理者用!$A$6:$D$15,4,0),"")</f>
        <v/>
      </c>
    </row>
    <row r="33" spans="1:6">
      <c r="A33" s="169">
        <f t="shared" si="0"/>
        <v>27</v>
      </c>
      <c r="B33" s="170"/>
      <c r="C33" s="172"/>
      <c r="D33" s="172"/>
      <c r="E33" s="173"/>
      <c r="F33" s="175" t="str">
        <f>_xlfn.IFNA(VLOOKUP($B33,管理者用!$A$6:$D$15,4,0),"")</f>
        <v/>
      </c>
    </row>
    <row r="34" spans="1:6">
      <c r="A34" s="169">
        <f t="shared" si="0"/>
        <v>28</v>
      </c>
      <c r="B34" s="170"/>
      <c r="C34" s="172"/>
      <c r="D34" s="172"/>
      <c r="E34" s="173"/>
      <c r="F34" s="175" t="str">
        <f>_xlfn.IFNA(VLOOKUP($B34,管理者用!$A$6:$D$15,4,0),"")</f>
        <v/>
      </c>
    </row>
    <row r="35" spans="1:6">
      <c r="A35" s="169">
        <f t="shared" si="0"/>
        <v>29</v>
      </c>
      <c r="B35" s="170"/>
      <c r="C35" s="172"/>
      <c r="D35" s="172"/>
      <c r="E35" s="173"/>
      <c r="F35" s="175" t="str">
        <f>_xlfn.IFNA(VLOOKUP($B35,管理者用!$A$6:$D$15,4,0),"")</f>
        <v/>
      </c>
    </row>
    <row r="36" spans="1:6">
      <c r="A36" s="169">
        <f t="shared" si="0"/>
        <v>30</v>
      </c>
      <c r="B36" s="170"/>
      <c r="C36" s="172"/>
      <c r="D36" s="172"/>
      <c r="E36" s="173"/>
      <c r="F36" s="175" t="str">
        <f>_xlfn.IFNA(VLOOKUP($B36,管理者用!$A$6:$D$15,4,0),"")</f>
        <v/>
      </c>
    </row>
  </sheetData>
  <autoFilter ref="A6:F6">
    <sortState ref="A3:F32">
      <sortCondition ref="F2"/>
    </sortState>
  </autoFilter>
  <mergeCells count="2">
    <mergeCell ref="A1:E1"/>
    <mergeCell ref="A3:A5"/>
  </mergeCells>
  <phoneticPr fontId="2"/>
  <dataValidations count="1">
    <dataValidation type="whole" operator="greaterThanOrEqual" allowBlank="1" showDropDown="0" showInputMessage="1" showErrorMessage="1" sqref="C7:D36">
      <formula1>0</formula1>
    </dataValidation>
  </dataValidations>
  <pageMargins left="0.7" right="0.7" top="0.75" bottom="0.75" header="0.3" footer="0.3"/>
  <pageSetup paperSize="9" scale="91" fitToWidth="1" fitToHeight="1" orientation="landscape" usePrinterDefaults="1" r:id="rId1"/>
  <rowBreaks count="1" manualBreakCount="1">
    <brk id="26" max="3" man="1"/>
  </row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管理者用!$B$1:$K$1</xm:f>
          </x14:formula1>
          <xm:sqref>B3:B5</xm:sqref>
        </x14:dataValidation>
        <x14:dataValidation type="list" allowBlank="1" showDropDown="0" showInputMessage="1" showErrorMessage="1">
          <x14:formula1>
            <xm:f>管理者用!$B$1:$K$1</xm:f>
          </x14:formula1>
          <xm:sqref>B7:B36</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管理者用</vt:lpstr>
      <vt:lpstr>(別紙1)事業計画書</vt:lpstr>
      <vt:lpstr>(別表1)補助対象経費積算表</vt:lpstr>
      <vt:lpstr>(別紙2)変更事業計画書</vt:lpstr>
      <vt:lpstr>(別表2)補助対象経費積算表</vt:lpstr>
      <vt:lpstr>(別紙3)事業報告書</vt:lpstr>
      <vt:lpstr>(別表3)補助対象経費積算表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古瀬　光貴</dc:creator>
  <cp:lastModifiedBy>古瀬　光貴</cp:lastModifiedBy>
  <cp:lastPrinted>2025-03-28T00:28:34Z</cp:lastPrinted>
  <dcterms:created xsi:type="dcterms:W3CDTF">2025-02-19T01:19:47Z</dcterms:created>
  <dcterms:modified xsi:type="dcterms:W3CDTF">2026-03-26T02:51:03Z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2026-03-26T02:51:03Z</vt:filetime>
  </property>
</Properties>
</file>