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別記様式)交付申請書" sheetId="3" r:id="rId5"/>
    <sheet name="(別紙1)事業計画書" sheetId="23" r:id="rId6"/>
    <sheet name="(様式4号)着手届" sheetId="15" r:id="rId7"/>
    <sheet name="(様式3号)変更交付申請書" sheetId="8" r:id="rId8"/>
    <sheet name="(別紙2)変更事業計画書" sheetId="25" r:id="rId9"/>
    <sheet name="(様式3号3)変更・中止・廃止承認申請書" sheetId="9" r:id="rId10"/>
    <sheet name="(様式4号)完了届" sheetId="22" r:id="rId11"/>
    <sheet name="(様式5号)実績報告書" sheetId="5" r:id="rId12"/>
    <sheet name="(別紙3)事業報告書" sheetId="26" r:id="rId13"/>
    <sheet name="(様式7号)交付請求書" sheetId="6" r:id="rId14"/>
    <sheet name="口座振込依頼書" sheetId="7" r:id="rId15"/>
  </sheets>
  <definedNames>
    <definedName name="松江市ものづくり関心向上啓発活動支援事業補助金">松江市小規模企業者支援事業補助金[松江市ものづくり関心向上啓発活動支援事業補助金]</definedName>
    <definedName name="_Key1" hidden="1">#REF!</definedName>
    <definedName name="松江市新製品・新分野チャレンジ支援事業補助金">#REF!</definedName>
    <definedName name="_Order1" hidden="1">255</definedName>
    <definedName name="_Sort" hidden="1">#REF!</definedName>
    <definedName name="_xlnm.Print_Area" localSheetId="4">'(別記様式)交付申請書'!$A$1:$AB$20</definedName>
    <definedName name="Z_43050D9F_831B_4AF3_8E5E_9303BB21A858_.wvu.PrintArea" localSheetId="4" hidden="1">'(別記様式)交付申請書'!$A$1:$AB$21</definedName>
    <definedName name="_xlnm.Print_Area" localSheetId="11">'(様式5号)実績報告書'!$A$1:$AB$21</definedName>
    <definedName name="Z_43050D9F_831B_4AF3_8E5E_9303BB21A858_.wvu.PrintArea" localSheetId="11" hidden="1">'(様式5号)実績報告書'!$A$1:$AB$21</definedName>
    <definedName name="_xlnm.Print_Area" localSheetId="13">'(様式7号)交付請求書'!$A$1:$AB$23</definedName>
    <definedName name="Z_43050D9F_831B_4AF3_8E5E_9303BB21A858_.wvu.PrintArea" localSheetId="13" hidden="1">'(様式7号)交付請求書'!$A$1:$AB$23</definedName>
    <definedName name="_xlnm.Print_Area" localSheetId="14">口座振込依頼書!$A$1:$X$45</definedName>
    <definedName name="Z_43050D9F_831B_4AF3_8E5E_9303BB21A858_.wvu.PrintArea" localSheetId="14" hidden="1">口座振込依頼書!$A$1:$X$46</definedName>
    <definedName name="_xlnm.Print_Area" localSheetId="7">'(様式3号)変更交付申請書'!$A$1:$AB$20</definedName>
    <definedName name="Z_43050D9F_831B_4AF3_8E5E_9303BB21A858_.wvu.PrintArea" localSheetId="7" hidden="1">'(様式3号)変更交付申請書'!$A$1:$AB$20</definedName>
    <definedName name="_xlnm.Print_Area" localSheetId="9">'(様式3号3)変更・中止・廃止承認申請書'!$A$1:$AB$16</definedName>
    <definedName name="Z_43050D9F_831B_4AF3_8E5E_9303BB21A858_.wvu.PrintArea" localSheetId="9" hidden="1">'(様式3号3)変更・中止・廃止承認申請書'!$A$1:$AB$16</definedName>
    <definedName name="_xlnm.Print_Area" localSheetId="6">'(様式4号)着手届'!$A$1:$AB$16</definedName>
    <definedName name="Z_43050D9F_831B_4AF3_8E5E_9303BB21A858_.wvu.PrintArea" localSheetId="6" hidden="1">'(様式4号)着手届'!$A$1:$AB$16</definedName>
    <definedName name="_Key1" localSheetId="10" hidden="1">#REF!</definedName>
    <definedName name="_xlnm.Print_Area" localSheetId="10">'(様式4号)完了届'!$A$1:$AB$16</definedName>
    <definedName name="_Sort" localSheetId="10" hidden="1">#REF!</definedName>
    <definedName name="Z_43050D9F_831B_4AF3_8E5E_9303BB21A858_.wvu.PrintArea" localSheetId="10" hidden="1">'(様式4号)完了届'!$A$1:$AB$16</definedName>
    <definedName name="_Key1" localSheetId="5" hidden="1">#REF!</definedName>
    <definedName name="_xlnm.Print_Area" localSheetId="5">'(別紙1)事業計画書'!$A$1:$M$40</definedName>
    <definedName name="_Sort" localSheetId="5" hidden="1">#REF!</definedName>
    <definedName name="_Key1" localSheetId="8" hidden="1">#REF!</definedName>
    <definedName name="_xlnm.Print_Area" localSheetId="8">'(別紙2)変更事業計画書'!$A$1:$M$56</definedName>
    <definedName name="_Sort" localSheetId="8" hidden="1">#REF!</definedName>
    <definedName name="松江市新製品・新分野チャレンジ支援事業補助金" localSheetId="8">#REF!</definedName>
    <definedName name="_Key1" localSheetId="12" hidden="1">#REF!</definedName>
    <definedName name="_xlnm.Print_Area" localSheetId="12">'(別紙3)事業報告書'!$A$1:$M$48</definedName>
    <definedName name="_Sort" localSheetId="12" hidden="1">#REF!</definedName>
    <definedName name="松江市新製品・新分野チャレンジ支援事業補助金" localSheetId="12">#REF!</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<sst xmlns="http://schemas.openxmlformats.org/spreadsheetml/2006/main" xmlns:r="http://schemas.openxmlformats.org/officeDocument/2006/relationships" count="305" uniqueCount="305">
  <si>
    <t>様式第7号（第14条関係）</t>
  </si>
  <si>
    <t>（金融機関コード</t>
    <rPh sb="1" eb="5">
      <t>キンユウキカン</t>
    </rPh>
    <phoneticPr fontId="3"/>
  </si>
  <si>
    <t>補助金等の交付決定額</t>
    <rPh sb="0" eb="3">
      <t>ホジョキン</t>
    </rPh>
    <rPh sb="3" eb="4">
      <t>トウ</t>
    </rPh>
    <rPh sb="5" eb="7">
      <t>コウフ</t>
    </rPh>
    <rPh sb="7" eb="9">
      <t>ケッテイ</t>
    </rPh>
    <rPh sb="9" eb="10">
      <t>ガク</t>
    </rPh>
    <phoneticPr fontId="3"/>
  </si>
  <si>
    <t>26生産用機械器具製造業</t>
  </si>
  <si>
    <t>補助年度</t>
  </si>
  <si>
    <t>連絡先</t>
    <rPh sb="0" eb="3">
      <t>レンラクサキ</t>
    </rPh>
    <phoneticPr fontId="3"/>
  </si>
  <si>
    <t>（支店コード</t>
    <rPh sb="1" eb="3">
      <t>シテン</t>
    </rPh>
    <phoneticPr fontId="3"/>
  </si>
  <si>
    <t>記</t>
  </si>
  <si>
    <t>交付確定額</t>
    <rPh sb="0" eb="5">
      <t>コウフカクテイガク</t>
    </rPh>
    <phoneticPr fontId="3"/>
  </si>
  <si>
    <t>指令番号</t>
    <rPh sb="0" eb="2">
      <t>シレイ</t>
    </rPh>
    <rPh sb="2" eb="4">
      <t>バンゴウ</t>
    </rPh>
    <phoneticPr fontId="3"/>
  </si>
  <si>
    <t>補助金等の名称</t>
  </si>
  <si>
    <t>申請企業・団体名</t>
    <rPh sb="0" eb="2">
      <t>シンセイ</t>
    </rPh>
    <rPh sb="2" eb="4">
      <t>キギョウ</t>
    </rPh>
    <rPh sb="5" eb="8">
      <t>ダンタイメイ</t>
    </rPh>
    <phoneticPr fontId="3"/>
  </si>
  <si>
    <t>円</t>
    <rPh sb="0" eb="1">
      <t>エン</t>
    </rPh>
    <phoneticPr fontId="3"/>
  </si>
  <si>
    <t>負担金</t>
    <rPh sb="0" eb="3">
      <t>フタンキン</t>
    </rPh>
    <phoneticPr fontId="3"/>
  </si>
  <si>
    <t>補助金等の交付決定額</t>
    <rPh sb="2" eb="3">
      <t>キン</t>
    </rPh>
    <rPh sb="3" eb="4">
      <t>トウ</t>
    </rPh>
    <rPh sb="5" eb="10">
      <t>コウフケッテイガク</t>
    </rPh>
    <phoneticPr fontId="3"/>
  </si>
  <si>
    <t>備考</t>
    <rPh sb="0" eb="2">
      <t>ビコウ</t>
    </rPh>
    <phoneticPr fontId="3"/>
  </si>
  <si>
    <t>金額</t>
    <rPh sb="0" eb="2">
      <t>キンガク</t>
    </rPh>
    <phoneticPr fontId="3"/>
  </si>
  <si>
    <t>常時従業員数</t>
  </si>
  <si>
    <t>【職員チェック欄】</t>
    <rPh sb="1" eb="3">
      <t>ショクイン</t>
    </rPh>
    <rPh sb="7" eb="8">
      <t>ラン</t>
    </rPh>
    <phoneticPr fontId="3"/>
  </si>
  <si>
    <t>補助事業等の名称</t>
  </si>
  <si>
    <t>店舗名</t>
    <rPh sb="0" eb="3">
      <t>テンポメイ</t>
    </rPh>
    <phoneticPr fontId="3"/>
  </si>
  <si>
    <t>円</t>
    <rPh sb="0" eb="1">
      <t>エン</t>
    </rPh>
    <phoneticPr fontId="19"/>
  </si>
  <si>
    <t>受領</t>
    <rPh sb="0" eb="2">
      <t>ジュリョウ</t>
    </rPh>
    <phoneticPr fontId="3"/>
  </si>
  <si>
    <t>添付書類</t>
    <rPh sb="0" eb="4">
      <t>テンプショルイ</t>
    </rPh>
    <phoneticPr fontId="3"/>
  </si>
  <si>
    <t>交付決定額</t>
    <rPh sb="0" eb="5">
      <t>コウフケッテイガク</t>
    </rPh>
    <phoneticPr fontId="3"/>
  </si>
  <si>
    <t>指令年月日</t>
    <rPh sb="0" eb="2">
      <t>シレイ</t>
    </rPh>
    <rPh sb="2" eb="5">
      <t>ネンガッピ</t>
    </rPh>
    <phoneticPr fontId="3"/>
  </si>
  <si>
    <t>（あて先）松江市長　</t>
    <rPh sb="3" eb="4">
      <t>サキ</t>
    </rPh>
    <rPh sb="5" eb="9">
      <t>マツエシチョウ</t>
    </rPh>
    <phoneticPr fontId="3"/>
  </si>
  <si>
    <t>住所</t>
    <rPh sb="0" eb="2">
      <t>ジュウショ</t>
    </rPh>
    <phoneticPr fontId="3"/>
  </si>
  <si>
    <t>【依頼者記入欄】</t>
    <rPh sb="1" eb="4">
      <t>イライシャ</t>
    </rPh>
    <rPh sb="4" eb="7">
      <t>キニュウラン</t>
    </rPh>
    <phoneticPr fontId="3"/>
  </si>
  <si>
    <t>補助事業等の効果</t>
    <rPh sb="6" eb="8">
      <t>コウカ</t>
    </rPh>
    <phoneticPr fontId="3"/>
  </si>
  <si>
    <t>機械装置等購入費</t>
    <rPh sb="0" eb="5">
      <t>キカイソウチトウ</t>
    </rPh>
    <rPh sb="5" eb="8">
      <t>コウニュウヒ</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</si>
  <si>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</si>
  <si>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別記様式（第4条関係）</t>
    <rPh sb="0" eb="2">
      <t>ベッキ</t>
    </rPh>
    <rPh sb="2" eb="4">
      <t>ヨウシキ</t>
    </rPh>
    <phoneticPr fontId="3"/>
  </si>
  <si>
    <t>２）支出の部</t>
    <rPh sb="2" eb="4">
      <t>シシュツ</t>
    </rPh>
    <rPh sb="5" eb="6">
      <t>ブ</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</si>
  <si>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</si>
  <si>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様式第4号（第11条関係）</t>
  </si>
  <si>
    <t>補助事業等の目的及び内容</t>
    <rPh sb="6" eb="8">
      <t>モクテキ</t>
    </rPh>
    <rPh sb="8" eb="9">
      <t>オヨ</t>
    </rPh>
    <rPh sb="10" eb="12">
      <t>ナイヨウ</t>
    </rPh>
    <phoneticPr fontId="3"/>
  </si>
  <si>
    <t>令和　年　月　日　</t>
    <rPh sb="0" eb="2">
      <t>レイワ</t>
    </rPh>
    <rPh sb="3" eb="4">
      <t>ネン</t>
    </rPh>
    <rPh sb="5" eb="6">
      <t>ガツ</t>
    </rPh>
    <rPh sb="7" eb="8">
      <t>ニチ</t>
    </rPh>
    <phoneticPr fontId="3"/>
  </si>
  <si>
    <t>補助事業等の交付申請額</t>
    <rPh sb="0" eb="5">
      <t>ホジョジギョウトウ</t>
    </rPh>
    <rPh sb="6" eb="11">
      <t>コウフシンセイガク</t>
    </rPh>
    <phoneticPr fontId="3"/>
  </si>
  <si>
    <t>記入例</t>
    <rPh sb="0" eb="3">
      <t>キニュウレイ</t>
    </rPh>
    <phoneticPr fontId="3"/>
  </si>
  <si>
    <t>補助事業等の施行場所</t>
    <rPh sb="0" eb="5">
      <t>ホジョジギョウトウ</t>
    </rPh>
    <rPh sb="6" eb="8">
      <t>シコウ</t>
    </rPh>
    <rPh sb="8" eb="10">
      <t>バショ</t>
    </rPh>
    <phoneticPr fontId="3"/>
  </si>
  <si>
    <t>今後の取組</t>
    <rPh sb="0" eb="2">
      <t>コンゴ</t>
    </rPh>
    <rPh sb="3" eb="5">
      <t>トリクミ</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</si>
  <si>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</si>
  <si>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</si>
  <si>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</si>
  <si>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</si>
  <si>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</si>
  <si>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</si>
  <si>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</si>
  <si>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開発スタートアップ事業</t>
    <rPh sb="0" eb="2">
      <t>カイハツ</t>
    </rPh>
    <rPh sb="9" eb="11">
      <t>ジギョウ</t>
    </rPh>
    <phoneticPr fontId="3"/>
  </si>
  <si>
    <t>職　氏名</t>
    <rPh sb="0" eb="1">
      <t>ショク</t>
    </rPh>
    <rPh sb="2" eb="4">
      <t>シメイ</t>
    </rPh>
    <phoneticPr fontId="3"/>
  </si>
  <si>
    <t>１．事業報告書
２．補助対象経費に係る請求明細の分かるもの
３．領収書等補助対象経費の支払いが完了したことが分かるもの
４．市税に滞納がないことが分かる証明書</t>
    <rPh sb="2" eb="7">
      <t>ジギョウホウコクショ</t>
    </rPh>
    <rPh sb="10" eb="16">
      <t>ホジョタイショウケイヒ</t>
    </rPh>
    <rPh sb="17" eb="18">
      <t>カカ</t>
    </rPh>
    <rPh sb="19" eb="21">
      <t>セイキュウ</t>
    </rPh>
    <rPh sb="21" eb="23">
      <t>メイサイ</t>
    </rPh>
    <rPh sb="24" eb="25">
      <t>ワ</t>
    </rPh>
    <phoneticPr fontId="3"/>
  </si>
  <si>
    <t>添付書類</t>
    <rPh sb="0" eb="2">
      <t>テンプ</t>
    </rPh>
    <rPh sb="2" eb="4">
      <t>ショルイ</t>
    </rPh>
    <phoneticPr fontId="3"/>
  </si>
  <si>
    <t>通信費</t>
    <rPh sb="0" eb="3">
      <t>ツウシンヒ</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</si>
  <si>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</si>
  <si>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</si>
  <si>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補助事業者</t>
    <rPh sb="0" eb="5">
      <t>ホジョジギョウシャ</t>
    </rPh>
    <phoneticPr fontId="3"/>
  </si>
  <si>
    <t>補助金等の名称</t>
    <rPh sb="0" eb="4">
      <t>ホジョキントウ</t>
    </rPh>
    <rPh sb="5" eb="7">
      <t>メイショウ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</si>
  <si>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</si>
  <si>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補助事業等の内容</t>
    <rPh sb="6" eb="8">
      <t>ナイヨウ</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</si>
  <si>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</si>
  <si>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</si>
  <si>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完了年月日</t>
    <rPh sb="0" eb="2">
      <t>カンリョウ</t>
    </rPh>
    <rPh sb="2" eb="5">
      <t>ネンガッピ</t>
    </rPh>
    <phoneticPr fontId="3"/>
  </si>
  <si>
    <t>様式第5号（第12条関係）</t>
  </si>
  <si>
    <t>補助事業等実績報告書</t>
    <rPh sb="0" eb="1">
      <t>ホ</t>
    </rPh>
    <rPh sb="1" eb="2">
      <t>スケ</t>
    </rPh>
    <rPh sb="2" eb="3">
      <t>コト</t>
    </rPh>
    <rPh sb="3" eb="4">
      <t>ゴウ</t>
    </rPh>
    <rPh sb="4" eb="5">
      <t>トウ</t>
    </rPh>
    <rPh sb="5" eb="10">
      <t>ジッセキホウコクショ</t>
    </rPh>
    <phoneticPr fontId="19"/>
  </si>
  <si>
    <t>確認者</t>
    <rPh sb="0" eb="3">
      <t>カクニンシャ</t>
    </rPh>
    <phoneticPr fontId="3"/>
  </si>
  <si>
    <t>導入更新費</t>
    <rPh sb="0" eb="2">
      <t>ドウニュウ</t>
    </rPh>
    <rPh sb="4" eb="5">
      <t>ヒ</t>
    </rPh>
    <phoneticPr fontId="3"/>
  </si>
  <si>
    <t>補助事業等の経過
及び内容</t>
    <rPh sb="6" eb="8">
      <t>ケイカ</t>
    </rPh>
    <rPh sb="9" eb="10">
      <t>オヨ</t>
    </rPh>
    <rPh sb="11" eb="13">
      <t>ナイヨウ</t>
    </rPh>
    <phoneticPr fontId="3"/>
  </si>
  <si>
    <t>様式第3号（第10条関係）</t>
  </si>
  <si>
    <t>補助金等交付請求書</t>
    <rPh sb="0" eb="3">
      <t>ホジョキン</t>
    </rPh>
    <rPh sb="3" eb="4">
      <t>トウ</t>
    </rPh>
    <rPh sb="4" eb="9">
      <t>コウフセイキュウショ</t>
    </rPh>
    <phoneticPr fontId="19"/>
  </si>
  <si>
    <t>←</t>
  </si>
  <si>
    <t>フリガナ</t>
  </si>
  <si>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</si>
  <si>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補助事業等の</t>
  </si>
  <si>
    <t>口座名義人は、依頼者の名義であることを確認した。</t>
    <rPh sb="0" eb="2">
      <t>コウザ</t>
    </rPh>
    <rPh sb="2" eb="5">
      <t>メイギニン</t>
    </rPh>
    <rPh sb="7" eb="10">
      <t>イライシャ</t>
    </rPh>
    <rPh sb="11" eb="13">
      <t>メイギ</t>
    </rPh>
    <rPh sb="19" eb="21">
      <t>カクニン</t>
    </rPh>
    <phoneticPr fontId="3"/>
  </si>
  <si>
    <t>計</t>
    <rPh sb="0" eb="1">
      <t>ケイ</t>
    </rPh>
    <phoneticPr fontId="3"/>
  </si>
  <si>
    <t>37通信業</t>
    <rPh sb="2" eb="5">
      <t>ツウシンギョウ</t>
    </rPh>
    <phoneticPr fontId="20"/>
  </si>
  <si>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</si>
  <si>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代表取締役</t>
    <rPh sb="0" eb="5">
      <t>ダイヒョウトリシマリヤク</t>
    </rPh>
    <phoneticPr fontId="3"/>
  </si>
  <si>
    <t>氏名</t>
    <rPh sb="0" eb="2">
      <t>シメイ</t>
    </rPh>
    <phoneticPr fontId="3"/>
  </si>
  <si>
    <t>別紙3</t>
    <rPh sb="0" eb="2">
      <t>ベッシ</t>
    </rPh>
    <phoneticPr fontId="3"/>
  </si>
  <si>
    <t>自己資金</t>
    <rPh sb="0" eb="4">
      <t>ジコシキン</t>
    </rPh>
    <phoneticPr fontId="3"/>
  </si>
  <si>
    <t>号</t>
    <rPh sb="0" eb="1">
      <t>ゴウ</t>
    </rPh>
    <phoneticPr fontId="3"/>
  </si>
  <si>
    <t>受領する金銭の内容</t>
    <rPh sb="0" eb="2">
      <t>ジュリョウ</t>
    </rPh>
    <rPh sb="4" eb="6">
      <t>キンセン</t>
    </rPh>
    <rPh sb="7" eb="9">
      <t>ナイヨウ</t>
    </rPh>
    <phoneticPr fontId="3"/>
  </si>
  <si>
    <t>申請時添付書類</t>
    <rPh sb="0" eb="2">
      <t>シンセイ</t>
    </rPh>
    <rPh sb="2" eb="3">
      <t>ジ</t>
    </rPh>
    <rPh sb="3" eb="7">
      <t>テンプショルイ</t>
    </rPh>
    <phoneticPr fontId="3"/>
  </si>
  <si>
    <t>金融機関名</t>
    <rPh sb="0" eb="5">
      <t>キンユウキカンメイ</t>
    </rPh>
    <phoneticPr fontId="3"/>
  </si>
  <si>
    <t>実施する
取組の概要
※事業内容の
　詳細資料が
  ある場合は
    添付すること</t>
    <rPh sb="0" eb="2">
      <t>ジッシ</t>
    </rPh>
    <rPh sb="5" eb="7">
      <t>トリクミ</t>
    </rPh>
    <rPh sb="8" eb="10">
      <t>ガイヨウ</t>
    </rPh>
    <rPh sb="13" eb="17">
      <t>ジギョウナイヨウ</t>
    </rPh>
    <rPh sb="20" eb="22">
      <t>ショウサイ</t>
    </rPh>
    <rPh sb="22" eb="24">
      <t>シリョウ</t>
    </rPh>
    <rPh sb="30" eb="32">
      <t>バアイ</t>
    </rPh>
    <rPh sb="38" eb="40">
      <t>テンプ</t>
    </rPh>
    <phoneticPr fontId="3"/>
  </si>
  <si>
    <t>指令も産第</t>
    <rPh sb="0" eb="2">
      <t>シレイ</t>
    </rPh>
    <rPh sb="3" eb="4">
      <t>サン</t>
    </rPh>
    <rPh sb="4" eb="5">
      <t>ダイ</t>
    </rPh>
    <phoneticPr fontId="3"/>
  </si>
  <si>
    <t>預金種目</t>
    <rPh sb="0" eb="2">
      <t>ヨキン</t>
    </rPh>
    <rPh sb="2" eb="4">
      <t>シュモク</t>
    </rPh>
    <phoneticPr fontId="3"/>
  </si>
  <si>
    <t>口座名義人　氏名</t>
    <rPh sb="0" eb="2">
      <t>コウザ</t>
    </rPh>
    <rPh sb="2" eb="5">
      <t>メイギニン</t>
    </rPh>
    <rPh sb="6" eb="8">
      <t>シメイ</t>
    </rPh>
    <phoneticPr fontId="3"/>
  </si>
  <si>
    <t>09食料品製造業</t>
  </si>
  <si>
    <t>口座番号</t>
    <rPh sb="0" eb="2">
      <t>コウザ</t>
    </rPh>
    <rPh sb="2" eb="4">
      <t>バンゴウ</t>
    </rPh>
    <phoneticPr fontId="3"/>
  </si>
  <si>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</si>
  <si>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</si>
  <si>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補助事業等の変更内容</t>
    <rPh sb="6" eb="10">
      <t>ヘンコウナイヨウ</t>
    </rPh>
    <phoneticPr fontId="3"/>
  </si>
  <si>
    <t>報告時添付書類</t>
    <rPh sb="0" eb="3">
      <t>ホウコクジ</t>
    </rPh>
    <rPh sb="3" eb="7">
      <t>テンプショルイ</t>
    </rPh>
    <phoneticPr fontId="3"/>
  </si>
  <si>
    <t>補助事業等の内容を変更する理由</t>
    <rPh sb="6" eb="8">
      <t>ナイヨウ</t>
    </rPh>
    <rPh sb="9" eb="11">
      <t>ヘンコウ</t>
    </rPh>
    <rPh sb="13" eb="15">
      <t>リユウ</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</si>
  <si>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</si>
  <si>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様式第3号の3（第10条関係）</t>
  </si>
  <si>
    <t>承認申請書</t>
    <rPh sb="0" eb="5">
      <t>ショウニンシンセイショ</t>
    </rPh>
    <phoneticPr fontId="3"/>
  </si>
  <si>
    <t>補 助 金 等 変 更 交 付 申 請 書</t>
    <rPh sb="8" eb="9">
      <t>ヘン</t>
    </rPh>
    <rPh sb="10" eb="11">
      <t>サラ</t>
    </rPh>
    <rPh sb="12" eb="13">
      <t>コウ</t>
    </rPh>
    <rPh sb="16" eb="17">
      <t>サル</t>
    </rPh>
    <rPh sb="18" eb="19">
      <t>ショウ</t>
    </rPh>
    <rPh sb="20" eb="21">
      <t>ショ</t>
    </rPh>
    <phoneticPr fontId="19"/>
  </si>
  <si>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</si>
  <si>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</si>
  <si>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</si>
  <si>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19ゴム製品製造業</t>
  </si>
  <si>
    <t>支店</t>
  </si>
  <si>
    <t>口 座 振 込 依 頼 書</t>
    <rPh sb="0" eb="1">
      <t>クチ</t>
    </rPh>
    <rPh sb="2" eb="3">
      <t>ザ</t>
    </rPh>
    <rPh sb="4" eb="5">
      <t>シン</t>
    </rPh>
    <rPh sb="6" eb="7">
      <t>コ</t>
    </rPh>
    <rPh sb="8" eb="9">
      <t>イ</t>
    </rPh>
    <rPh sb="10" eb="11">
      <t>ライ</t>
    </rPh>
    <rPh sb="12" eb="13">
      <t>ショ</t>
    </rPh>
    <phoneticPr fontId="19"/>
  </si>
  <si>
    <t>その他経費</t>
    <rPh sb="2" eb="3">
      <t>タ</t>
    </rPh>
    <rPh sb="3" eb="5">
      <t>ケイヒ</t>
    </rPh>
    <phoneticPr fontId="3"/>
  </si>
  <si>
    <t>(ものづくり産業支援センター提出用）</t>
    <rPh sb="6" eb="10">
      <t>サンギョウシエン</t>
    </rPh>
    <rPh sb="14" eb="17">
      <t>テイシュツヨウ</t>
    </rPh>
    <phoneticPr fontId="3"/>
  </si>
  <si>
    <t>銀行</t>
  </si>
  <si>
    <t>）</t>
  </si>
  <si>
    <t>連番</t>
    <rPh sb="0" eb="2">
      <t>レンバン</t>
    </rPh>
    <phoneticPr fontId="3"/>
  </si>
  <si>
    <t>補助金名</t>
    <rPh sb="0" eb="4">
      <t>ホジョキンメイ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</si>
  <si>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</si>
  <si>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</si>
  <si>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生産性向上支援事業</t>
    <rPh sb="0" eb="5">
      <t>セイサンセイコウジョウ</t>
    </rPh>
    <rPh sb="5" eb="9">
      <t>シエンジギョウ</t>
    </rPh>
    <phoneticPr fontId="3"/>
  </si>
  <si>
    <t>新分野進出支援事業</t>
    <rPh sb="0" eb="9">
      <t>シンブンヤシンシュツシエンジギョウ</t>
    </rPh>
    <phoneticPr fontId="3"/>
  </si>
  <si>
    <t>１．事業報告書
２．人材育成報告書
３．補助事業の実施が確認できる資料
４．補助対象経費に係る請求明細の分かるもの
５．領収書等補助対象経費の支払いが分かるもの
６．市税に滞納がないことが分かる証明書</t>
    <rPh sb="2" eb="7">
      <t>ジギョウホウコクショ</t>
    </rPh>
    <rPh sb="10" eb="14">
      <t>ジンザイイクセイ</t>
    </rPh>
    <rPh sb="14" eb="17">
      <t>ホウコクショ</t>
    </rPh>
    <rPh sb="20" eb="24">
      <t>ホジョジギョウ</t>
    </rPh>
    <rPh sb="25" eb="27">
      <t>ジッシ</t>
    </rPh>
    <rPh sb="28" eb="30">
      <t>カクニン</t>
    </rPh>
    <rPh sb="33" eb="35">
      <t>シリョウ</t>
    </rPh>
    <rPh sb="38" eb="44">
      <t>ホジョタイショウケイヒ</t>
    </rPh>
    <rPh sb="45" eb="46">
      <t>カカ</t>
    </rPh>
    <rPh sb="47" eb="49">
      <t>セイキュウ</t>
    </rPh>
    <rPh sb="49" eb="51">
      <t>メイサイ</t>
    </rPh>
    <rPh sb="52" eb="53">
      <t>ワ</t>
    </rPh>
    <phoneticPr fontId="3"/>
  </si>
  <si>
    <t>初期値は交付決定時の完了予定日になっています。変更がある場合は手入力で修正してください。</t>
    <rPh sb="0" eb="3">
      <t>ショキチ</t>
    </rPh>
    <rPh sb="4" eb="9">
      <t>コウフケッテイジ</t>
    </rPh>
    <rPh sb="10" eb="15">
      <t>カンリョウヨテイビ</t>
    </rPh>
    <rPh sb="23" eb="25">
      <t>ヘンコウ</t>
    </rPh>
    <rPh sb="28" eb="30">
      <t>バアイ</t>
    </rPh>
    <rPh sb="31" eb="34">
      <t>テニュウリョク</t>
    </rPh>
    <rPh sb="35" eb="37">
      <t>シュウセイ</t>
    </rPh>
    <phoneticPr fontId="3"/>
  </si>
  <si>
    <t>松江市デジタル化支援事業補助金</t>
    <rPh sb="0" eb="3">
      <t>マツエシ</t>
    </rPh>
    <rPh sb="7" eb="8">
      <t>カ</t>
    </rPh>
    <rPh sb="8" eb="10">
      <t>シエン</t>
    </rPh>
    <rPh sb="10" eb="15">
      <t>ジギョウホジョキン</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</si>
  <si>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</si>
  <si>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</si>
  <si>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備品購入費</t>
    <rPh sb="0" eb="5">
      <t>ビヒンコウニュウヒ</t>
    </rPh>
    <phoneticPr fontId="3"/>
  </si>
  <si>
    <t>松江市人材育成支援事業補助金</t>
    <rPh sb="0" eb="3">
      <t>マツエシ</t>
    </rPh>
    <rPh sb="3" eb="7">
      <t>ジンザイイクセイ</t>
    </rPh>
    <rPh sb="7" eb="9">
      <t>シエン</t>
    </rPh>
    <rPh sb="9" eb="11">
      <t>ジギョウ</t>
    </rPh>
    <rPh sb="11" eb="14">
      <t>ホジョキン</t>
    </rPh>
    <phoneticPr fontId="3"/>
  </si>
  <si>
    <t>（別紙３）事業報告書のとおり</t>
    <rPh sb="1" eb="3">
      <t>ベッシ</t>
    </rPh>
    <rPh sb="5" eb="10">
      <t>ジギョウホウコクショ</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</si>
  <si>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</si>
  <si>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基本情報設定</t>
    <rPh sb="0" eb="4">
      <t>キホンジョウホウ</t>
    </rPh>
    <rPh sb="4" eb="6">
      <t>セッテイ</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</si>
  <si>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</si>
  <si>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松江市販路開拓支援事業補助金</t>
    <rPh sb="0" eb="3">
      <t>マツエシ</t>
    </rPh>
    <rPh sb="3" eb="14">
      <t>ハンロカイタクシエンジギョウホジョキン</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</si>
  <si>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</si>
  <si>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松江市小規模企業者支援事業補助金</t>
    <rPh sb="0" eb="3">
      <t>マツエシ</t>
    </rPh>
    <rPh sb="3" eb="9">
      <t>ショウキボキギョウシャ</t>
    </rPh>
    <rPh sb="9" eb="16">
      <t>シエンジギョウホジョキン</t>
    </rPh>
    <phoneticPr fontId="3"/>
  </si>
  <si>
    <t>１．事業計画書
２．IT等の導入の概要がわかるもの
３．IT等の導入にかかる経費の見積書及びその明細
４．直近2期分の決算書の写し</t>
  </si>
  <si>
    <t>製造現場デジタル化支援事業</t>
    <rPh sb="0" eb="4">
      <t>セイゾウゲンバ</t>
    </rPh>
    <rPh sb="8" eb="9">
      <t>カ</t>
    </rPh>
    <rPh sb="9" eb="11">
      <t>シエン</t>
    </rPh>
    <rPh sb="11" eb="13">
      <t>ジギョウ</t>
    </rPh>
    <phoneticPr fontId="3"/>
  </si>
  <si>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</si>
  <si>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</si>
  <si>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</si>
  <si>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</si>
  <si>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その他経費</t>
    <rPh sb="2" eb="5">
      <t>タケイヒ</t>
    </rPh>
    <phoneticPr fontId="3"/>
  </si>
  <si>
    <t>人材確保支援事業</t>
    <rPh sb="0" eb="4">
      <t>ジンザイカクホ</t>
    </rPh>
    <rPh sb="4" eb="8">
      <t>シエンジギョウ</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</si>
  <si>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</si>
  <si>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</si>
  <si>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</si>
  <si>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</si>
  <si>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トライアル事業</t>
    <rPh sb="5" eb="7">
      <t>ジギョウ</t>
    </rPh>
    <phoneticPr fontId="3"/>
  </si>
  <si>
    <t>技術指導受入費</t>
    <rPh sb="0" eb="4">
      <t>ギジュツシドウ</t>
    </rPh>
    <rPh sb="4" eb="7">
      <t>ウケイレヒ</t>
    </rPh>
    <phoneticPr fontId="3"/>
  </si>
  <si>
    <t>実用化製品化事業</t>
    <rPh sb="0" eb="3">
      <t>ジツヨウカ</t>
    </rPh>
    <rPh sb="3" eb="6">
      <t>セイヒンカ</t>
    </rPh>
    <rPh sb="6" eb="8">
      <t>ジギョウ</t>
    </rPh>
    <phoneticPr fontId="3"/>
  </si>
  <si>
    <t>1回目</t>
    <rPh sb="1" eb="3">
      <t>カイメ</t>
    </rPh>
    <phoneticPr fontId="3"/>
  </si>
  <si>
    <t>小規模企業者支援事業</t>
    <rPh sb="0" eb="6">
      <t>ショウキボキギョウシャ</t>
    </rPh>
    <rPh sb="6" eb="8">
      <t>シエン</t>
    </rPh>
    <rPh sb="8" eb="10">
      <t>ジギョウ</t>
    </rPh>
    <phoneticPr fontId="3"/>
  </si>
  <si>
    <t>★補助金申請欄</t>
    <rPh sb="1" eb="4">
      <t>ホジョキン</t>
    </rPh>
    <rPh sb="4" eb="6">
      <t>シンセイ</t>
    </rPh>
    <rPh sb="6" eb="7">
      <t>ラン</t>
    </rPh>
    <phoneticPr fontId="3"/>
  </si>
  <si>
    <t>取締役</t>
    <rPh sb="0" eb="3">
      <t>トリシマリヤク</t>
    </rPh>
    <phoneticPr fontId="3"/>
  </si>
  <si>
    <t>代表</t>
    <rPh sb="0" eb="2">
      <t>ダイヒョウ</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</si>
  <si>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</si>
  <si>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代表社員</t>
    <rPh sb="0" eb="4">
      <t>ダイヒョウシャイン</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</si>
  <si>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</si>
  <si>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</si>
  <si>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t>
  </si>
  <si>
    <t>申請者情報</t>
    <rPh sb="0" eb="3">
      <t>シンセイシャ</t>
    </rPh>
    <rPh sb="3" eb="5">
      <t>ジョウホウ</t>
    </rPh>
    <phoneticPr fontId="3"/>
  </si>
  <si>
    <t>代表者役職</t>
    <rPh sb="0" eb="3">
      <t>ダイヒョウシャ</t>
    </rPh>
    <rPh sb="3" eb="5">
      <t>ヤクショク</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</si>
  <si>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</si>
  <si>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</si>
  <si>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</si>
  <si>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</si>
  <si>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</si>
  <si>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</si>
  <si>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</si>
  <si>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</si>
  <si>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※補助金交付申請額【Ｃ】は、補助対象経費【Ａ－Ｂ】の合計額の3分の2の額
  （1,000円未満切捨て）とし、上限額は20万円とする。
※ 変更部分について【上段（　）書き：変更前】【下段：変更後】の
   上下二段書きで記載してください。</t>
    <rPh sb="55" eb="58">
      <t>ジョウゲンガク</t>
    </rPh>
    <rPh sb="61" eb="63">
      <t>マンエン</t>
    </rPh>
    <phoneticPr fontId="3"/>
  </si>
  <si>
    <t>補助金
種類</t>
    <rPh sb="0" eb="3">
      <t>ホジョキン</t>
    </rPh>
    <rPh sb="4" eb="6">
      <t>シュルイ</t>
    </rPh>
    <phoneticPr fontId="3"/>
  </si>
  <si>
    <t>申請者</t>
    <rPh sb="0" eb="3">
      <t>シンセイシャ</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</si>
  <si>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</si>
  <si>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</si>
  <si>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産業財産権導入費</t>
    <rPh sb="0" eb="2">
      <t>サンギョウ</t>
    </rPh>
    <rPh sb="2" eb="5">
      <t>ザイサンケン</t>
    </rPh>
    <rPh sb="5" eb="8">
      <t>ドウニュウヒ</t>
    </rPh>
    <phoneticPr fontId="3"/>
  </si>
  <si>
    <t>補助事業等</t>
    <rPh sb="0" eb="1">
      <t>ホ</t>
    </rPh>
    <rPh sb="1" eb="2">
      <t>スケ</t>
    </rPh>
    <rPh sb="2" eb="3">
      <t>コト</t>
    </rPh>
    <rPh sb="3" eb="4">
      <t>ゴウ</t>
    </rPh>
    <rPh sb="4" eb="5">
      <t>トウ</t>
    </rPh>
    <phoneticPr fontId="19"/>
  </si>
  <si>
    <t>補助事業等着手届</t>
    <rPh sb="0" eb="5">
      <t>ホジョジギョウトウ</t>
    </rPh>
    <rPh sb="5" eb="8">
      <t>チャクシュトドケ</t>
    </rPh>
    <phoneticPr fontId="19"/>
  </si>
  <si>
    <t>　下記のとおり事業に着手したので、松江市補助金等交付規則第11条の規定によりお届けします。</t>
    <rPh sb="1" eb="3">
      <t>カキ</t>
    </rPh>
    <rPh sb="7" eb="9">
      <t>ジギョウ</t>
    </rPh>
    <rPh sb="10" eb="12">
      <t>チャクシュ</t>
    </rPh>
    <rPh sb="17" eb="20">
      <t>マツエシ</t>
    </rPh>
    <rPh sb="20" eb="24">
      <t>ホジョキントウ</t>
    </rPh>
    <rPh sb="24" eb="28">
      <t>コウフキソク</t>
    </rPh>
    <rPh sb="28" eb="29">
      <t>ダイ</t>
    </rPh>
    <rPh sb="31" eb="32">
      <t>ジョウ</t>
    </rPh>
    <rPh sb="33" eb="35">
      <t>キテイ</t>
    </rPh>
    <rPh sb="39" eb="40">
      <t>トド</t>
    </rPh>
    <phoneticPr fontId="3"/>
  </si>
  <si>
    <t>経費区分</t>
    <rPh sb="0" eb="2">
      <t>ケイヒ</t>
    </rPh>
    <rPh sb="2" eb="4">
      <t>クブン</t>
    </rPh>
    <phoneticPr fontId="3"/>
  </si>
  <si>
    <t>補助事業等完了届</t>
    <rPh sb="0" eb="5">
      <t>ホジョジギョウトウ</t>
    </rPh>
    <rPh sb="5" eb="7">
      <t>カンリョウ</t>
    </rPh>
    <rPh sb="7" eb="8">
      <t>トドケ</t>
    </rPh>
    <phoneticPr fontId="19"/>
  </si>
  <si>
    <t>実施日</t>
    <rPh sb="0" eb="2">
      <t>ジッシ</t>
    </rPh>
    <rPh sb="2" eb="3">
      <t>ビ</t>
    </rPh>
    <phoneticPr fontId="3"/>
  </si>
  <si>
    <t>31輸送用機械器具製造業</t>
  </si>
  <si>
    <t>　下記のとおり事業を完了したので、松江市補助金等交付規則第11条の規定によりお届けします。</t>
    <rPh sb="1" eb="3">
      <t>カキ</t>
    </rPh>
    <rPh sb="7" eb="9">
      <t>ジギョウ</t>
    </rPh>
    <rPh sb="10" eb="12">
      <t>カンリョウ</t>
    </rPh>
    <rPh sb="17" eb="20">
      <t>マツエシ</t>
    </rPh>
    <rPh sb="20" eb="24">
      <t>ホジョキントウ</t>
    </rPh>
    <rPh sb="24" eb="28">
      <t>コウフキソク</t>
    </rPh>
    <rPh sb="28" eb="29">
      <t>ダイ</t>
    </rPh>
    <rPh sb="31" eb="32">
      <t>ジョウ</t>
    </rPh>
    <rPh sb="33" eb="35">
      <t>キテイ</t>
    </rPh>
    <rPh sb="39" eb="40">
      <t>トド</t>
    </rPh>
    <phoneticPr fontId="3"/>
  </si>
  <si>
    <t>中分類</t>
    <rPh sb="0" eb="1">
      <t>チュウ</t>
    </rPh>
    <rPh sb="1" eb="3">
      <t>ブンルイ</t>
    </rPh>
    <phoneticPr fontId="3"/>
  </si>
  <si>
    <r>
      <rPr>
        <b/>
        <sz val="11"/>
        <color theme="1"/>
        <rFont val="ＭＳ 明朝"/>
      </rPr>
      <t>変更</t>
    </r>
    <r>
      <rPr>
        <sz val="11"/>
        <color theme="1"/>
        <rFont val="ＭＳ 明朝"/>
      </rPr>
      <t>決定通知書の
指令年月日</t>
    </r>
    <rPh sb="0" eb="2">
      <t>ヘンコウ</t>
    </rPh>
    <rPh sb="2" eb="7">
      <t>ケッテイツウチショ</t>
    </rPh>
    <rPh sb="9" eb="14">
      <t>シレイネンガッピ</t>
    </rPh>
    <phoneticPr fontId="3"/>
  </si>
  <si>
    <r>
      <rPr>
        <b/>
        <sz val="11"/>
        <color theme="1"/>
        <rFont val="ＭＳ 明朝"/>
      </rPr>
      <t>変更</t>
    </r>
    <r>
      <rPr>
        <sz val="11"/>
        <color theme="1"/>
        <rFont val="ＭＳ 明朝"/>
      </rPr>
      <t>決定通知書の
指令も産第〇号の番号</t>
    </r>
    <rPh sb="0" eb="2">
      <t>ヘンコウ</t>
    </rPh>
    <rPh sb="2" eb="7">
      <t>ケッテイツウチショ</t>
    </rPh>
    <rPh sb="9" eb="11">
      <t>シレイ</t>
    </rPh>
    <rPh sb="12" eb="13">
      <t>サン</t>
    </rPh>
    <rPh sb="13" eb="14">
      <t>ダイ</t>
    </rPh>
    <rPh sb="15" eb="16">
      <t>ゴウ</t>
    </rPh>
    <rPh sb="17" eb="19">
      <t>バンゴウ</t>
    </rPh>
    <phoneticPr fontId="3"/>
  </si>
  <si>
    <r>
      <rPr>
        <sz val="11"/>
        <color auto="1"/>
        <rFont val="ＭＳ 明朝"/>
      </rPr>
      <t>補助金等</t>
    </r>
    <r>
      <rPr>
        <b/>
        <u/>
        <sz val="11"/>
        <color theme="1"/>
        <rFont val="ＭＳ 明朝"/>
      </rPr>
      <t>変更</t>
    </r>
    <r>
      <rPr>
        <sz val="11"/>
        <color auto="1"/>
        <rFont val="ＭＳ 明朝"/>
      </rPr>
      <t>交付決定により</t>
    </r>
    <r>
      <rPr>
        <b/>
        <u/>
        <sz val="11"/>
        <color theme="1"/>
        <rFont val="ＭＳ 明朝"/>
      </rPr>
      <t>交付金額の変更を受けている場合</t>
    </r>
    <r>
      <rPr>
        <sz val="11"/>
        <color auto="1"/>
        <rFont val="ＭＳ 明朝"/>
      </rPr>
      <t>は</t>
    </r>
    <r>
      <rPr>
        <sz val="11"/>
        <color theme="1"/>
        <rFont val="ＭＳ 明朝"/>
      </rPr>
      <t>、以下の欄も入力してください。</t>
    </r>
    <rPh sb="0" eb="4">
      <t>ホジョキントウ</t>
    </rPh>
    <rPh sb="4" eb="6">
      <t>ヘンコウ</t>
    </rPh>
    <rPh sb="6" eb="10">
      <t>コウフケッテイ</t>
    </rPh>
    <rPh sb="13" eb="17">
      <t>コウフキンガク</t>
    </rPh>
    <rPh sb="18" eb="20">
      <t>ヘンコウ</t>
    </rPh>
    <rPh sb="21" eb="22">
      <t>ウ</t>
    </rPh>
    <rPh sb="26" eb="28">
      <t>バアイ</t>
    </rPh>
    <rPh sb="30" eb="32">
      <t>イカ</t>
    </rPh>
    <rPh sb="33" eb="34">
      <t>ラン</t>
    </rPh>
    <rPh sb="35" eb="37">
      <t>ニュウリョク</t>
    </rPh>
    <phoneticPr fontId="3"/>
  </si>
  <si>
    <t>補助金等の受領額</t>
  </si>
  <si>
    <t>１．補助金等交付決定通知書又は補助金等確定通知書
　　の写し</t>
  </si>
  <si>
    <t>（</t>
  </si>
  <si>
    <t>１．普通</t>
  </si>
  <si>
    <t>30情報通信機械器具製造業</t>
  </si>
  <si>
    <t>別紙1</t>
    <rPh sb="0" eb="2">
      <t>ベッシ</t>
    </rPh>
    <phoneticPr fontId="3"/>
  </si>
  <si>
    <t>1 企業概要</t>
    <rPh sb="2" eb="6">
      <t>キギョウガイヨウ</t>
    </rPh>
    <phoneticPr fontId="3"/>
  </si>
  <si>
    <t>代表者役職・氏名</t>
    <rPh sb="0" eb="3">
      <t>ダイヒョウシャ</t>
    </rPh>
    <rPh sb="3" eb="5">
      <t>ヤクショク</t>
    </rPh>
    <rPh sb="6" eb="8">
      <t>シメイ</t>
    </rPh>
    <phoneticPr fontId="3"/>
  </si>
  <si>
    <t>40インターネット附随サービス業</t>
    <rPh sb="9" eb="11">
      <t>フズイ</t>
    </rPh>
    <rPh sb="15" eb="16">
      <t>ギョウ</t>
    </rPh>
    <phoneticPr fontId="20"/>
  </si>
  <si>
    <t>業種</t>
    <rPh sb="0" eb="2">
      <t>ギョウシュ</t>
    </rPh>
    <phoneticPr fontId="3"/>
  </si>
  <si>
    <t>ITツール・IoT
デバイス導入費</t>
    <rPh sb="14" eb="16">
      <t>ドウニュウ</t>
    </rPh>
    <rPh sb="16" eb="17">
      <t>ヒ</t>
    </rPh>
    <phoneticPr fontId="3"/>
  </si>
  <si>
    <t>25はん用機械器具製造業</t>
  </si>
  <si>
    <t>大分類</t>
    <rPh sb="0" eb="3">
      <t>ダイブンルイ</t>
    </rPh>
    <phoneticPr fontId="3"/>
  </si>
  <si>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3"/>
  </si>
  <si>
    <t>事業内容</t>
    <rPh sb="0" eb="2">
      <t>ジギョウ</t>
    </rPh>
    <rPh sb="2" eb="4">
      <t>ナイヨウ</t>
    </rPh>
    <phoneticPr fontId="3"/>
  </si>
  <si>
    <t>郵便番号（ハイフンなし）</t>
    <rPh sb="0" eb="4">
      <t>ユウビンバンゴウ</t>
    </rPh>
    <phoneticPr fontId="3"/>
  </si>
  <si>
    <t>資本又は出資金額</t>
    <rPh sb="0" eb="2">
      <t>シホン</t>
    </rPh>
    <rPh sb="2" eb="3">
      <t>マタ</t>
    </rPh>
    <rPh sb="4" eb="8">
      <t>シュッシキンガク</t>
    </rPh>
    <phoneticPr fontId="3"/>
  </si>
  <si>
    <t>人</t>
    <rPh sb="0" eb="1">
      <t>ニン</t>
    </rPh>
    <phoneticPr fontId="3"/>
  </si>
  <si>
    <t>担当者所属・氏名</t>
    <rPh sb="0" eb="3">
      <t>タントウシャ</t>
    </rPh>
    <rPh sb="3" eb="5">
      <t>ショゾク</t>
    </rPh>
    <rPh sb="6" eb="8">
      <t>シメイ</t>
    </rPh>
    <phoneticPr fontId="3"/>
  </si>
  <si>
    <t>(電話：</t>
    <rPh sb="1" eb="3">
      <t>デンワ</t>
    </rPh>
    <phoneticPr fontId="3"/>
  </si>
  <si>
    <t>3 収支予算</t>
    <rPh sb="2" eb="6">
      <t>シュウシヨサン</t>
    </rPh>
    <phoneticPr fontId="3"/>
  </si>
  <si>
    <t>1)収入の部</t>
    <rPh sb="2" eb="4">
      <t>シュウニュウ</t>
    </rPh>
    <rPh sb="5" eb="6">
      <t>ブ</t>
    </rPh>
    <phoneticPr fontId="3"/>
  </si>
  <si>
    <t>理事長</t>
    <rPh sb="0" eb="3">
      <t>リジチョウ</t>
    </rPh>
    <phoneticPr fontId="3"/>
  </si>
  <si>
    <t>（単位：円）</t>
    <rPh sb="1" eb="3">
      <t>タンイ</t>
    </rPh>
    <rPh sb="4" eb="5">
      <t>エン</t>
    </rPh>
    <phoneticPr fontId="3"/>
  </si>
  <si>
    <t>区分</t>
    <rPh sb="0" eb="2">
      <t>クブン</t>
    </rPh>
    <phoneticPr fontId="3"/>
  </si>
  <si>
    <t>備考（資金の調達先などを記載）</t>
    <rPh sb="0" eb="2">
      <t>ビコウ</t>
    </rPh>
    <rPh sb="3" eb="5">
      <t>シキン</t>
    </rPh>
    <rPh sb="6" eb="9">
      <t>チョウタツサキ</t>
    </rPh>
    <rPh sb="12" eb="14">
      <t>キサイ</t>
    </rPh>
    <phoneticPr fontId="3"/>
  </si>
  <si>
    <t>補助金</t>
    <rPh sb="0" eb="3">
      <t>ホジョキン</t>
    </rPh>
    <phoneticPr fontId="3"/>
  </si>
  <si>
    <t>（上段（　）書き：変更前、下段：変更後）</t>
  </si>
  <si>
    <t>その他</t>
    <rPh sb="2" eb="3">
      <t>タ</t>
    </rPh>
    <phoneticPr fontId="3"/>
  </si>
  <si>
    <t>合計</t>
    <rPh sb="0" eb="2">
      <t>ゴウケイ</t>
    </rPh>
    <phoneticPr fontId="3"/>
  </si>
  <si>
    <t>補助事業に
要する経費
【A】</t>
    <rPh sb="0" eb="2">
      <t>ホジョ</t>
    </rPh>
    <rPh sb="2" eb="4">
      <t>ジギョウ</t>
    </rPh>
    <rPh sb="6" eb="7">
      <t>ヨウ</t>
    </rPh>
    <rPh sb="9" eb="11">
      <t>ケイヒ</t>
    </rPh>
    <phoneticPr fontId="3"/>
  </si>
  <si>
    <t>2回目</t>
    <rPh sb="1" eb="3">
      <t>カイメ</t>
    </rPh>
    <phoneticPr fontId="3"/>
  </si>
  <si>
    <t>補助対象経費
【A－B】</t>
    <rPh sb="0" eb="6">
      <t>ホジョタイショウケイヒ</t>
    </rPh>
    <phoneticPr fontId="3"/>
  </si>
  <si>
    <t>製造業</t>
    <rPh sb="0" eb="3">
      <t>セイゾウギョウ</t>
    </rPh>
    <phoneticPr fontId="3"/>
  </si>
  <si>
    <t>情報通信業</t>
    <rPh sb="0" eb="2">
      <t>ジョウホウ</t>
    </rPh>
    <rPh sb="2" eb="4">
      <t>ツウシン</t>
    </rPh>
    <rPh sb="4" eb="5">
      <t>ギョウ</t>
    </rPh>
    <phoneticPr fontId="3"/>
  </si>
  <si>
    <t>10飲料・たばこ・飼料製造業</t>
  </si>
  <si>
    <t>11繊維工業</t>
  </si>
  <si>
    <t>12木材・木製品製造業</t>
  </si>
  <si>
    <t>委託費</t>
    <rPh sb="0" eb="2">
      <t>イタク</t>
    </rPh>
    <rPh sb="2" eb="3">
      <t>ヒ</t>
    </rPh>
    <phoneticPr fontId="3"/>
  </si>
  <si>
    <t>14パルプ・紙・紙加工品製造業</t>
  </si>
  <si>
    <t>15印刷・同関連業</t>
  </si>
  <si>
    <t>16化学工業</t>
  </si>
  <si>
    <t>17石油製品・石炭製品製造業</t>
  </si>
  <si>
    <t>18プラスチック製品製造業</t>
  </si>
  <si>
    <t>20なめし革・同製品・毛皮製造業</t>
  </si>
  <si>
    <t>24金属製品製造業</t>
  </si>
  <si>
    <t>21窯業・土石製品製造業</t>
  </si>
  <si>
    <t>22鉄鋼業</t>
  </si>
  <si>
    <t>実施場所</t>
    <rPh sb="0" eb="4">
      <t>ジッシバショ</t>
    </rPh>
    <phoneticPr fontId="3"/>
  </si>
  <si>
    <t>23非鉄金属製造業</t>
  </si>
  <si>
    <t>27業務用機械器具製造業</t>
  </si>
  <si>
    <t>28電子部品・デバイス・電子回路製造業</t>
  </si>
  <si>
    <t>29電気機械器具製造業</t>
  </si>
  <si>
    <t>32その他の製造業</t>
  </si>
  <si>
    <t>38放送業</t>
    <rPh sb="2" eb="5">
      <t>ホウソウギョウ</t>
    </rPh>
    <phoneticPr fontId="20"/>
  </si>
  <si>
    <t>39情報サービス業</t>
    <rPh sb="2" eb="4">
      <t>ジョウホウ</t>
    </rPh>
    <rPh sb="8" eb="9">
      <t>ギョウ</t>
    </rPh>
    <phoneticPr fontId="20"/>
  </si>
  <si>
    <t>2 事業報告</t>
    <rPh sb="2" eb="6">
      <t>ジギョウホウコク</t>
    </rPh>
    <phoneticPr fontId="3"/>
  </si>
  <si>
    <t>41映像・音声・文字情報制作業</t>
    <rPh sb="2" eb="4">
      <t>エイゾウ</t>
    </rPh>
    <rPh sb="5" eb="7">
      <t>オンセイ</t>
    </rPh>
    <rPh sb="8" eb="10">
      <t>モジ</t>
    </rPh>
    <rPh sb="10" eb="12">
      <t>ジョウホウ</t>
    </rPh>
    <rPh sb="12" eb="14">
      <t>セイサク</t>
    </rPh>
    <rPh sb="14" eb="15">
      <t>ギョウ</t>
    </rPh>
    <phoneticPr fontId="20"/>
  </si>
  <si>
    <t>補助対象外経費
【B】</t>
    <rPh sb="0" eb="5">
      <t>ホジョタイショウガイ</t>
    </rPh>
    <rPh sb="5" eb="7">
      <t>ケイヒ</t>
    </rPh>
    <phoneticPr fontId="3"/>
  </si>
  <si>
    <t>消費税</t>
    <rPh sb="0" eb="3">
      <t>ショウヒゼイ</t>
    </rPh>
    <phoneticPr fontId="3"/>
  </si>
  <si>
    <t>委託費</t>
    <rPh sb="0" eb="3">
      <t>イタクヒ</t>
    </rPh>
    <phoneticPr fontId="3"/>
  </si>
  <si>
    <t>ものづくり関心向上啓発活動支援事業</t>
  </si>
  <si>
    <t>補助金交付申請額【C】</t>
    <rPh sb="0" eb="3">
      <t>ホジョキン</t>
    </rPh>
    <rPh sb="3" eb="8">
      <t>コウフシンセイガク</t>
    </rPh>
    <phoneticPr fontId="3"/>
  </si>
  <si>
    <t>別紙2</t>
    <rPh sb="0" eb="2">
      <t>ベッシ</t>
    </rPh>
    <phoneticPr fontId="3"/>
  </si>
  <si>
    <t>3 収支決算</t>
    <rPh sb="2" eb="4">
      <t>シュウシ</t>
    </rPh>
    <rPh sb="4" eb="6">
      <t>ケッサン</t>
    </rPh>
    <phoneticPr fontId="3"/>
  </si>
  <si>
    <t>期待される効果</t>
    <rPh sb="0" eb="2">
      <t>キタイ</t>
    </rPh>
    <rPh sb="5" eb="7">
      <t>コウカ</t>
    </rPh>
    <phoneticPr fontId="3"/>
  </si>
  <si>
    <t>人材紹介経費</t>
    <rPh sb="0" eb="2">
      <t>ジンザイ</t>
    </rPh>
    <rPh sb="2" eb="4">
      <t>ショウカイ</t>
    </rPh>
    <rPh sb="4" eb="6">
      <t>ケイヒ</t>
    </rPh>
    <phoneticPr fontId="3"/>
  </si>
  <si>
    <t>広報費</t>
    <rPh sb="0" eb="3">
      <t>コウホウヒ</t>
    </rPh>
    <phoneticPr fontId="3"/>
  </si>
  <si>
    <t>労務環境整備費</t>
    <rPh sb="0" eb="7">
      <t>ロウムカンキョウセイビヒ</t>
    </rPh>
    <phoneticPr fontId="3"/>
  </si>
  <si>
    <t>ITツール改修費</t>
    <rPh sb="5" eb="8">
      <t>カイシュウヒ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</si>
  <si>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</si>
  <si>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</si>
  <si>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</si>
  <si>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</si>
  <si>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</si>
  <si>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t>１．事業報告書
２．補助事業の実施が確認できる資料
３．補助対象経費に係る請求明細の分かるもの
４．領収書等補助対象経費の支払いが完了したことが分かるもの
５．市税に滞納がないことが分かる証明書</t>
    <rPh sb="2" eb="7">
      <t>ジギョウホウコクショ</t>
    </rPh>
    <rPh sb="10" eb="14">
      <t>ホジョジギョウ</t>
    </rPh>
    <rPh sb="15" eb="17">
      <t>ジッシ</t>
    </rPh>
    <rPh sb="18" eb="20">
      <t>カクニン</t>
    </rPh>
    <rPh sb="23" eb="25">
      <t>シリョウ</t>
    </rPh>
    <rPh sb="28" eb="34">
      <t>ホジョタイショウケイヒ</t>
    </rPh>
    <rPh sb="35" eb="36">
      <t>カカ</t>
    </rPh>
    <rPh sb="37" eb="39">
      <t>セイキュウ</t>
    </rPh>
    <rPh sb="39" eb="41">
      <t>メイサイ</t>
    </rPh>
    <rPh sb="42" eb="43">
      <t>ワ</t>
    </rPh>
    <phoneticPr fontId="3"/>
  </si>
  <si>
    <t>センター
使用欄</t>
    <rPh sb="5" eb="8">
      <t>シヨウラン</t>
    </rPh>
    <phoneticPr fontId="3"/>
  </si>
  <si>
    <t>今年度本補助金交付決定額（他申請分）</t>
    <rPh sb="0" eb="3">
      <t>コンネンド</t>
    </rPh>
    <rPh sb="3" eb="7">
      <t>ホンホジョキン</t>
    </rPh>
    <rPh sb="7" eb="12">
      <t>コウフケッテイガク</t>
    </rPh>
    <rPh sb="13" eb="17">
      <t>タシンセイブン</t>
    </rPh>
    <phoneticPr fontId="3"/>
  </si>
  <si>
    <t>変更回数</t>
    <rPh sb="0" eb="4">
      <t>ヘンコウカイスウ</t>
    </rPh>
    <phoneticPr fontId="3"/>
  </si>
  <si>
    <t>松江　太郎</t>
    <rPh sb="0" eb="2">
      <t>マツエ</t>
    </rPh>
    <rPh sb="3" eb="5">
      <t>タロウ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</si>
  <si>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</si>
  <si>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</si>
  <si>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</si>
  <si>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</si>
  <si>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需用費</t>
    <rPh sb="0" eb="3">
      <t>ジュヨウヒ</t>
    </rPh>
    <phoneticPr fontId="3"/>
  </si>
  <si>
    <t>-</t>
  </si>
  <si>
    <t>設備本体費</t>
    <rPh sb="0" eb="2">
      <t>セツビ</t>
    </rPh>
    <rPh sb="2" eb="5">
      <t>ホンタイヒ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</si>
  <si>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</si>
  <si>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</si>
  <si>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教材費</t>
    <rPh sb="0" eb="3">
      <t>キョウザイヒ</t>
    </rPh>
    <phoneticPr fontId="3"/>
  </si>
  <si>
    <t>ITツール導入費</t>
    <rPh sb="5" eb="8">
      <t>ドウニュウヒ</t>
    </rPh>
    <phoneticPr fontId="3"/>
  </si>
  <si>
    <t>企業名・団体名</t>
    <rPh sb="0" eb="3">
      <t>キギョウメイ</t>
    </rPh>
    <rPh sb="4" eb="7">
      <t>ダンタイメイ</t>
    </rPh>
    <phoneticPr fontId="3"/>
  </si>
  <si>
    <t>施設改修費</t>
    <rPh sb="0" eb="5">
      <t>シセツカイシュウヒ</t>
    </rPh>
    <phoneticPr fontId="3"/>
  </si>
  <si>
    <t>設備改修費</t>
    <rPh sb="0" eb="2">
      <t>セツビ</t>
    </rPh>
    <rPh sb="2" eb="5">
      <t>カイシュウヒ</t>
    </rPh>
    <phoneticPr fontId="3"/>
  </si>
  <si>
    <t>補修費</t>
    <rPh sb="0" eb="3">
      <t>ホシュウヒ</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</si>
  <si>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</si>
  <si>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</si>
  <si>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</si>
  <si>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</si>
  <si>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</si>
  <si>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2 事業計画</t>
    <rPh sb="2" eb="6">
      <t>ジギョウケイカク</t>
    </rPh>
    <phoneticPr fontId="3"/>
  </si>
  <si>
    <t>成果</t>
    <rPh sb="0" eb="2">
      <t>セイカ</t>
    </rPh>
    <phoneticPr fontId="3"/>
  </si>
  <si>
    <t>個社・企業グループ・協同組合の別</t>
    <rPh sb="0" eb="2">
      <t>コシャ</t>
    </rPh>
    <rPh sb="3" eb="5">
      <t>キギョウ</t>
    </rPh>
    <rPh sb="10" eb="14">
      <t>キョウドウクミアイ</t>
    </rPh>
    <rPh sb="15" eb="16">
      <t>ベツ</t>
    </rPh>
    <phoneticPr fontId="3"/>
  </si>
  <si>
    <t>構成企業数</t>
    <rPh sb="0" eb="2">
      <t>コウセイ</t>
    </rPh>
    <rPh sb="2" eb="5">
      <t>キギョウスウ</t>
    </rPh>
    <phoneticPr fontId="3"/>
  </si>
  <si>
    <t>実施予定時期</t>
    <rPh sb="0" eb="2">
      <t>ジッシ</t>
    </rPh>
    <rPh sb="2" eb="6">
      <t>ヨテイジキ</t>
    </rPh>
    <phoneticPr fontId="3"/>
  </si>
  <si>
    <t>社　　うち製造業者</t>
    <rPh sb="0" eb="1">
      <t>シャ</t>
    </rPh>
    <rPh sb="5" eb="8">
      <t>セイゾウギョウ</t>
    </rPh>
    <rPh sb="8" eb="9">
      <t>シャ</t>
    </rPh>
    <phoneticPr fontId="3"/>
  </si>
  <si>
    <t>社</t>
    <rPh sb="0" eb="1">
      <t>シャ</t>
    </rPh>
    <phoneticPr fontId="3"/>
  </si>
  <si>
    <t>2 事業計画
※変更箇所
　のみ記載</t>
    <rPh sb="2" eb="6">
      <t>ジギョウケイカク</t>
    </rPh>
    <rPh sb="9" eb="13">
      <t>ヘンコウカショ</t>
    </rPh>
    <rPh sb="17" eb="19">
      <t>キサイ</t>
    </rPh>
    <phoneticPr fontId="3"/>
  </si>
  <si>
    <t>実施内容
※実施結果の
　詳細資料が
  ある場合は
    添付すること</t>
    <rPh sb="0" eb="2">
      <t>ジッシ</t>
    </rPh>
    <rPh sb="2" eb="4">
      <t>ナイヨウ</t>
    </rPh>
    <rPh sb="7" eb="11">
      <t>ジッシケッカ</t>
    </rPh>
    <rPh sb="14" eb="16">
      <t>ショウサイ</t>
    </rPh>
    <rPh sb="16" eb="18">
      <t>シリョウ</t>
    </rPh>
    <rPh sb="24" eb="26">
      <t>バアイ</t>
    </rPh>
    <rPh sb="32" eb="34">
      <t>テンプ</t>
    </rPh>
    <phoneticPr fontId="3"/>
  </si>
  <si>
    <t>来場者数</t>
    <rPh sb="0" eb="4">
      <t>ライジョウシャスウ</t>
    </rPh>
    <phoneticPr fontId="3"/>
  </si>
  <si>
    <t>広告宣伝費</t>
    <rPh sb="0" eb="2">
      <t>コウコク</t>
    </rPh>
    <rPh sb="2" eb="5">
      <t>センデンヒ</t>
    </rPh>
    <phoneticPr fontId="3"/>
  </si>
  <si>
    <t>使用料</t>
    <rPh sb="0" eb="3">
      <t>シヨウリョウ</t>
    </rPh>
    <phoneticPr fontId="3"/>
  </si>
  <si>
    <t>謝金・委託費</t>
    <rPh sb="0" eb="2">
      <t>シャキン</t>
    </rPh>
    <rPh sb="3" eb="6">
      <t>イタクヒ</t>
    </rPh>
    <phoneticPr fontId="3"/>
  </si>
  <si>
    <t>松江市ものづくり関心向上啓発活動支援事業補助金</t>
    <rPh sb="0" eb="3">
      <t>マツエシ</t>
    </rPh>
    <rPh sb="8" eb="10">
      <t>カンシン</t>
    </rPh>
    <rPh sb="10" eb="12">
      <t>コウジョウ</t>
    </rPh>
    <rPh sb="12" eb="16">
      <t>ケイハツカツドウ</t>
    </rPh>
    <rPh sb="16" eb="23">
      <t>シエンジギョウホジョキン</t>
    </rPh>
    <phoneticPr fontId="3"/>
  </si>
  <si>
    <t>１．事業計画書
２．企業グループの概要がわかるもの
３．幹事選定報告書
４．定款又はこれに準ずる規約、会則等
５．補助事業の概要補足資料
６．直近2期分の決算書の写し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61">
      <t>ホジョジギョウ</t>
    </rPh>
    <rPh sb="62" eb="64">
      <t>ガイヨウ</t>
    </rPh>
    <rPh sb="64" eb="68">
      <t>ホソクシリョウ</t>
    </rPh>
    <rPh sb="71" eb="73">
      <t>チョッキン</t>
    </rPh>
    <rPh sb="74" eb="76">
      <t>キブン</t>
    </rPh>
    <rPh sb="77" eb="80">
      <t>ケッサンショ</t>
    </rPh>
    <rPh sb="81" eb="82">
      <t>ウツ</t>
    </rPh>
    <rPh sb="89" eb="92">
      <t>シンセイシャ</t>
    </rPh>
    <rPh sb="93" eb="95">
      <t>キギョウ</t>
    </rPh>
    <rPh sb="100" eb="102">
      <t>バアイ</t>
    </rPh>
    <rPh sb="104" eb="106">
      <t>ヒツヨウ</t>
    </rPh>
    <phoneticPr fontId="3"/>
  </si>
  <si>
    <t>松江市ものづくり関心向上啓発活動支援事業補助金</t>
  </si>
  <si>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</si>
  <si>
    <t>※補助金交付申請額【Ｃ】は、補助対象経費【Ａ－Ｂ】の合計額の3分の2の額
  （1,000円未満切捨て）とし、上限額は20万円とする。</t>
    <rPh sb="55" eb="58">
      <t>ジョウゲンガク</t>
    </rPh>
    <rPh sb="61" eb="63">
      <t>マンエン</t>
    </rPh>
    <phoneticPr fontId="3"/>
  </si>
  <si>
    <t>１．変更事業計画書
※ただし、完了日のみの変更の場合は不要とする。</t>
    <rPh sb="2" eb="4">
      <t>ヘンコウ</t>
    </rPh>
    <rPh sb="4" eb="9">
      <t>ジギョウケイカクショ</t>
    </rPh>
    <phoneticPr fontId="3"/>
  </si>
  <si>
    <t>※補助金交付申請額【Ｃ】は、補助対象経費【Ａ－Ｂ】の合計額の3分の2の額
  （1,000円未満切捨て）とし、上限額は以下の20万円とする。
※交付申請時および変更交付申請時と変更となった経費がある場合は、下段に
　変更後の経費を記入してください。</t>
    <rPh sb="55" eb="58">
      <t>ジョウゲンガク</t>
    </rPh>
    <rPh sb="59" eb="61">
      <t>イカ</t>
    </rPh>
    <rPh sb="64" eb="66">
      <t>マンエン</t>
    </rPh>
    <phoneticPr fontId="3"/>
  </si>
  <si>
    <t>１．事業報告書
２．補助事業の実施が確認できる資料
３．補助対象経費に係る請求明細の分かるもの
４．領収書等補助対象経費の支払いが完了したことが分かるもの</t>
    <rPh sb="2" eb="7">
      <t>ジギョウホウコクショ</t>
    </rPh>
    <rPh sb="10" eb="14">
      <t>ホジョジギョウ</t>
    </rPh>
    <rPh sb="15" eb="17">
      <t>ジッシ</t>
    </rPh>
    <rPh sb="18" eb="20">
      <t>カクニン</t>
    </rPh>
    <rPh sb="23" eb="25">
      <t>シリョウ</t>
    </rPh>
    <rPh sb="28" eb="34">
      <t>ホジョタイショウケイヒ</t>
    </rPh>
    <rPh sb="35" eb="36">
      <t>カカ</t>
    </rPh>
    <rPh sb="37" eb="39">
      <t>セイキュウ</t>
    </rPh>
    <rPh sb="39" eb="41">
      <t>メイサイ</t>
    </rPh>
    <rPh sb="42" eb="43">
      <t>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</si>
</sst>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_);[Red]\(0\)"/>
    <numFmt numFmtId="178" formatCode="ggge&quot;年度&quot;\ "/>
    <numFmt numFmtId="179" formatCode="#"/>
    <numFmt numFmtId="180" formatCode="#,##0_);#,##0"/>
    <numFmt numFmtId="181" formatCode="\(#,##0\)"/>
  </numFmts>
  <fonts count="21">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b/>
      <sz val="14"/>
      <color rgb="FF0000FF"/>
      <name val="游ゴシック"/>
      <family val="3"/>
      <scheme val="minor"/>
    </font>
    <font>
      <b/>
      <sz val="11"/>
      <color theme="1"/>
      <name val="ＭＳ 明朝"/>
      <family val="1"/>
    </font>
    <font>
      <b/>
      <sz val="12"/>
      <color theme="1"/>
      <name val="ＭＳ 明朝"/>
      <family val="1"/>
    </font>
    <font>
      <b/>
      <sz val="10"/>
      <color theme="1"/>
      <name val="ＭＳ 明朝"/>
      <family val="1"/>
    </font>
    <font>
      <b/>
      <sz val="8"/>
      <color theme="1"/>
      <name val="ＭＳ 明朝"/>
      <family val="1"/>
    </font>
    <font>
      <sz val="10"/>
      <color theme="1"/>
      <name val="ＭＳ 明朝"/>
      <family val="1"/>
    </font>
    <font>
      <b/>
      <sz val="9"/>
      <color theme="1"/>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6"/>
      <color auto="1"/>
      <name val="ＭＳ Ｐゴシック"/>
      <family val="3"/>
    </font>
    <font>
      <sz val="11"/>
      <color theme="1"/>
      <name val="游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ck">
        <color rgb="FFFF0000"/>
      </left>
      <right/>
      <top style="thick">
        <color rgb="FFFF0000"/>
      </top>
      <bottom style="thick">
        <color rgb="FFFF0000"/>
      </bottom>
      <diagonal/>
    </border>
    <border>
      <left style="thin">
        <color indexed="64"/>
      </left>
      <right style="thin">
        <color indexed="64"/>
      </right>
      <top/>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462">
    <xf numFmtId="0" fontId="0" fillId="0" borderId="0" xfId="0">
      <alignment vertical="center"/>
    </xf>
    <xf numFmtId="0" fontId="0" fillId="0" borderId="1" xfId="0" applyBorder="1">
      <alignment vertical="center"/>
    </xf>
    <xf numFmtId="0" fontId="0" fillId="0" borderId="1" xfId="0" applyFill="1"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0" xfId="4" applyFont="1"/>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0" xfId="2" applyFont="1">
      <alignment vertical="center"/>
    </xf>
    <xf numFmtId="0" fontId="7" fillId="0" borderId="0" xfId="2" applyFont="1">
      <alignment vertical="center"/>
    </xf>
    <xf numFmtId="0" fontId="7" fillId="2" borderId="0" xfId="2" applyFont="1" applyFill="1">
      <alignment vertical="center"/>
    </xf>
    <xf numFmtId="0" fontId="7" fillId="2" borderId="0" xfId="2" applyFont="1" applyFill="1" applyAlignment="1">
      <alignment horizontal="center" vertical="center"/>
    </xf>
    <xf numFmtId="0" fontId="6" fillId="2" borderId="0" xfId="2" applyFont="1" applyFill="1" applyAlignment="1">
      <alignment horizontal="justify" vertical="center"/>
    </xf>
    <xf numFmtId="0" fontId="7" fillId="2" borderId="0" xfId="2" applyFont="1" applyFill="1" applyAlignment="1">
      <alignment vertical="center" shrinkToFit="1"/>
    </xf>
    <xf numFmtId="0" fontId="7" fillId="2" borderId="0" xfId="2" applyFont="1" applyFill="1" applyAlignment="1">
      <alignment horizontal="left" vertical="center"/>
    </xf>
    <xf numFmtId="0" fontId="6" fillId="2" borderId="0" xfId="2" applyFont="1" applyFill="1">
      <alignment vertical="center"/>
    </xf>
    <xf numFmtId="0" fontId="7" fillId="2" borderId="0" xfId="2" applyFont="1" applyFill="1" applyAlignment="1">
      <alignment horizontal="left" vertical="center" shrinkToFit="1"/>
    </xf>
    <xf numFmtId="0" fontId="7" fillId="2" borderId="0" xfId="2" applyFont="1" applyFill="1" applyAlignment="1">
      <alignment horizontal="left" vertical="center" wrapText="1"/>
    </xf>
    <xf numFmtId="0" fontId="7" fillId="2" borderId="7" xfId="2" applyFont="1" applyFill="1" applyBorder="1" applyAlignment="1">
      <alignment horizontal="distributed" vertical="center" wrapText="1"/>
    </xf>
    <xf numFmtId="0" fontId="7" fillId="2" borderId="8" xfId="2" applyFont="1" applyFill="1" applyBorder="1" applyAlignment="1">
      <alignment horizontal="distributed" vertical="center" wrapText="1" indent="1"/>
    </xf>
    <xf numFmtId="0" fontId="7" fillId="2" borderId="9" xfId="2" applyFont="1" applyFill="1" applyBorder="1" applyAlignment="1">
      <alignment horizontal="distributed" vertical="center" wrapText="1" indent="1"/>
    </xf>
    <xf numFmtId="0" fontId="7" fillId="2" borderId="10" xfId="2" applyFont="1" applyFill="1" applyBorder="1" applyAlignment="1">
      <alignment horizontal="distributed" vertical="center" wrapText="1"/>
    </xf>
    <xf numFmtId="0" fontId="7" fillId="2" borderId="11" xfId="2" applyFont="1" applyFill="1" applyBorder="1" applyAlignment="1">
      <alignment horizontal="distributed" vertical="center" wrapText="1" indent="1"/>
    </xf>
    <xf numFmtId="0" fontId="7" fillId="2" borderId="12" xfId="2" applyFont="1" applyFill="1" applyBorder="1" applyAlignment="1">
      <alignment horizontal="distributed" vertical="center" wrapText="1" indent="1"/>
    </xf>
    <xf numFmtId="0" fontId="6" fillId="0" borderId="0" xfId="2" applyFont="1" applyAlignment="1">
      <alignment vertical="center" wrapText="1"/>
    </xf>
    <xf numFmtId="0" fontId="7" fillId="2" borderId="13" xfId="2" applyFont="1" applyFill="1" applyBorder="1" applyAlignment="1">
      <alignment horizontal="distributed" vertical="center" wrapText="1"/>
    </xf>
    <xf numFmtId="0" fontId="7" fillId="2" borderId="0" xfId="2" applyFont="1" applyFill="1" applyAlignment="1">
      <alignment vertical="center" wrapText="1"/>
    </xf>
    <xf numFmtId="178"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wrapText="1"/>
    </xf>
    <xf numFmtId="0" fontId="7" fillId="2" borderId="14" xfId="2" applyFont="1" applyFill="1" applyBorder="1" applyAlignment="1">
      <alignment horizontal="distributed" vertical="center" wrapText="1" indent="1"/>
    </xf>
    <xf numFmtId="0" fontId="7" fillId="2" borderId="15" xfId="2" applyFont="1" applyFill="1" applyBorder="1" applyAlignment="1">
      <alignment horizontal="distributed" vertical="center" wrapText="1" indent="1"/>
    </xf>
    <xf numFmtId="0" fontId="7" fillId="2" borderId="8" xfId="2" applyFont="1" applyFill="1" applyBorder="1" applyAlignment="1">
      <alignment horizontal="distributed" vertical="center" shrinkToFit="1"/>
    </xf>
    <xf numFmtId="0" fontId="7" fillId="2" borderId="8" xfId="2" applyFont="1" applyFill="1" applyBorder="1" applyAlignment="1">
      <alignment horizontal="center" vertical="center" wrapText="1"/>
    </xf>
    <xf numFmtId="0" fontId="7" fillId="3" borderId="8" xfId="2" applyFont="1" applyFill="1" applyBorder="1" applyAlignment="1" applyProtection="1">
      <alignment horizontal="left" vertical="center" wrapText="1" indent="1"/>
      <protection locked="0"/>
    </xf>
    <xf numFmtId="38" fontId="7" fillId="2" borderId="8" xfId="5" applyFont="1" applyFill="1" applyBorder="1" applyAlignment="1" applyProtection="1">
      <alignment horizontal="right" vertical="center" wrapText="1"/>
    </xf>
    <xf numFmtId="3" fontId="7" fillId="3" borderId="8" xfId="2" applyNumberFormat="1" applyFont="1" applyFill="1" applyBorder="1" applyAlignment="1" applyProtection="1">
      <alignment horizontal="left" vertical="center" wrapText="1"/>
      <protection locked="0"/>
    </xf>
    <xf numFmtId="3" fontId="7" fillId="2" borderId="8" xfId="2" applyNumberFormat="1" applyFont="1" applyFill="1" applyBorder="1" applyAlignment="1">
      <alignment horizontal="center" vertical="center" wrapText="1"/>
    </xf>
    <xf numFmtId="3" fontId="7" fillId="2" borderId="9" xfId="2" applyNumberFormat="1" applyFont="1" applyFill="1" applyBorder="1" applyAlignment="1">
      <alignment horizontal="center" vertical="center" wrapText="1"/>
    </xf>
    <xf numFmtId="179" fontId="7" fillId="2" borderId="7" xfId="2" applyNumberFormat="1" applyFont="1" applyFill="1" applyBorder="1" applyAlignment="1">
      <alignment horizontal="left" vertical="top" wrapText="1"/>
    </xf>
    <xf numFmtId="0" fontId="7" fillId="2" borderId="11" xfId="2" applyFont="1" applyFill="1" applyBorder="1" applyAlignment="1">
      <alignment horizontal="distributed" vertical="center" shrinkToFit="1"/>
    </xf>
    <xf numFmtId="0" fontId="7" fillId="2" borderId="11" xfId="2" applyFont="1" applyFill="1" applyBorder="1" applyAlignment="1">
      <alignment horizontal="center" vertical="center" wrapText="1"/>
    </xf>
    <xf numFmtId="0" fontId="7" fillId="3" borderId="11" xfId="2" applyFont="1" applyFill="1" applyBorder="1" applyAlignment="1" applyProtection="1">
      <alignment horizontal="left" vertical="center" wrapText="1" indent="1"/>
      <protection locked="0"/>
    </xf>
    <xf numFmtId="38" fontId="7" fillId="2" borderId="11" xfId="5" applyFont="1" applyFill="1" applyBorder="1" applyAlignment="1" applyProtection="1">
      <alignment horizontal="right" vertical="center" wrapText="1"/>
    </xf>
    <xf numFmtId="3" fontId="7" fillId="3" borderId="11" xfId="2" applyNumberFormat="1" applyFont="1" applyFill="1" applyBorder="1" applyAlignment="1" applyProtection="1">
      <alignment horizontal="left" vertical="center" wrapText="1"/>
      <protection locked="0"/>
    </xf>
    <xf numFmtId="3" fontId="7" fillId="2" borderId="11" xfId="2" applyNumberFormat="1" applyFont="1" applyFill="1" applyBorder="1" applyAlignment="1">
      <alignment horizontal="center" vertical="center" wrapText="1"/>
    </xf>
    <xf numFmtId="3" fontId="7" fillId="2" borderId="12" xfId="2" applyNumberFormat="1" applyFont="1" applyFill="1" applyBorder="1" applyAlignment="1">
      <alignment horizontal="center" vertical="center" wrapText="1"/>
    </xf>
    <xf numFmtId="179" fontId="7" fillId="2" borderId="10" xfId="2" applyNumberFormat="1" applyFont="1" applyFill="1" applyBorder="1" applyAlignment="1">
      <alignment horizontal="left" vertical="top" wrapText="1"/>
    </xf>
    <xf numFmtId="0" fontId="7" fillId="2" borderId="0" xfId="2" applyFont="1" applyFill="1" applyAlignment="1">
      <alignment horizontal="distributed" vertical="center"/>
    </xf>
    <xf numFmtId="0" fontId="7" fillId="2" borderId="0" xfId="2" applyFont="1" applyFill="1" applyAlignment="1">
      <alignment horizontal="distributed" vertical="center" wrapText="1"/>
    </xf>
    <xf numFmtId="176" fontId="7" fillId="3" borderId="11" xfId="2" applyNumberFormat="1" applyFont="1" applyFill="1" applyBorder="1" applyAlignment="1" applyProtection="1">
      <alignment horizontal="center" vertical="center" wrapText="1"/>
      <protection locked="0"/>
    </xf>
    <xf numFmtId="176" fontId="7" fillId="3" borderId="12" xfId="2" applyNumberFormat="1" applyFont="1" applyFill="1" applyBorder="1" applyAlignment="1" applyProtection="1">
      <alignment horizontal="center" vertical="center" wrapText="1"/>
      <protection locked="0"/>
    </xf>
    <xf numFmtId="0" fontId="7" fillId="2" borderId="14" xfId="2" applyFont="1" applyFill="1" applyBorder="1" applyAlignment="1">
      <alignment horizontal="distributed" vertical="center" shrinkToFit="1"/>
    </xf>
    <xf numFmtId="0" fontId="7" fillId="2" borderId="8"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6" fillId="2" borderId="0" xfId="2" applyFont="1" applyFill="1" applyAlignment="1">
      <alignment horizontal="left" vertical="center" shrinkToFit="1"/>
    </xf>
    <xf numFmtId="176" fontId="7" fillId="3" borderId="0" xfId="2" applyNumberFormat="1" applyFont="1" applyFill="1" applyAlignment="1" applyProtection="1">
      <alignment horizontal="distributed" vertical="center" shrinkToFit="1"/>
      <protection locked="0"/>
    </xf>
    <xf numFmtId="176" fontId="7" fillId="2" borderId="11" xfId="2" applyNumberFormat="1" applyFont="1" applyFill="1" applyBorder="1" applyAlignment="1">
      <alignment vertical="center" wrapText="1"/>
    </xf>
    <xf numFmtId="176" fontId="7" fillId="2" borderId="0" xfId="2" applyNumberFormat="1" applyFont="1" applyFill="1" applyAlignment="1">
      <alignment vertical="center" wrapText="1"/>
    </xf>
    <xf numFmtId="0" fontId="7" fillId="2" borderId="14" xfId="2" applyFont="1" applyFill="1" applyBorder="1" applyAlignment="1">
      <alignment horizontal="center" vertical="center" shrinkToFit="1"/>
    </xf>
    <xf numFmtId="0" fontId="7" fillId="2" borderId="14" xfId="2" applyFont="1" applyFill="1" applyBorder="1" applyAlignment="1">
      <alignment horizontal="center" vertical="center" wrapText="1"/>
    </xf>
    <xf numFmtId="0" fontId="7" fillId="3" borderId="14" xfId="2" applyFont="1" applyFill="1" applyBorder="1" applyAlignment="1" applyProtection="1">
      <alignment horizontal="left" vertical="center" wrapText="1" indent="1"/>
      <protection locked="0"/>
    </xf>
    <xf numFmtId="3" fontId="7" fillId="3" borderId="14" xfId="2" applyNumberFormat="1" applyFont="1" applyFill="1" applyBorder="1" applyAlignment="1" applyProtection="1">
      <alignment horizontal="left" vertical="center" wrapText="1"/>
      <protection locked="0"/>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9" fontId="7" fillId="2" borderId="13" xfId="2" applyNumberFormat="1" applyFont="1" applyFill="1" applyBorder="1" applyAlignment="1">
      <alignment horizontal="left" vertical="top" wrapText="1"/>
    </xf>
    <xf numFmtId="0" fontId="8" fillId="0" borderId="0" xfId="0" applyFont="1" applyAlignment="1">
      <alignment horizontal="center" vertical="center"/>
    </xf>
    <xf numFmtId="0" fontId="9" fillId="0" borderId="0" xfId="2" applyFont="1">
      <alignment vertical="center"/>
    </xf>
    <xf numFmtId="0" fontId="7" fillId="0" borderId="0" xfId="4" applyFont="1"/>
    <xf numFmtId="0" fontId="7" fillId="0" borderId="0" xfId="4" applyFont="1" applyAlignment="1">
      <alignment horizontal="center" vertical="center"/>
    </xf>
    <xf numFmtId="0" fontId="7" fillId="2" borderId="0" xfId="4" applyFont="1" applyFill="1"/>
    <xf numFmtId="0" fontId="10" fillId="2" borderId="17" xfId="4" applyFont="1" applyFill="1" applyBorder="1" applyAlignment="1">
      <alignment horizontal="center" vertical="center"/>
    </xf>
    <xf numFmtId="0" fontId="9" fillId="2" borderId="18" xfId="4" applyFont="1" applyFill="1" applyBorder="1" applyAlignment="1">
      <alignment horizontal="left" vertical="center" wrapText="1"/>
    </xf>
    <xf numFmtId="0" fontId="9" fillId="2" borderId="19" xfId="4" applyFont="1" applyFill="1" applyBorder="1" applyAlignment="1">
      <alignment horizontal="left" vertical="center" wrapText="1"/>
    </xf>
    <xf numFmtId="0" fontId="9" fillId="2" borderId="20" xfId="4" applyFont="1" applyFill="1" applyBorder="1" applyAlignment="1">
      <alignment horizontal="left" vertical="center" wrapText="1"/>
    </xf>
    <xf numFmtId="0" fontId="9" fillId="2" borderId="18" xfId="4" applyFont="1" applyFill="1" applyBorder="1" applyAlignment="1">
      <alignment horizontal="center" vertical="center" wrapText="1"/>
    </xf>
    <xf numFmtId="0" fontId="9" fillId="2" borderId="19" xfId="4" applyFont="1" applyFill="1" applyBorder="1" applyAlignment="1">
      <alignment horizontal="center" vertical="center" wrapText="1"/>
    </xf>
    <xf numFmtId="0" fontId="9" fillId="2" borderId="20" xfId="4" applyFont="1" applyFill="1" applyBorder="1" applyAlignment="1">
      <alignment horizontal="center" vertical="center" wrapText="1"/>
    </xf>
    <xf numFmtId="0" fontId="9" fillId="2" borderId="21" xfId="4" applyFont="1" applyFill="1" applyBorder="1" applyAlignment="1">
      <alignment horizontal="center" vertical="center"/>
    </xf>
    <xf numFmtId="0" fontId="9" fillId="2" borderId="22" xfId="4" applyFont="1" applyFill="1" applyBorder="1" applyAlignment="1">
      <alignment horizontal="center" vertical="center"/>
    </xf>
    <xf numFmtId="0" fontId="9" fillId="2" borderId="23" xfId="4" applyFont="1" applyFill="1" applyBorder="1" applyAlignment="1">
      <alignment horizontal="center" vertical="center"/>
    </xf>
    <xf numFmtId="0" fontId="9" fillId="2" borderId="24" xfId="4" applyFont="1" applyFill="1" applyBorder="1" applyAlignment="1">
      <alignment horizontal="center" vertical="center"/>
    </xf>
    <xf numFmtId="0" fontId="7" fillId="2" borderId="25" xfId="4" applyFont="1" applyFill="1" applyBorder="1" applyAlignment="1">
      <alignment horizontal="center" vertical="center" wrapText="1"/>
    </xf>
    <xf numFmtId="0" fontId="7" fillId="2" borderId="26" xfId="4" applyFont="1" applyFill="1" applyBorder="1" applyAlignment="1">
      <alignment horizontal="center" vertical="center"/>
    </xf>
    <xf numFmtId="0" fontId="9" fillId="2" borderId="27" xfId="4" applyFont="1" applyFill="1" applyBorder="1" applyAlignment="1">
      <alignment horizontal="center" vertical="center"/>
    </xf>
    <xf numFmtId="0" fontId="9" fillId="2" borderId="1" xfId="4" applyFont="1" applyFill="1" applyBorder="1" applyAlignment="1">
      <alignment horizontal="center" vertical="center"/>
    </xf>
    <xf numFmtId="0" fontId="9" fillId="2" borderId="28" xfId="4" applyFont="1" applyFill="1" applyBorder="1" applyAlignment="1">
      <alignment horizontal="center" vertical="center"/>
    </xf>
    <xf numFmtId="0" fontId="9" fillId="2" borderId="29" xfId="4" applyFont="1" applyFill="1" applyBorder="1" applyAlignment="1">
      <alignment horizontal="center" vertical="center"/>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xf>
    <xf numFmtId="0" fontId="9" fillId="2" borderId="31" xfId="4" applyFont="1" applyFill="1" applyBorder="1" applyAlignment="1">
      <alignment horizontal="center" vertical="center"/>
    </xf>
    <xf numFmtId="0" fontId="11" fillId="2" borderId="32" xfId="4" applyFont="1" applyFill="1" applyBorder="1" applyAlignment="1">
      <alignment horizontal="center" vertical="center" wrapText="1"/>
    </xf>
    <xf numFmtId="0" fontId="11"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0" fontId="9" fillId="2" borderId="33" xfId="4" applyFont="1" applyFill="1" applyBorder="1" applyAlignment="1">
      <alignment horizontal="center" vertical="center" wrapText="1"/>
    </xf>
    <xf numFmtId="0" fontId="7" fillId="2" borderId="32" xfId="4" applyFont="1" applyFill="1" applyBorder="1"/>
    <xf numFmtId="0" fontId="7" fillId="2" borderId="34" xfId="4" applyFont="1" applyFill="1" applyBorder="1"/>
    <xf numFmtId="0" fontId="7" fillId="2" borderId="33" xfId="4" applyFont="1" applyFill="1" applyBorder="1" applyAlignment="1">
      <alignment horizontal="left" vertical="center" wrapText="1"/>
    </xf>
    <xf numFmtId="0" fontId="7" fillId="2" borderId="32" xfId="4" applyFont="1" applyFill="1" applyBorder="1" applyAlignment="1">
      <alignment horizontal="center" vertical="center"/>
    </xf>
    <xf numFmtId="0" fontId="7" fillId="2" borderId="33" xfId="4" applyFont="1" applyFill="1" applyBorder="1" applyAlignment="1">
      <alignment horizontal="center" vertical="center"/>
    </xf>
    <xf numFmtId="0" fontId="9" fillId="2" borderId="4" xfId="4" applyFont="1" applyFill="1" applyBorder="1" applyAlignment="1">
      <alignment horizontal="center" vertical="center"/>
    </xf>
    <xf numFmtId="0" fontId="9" fillId="2" borderId="2" xfId="4" applyFont="1" applyFill="1" applyBorder="1" applyAlignment="1">
      <alignment horizontal="center" vertical="center"/>
    </xf>
    <xf numFmtId="0" fontId="9" fillId="2" borderId="4" xfId="4" applyFont="1" applyFill="1" applyBorder="1" applyAlignment="1">
      <alignment horizontal="center" vertical="center" wrapText="1"/>
    </xf>
    <xf numFmtId="0" fontId="9" fillId="2" borderId="2" xfId="4" applyFont="1" applyFill="1" applyBorder="1" applyAlignment="1">
      <alignment horizontal="center" vertical="center" wrapText="1"/>
    </xf>
    <xf numFmtId="0" fontId="9" fillId="2" borderId="3" xfId="4" applyFont="1" applyFill="1" applyBorder="1" applyAlignment="1">
      <alignment horizontal="center" vertical="center"/>
    </xf>
    <xf numFmtId="0" fontId="11" fillId="2" borderId="35" xfId="4" applyFont="1" applyFill="1" applyBorder="1" applyAlignment="1">
      <alignment horizontal="center" vertical="center" wrapText="1"/>
    </xf>
    <xf numFmtId="0" fontId="11" fillId="2" borderId="2" xfId="4" applyFont="1" applyFill="1" applyBorder="1" applyAlignment="1">
      <alignment horizontal="center" vertical="center" wrapText="1"/>
    </xf>
    <xf numFmtId="0" fontId="9" fillId="2" borderId="3" xfId="4" applyFont="1" applyFill="1" applyBorder="1" applyAlignment="1">
      <alignment horizontal="center" vertical="center" wrapText="1"/>
    </xf>
    <xf numFmtId="0" fontId="9" fillId="2" borderId="17" xfId="4" applyFont="1" applyFill="1" applyBorder="1" applyAlignment="1">
      <alignment horizontal="center" vertical="center" wrapText="1"/>
    </xf>
    <xf numFmtId="0" fontId="7" fillId="2" borderId="35" xfId="4" applyFont="1" applyFill="1" applyBorder="1" applyAlignment="1">
      <alignment horizontal="left" vertical="center"/>
    </xf>
    <xf numFmtId="0" fontId="11" fillId="2" borderId="1" xfId="4" applyFont="1" applyFill="1" applyBorder="1" applyAlignment="1">
      <alignment horizontal="center" vertical="center"/>
    </xf>
    <xf numFmtId="38" fontId="9" fillId="2" borderId="1" xfId="1" applyFont="1" applyFill="1" applyBorder="1" applyAlignment="1" applyProtection="1">
      <alignment horizontal="center"/>
    </xf>
    <xf numFmtId="0" fontId="7" fillId="2" borderId="17" xfId="4" applyFont="1" applyFill="1" applyBorder="1" applyAlignment="1">
      <alignment horizontal="left" vertical="center" wrapText="1"/>
    </xf>
    <xf numFmtId="0" fontId="7" fillId="2" borderId="36" xfId="4" applyFont="1" applyFill="1" applyBorder="1" applyAlignment="1">
      <alignment horizontal="center" vertical="center"/>
    </xf>
    <xf numFmtId="0" fontId="7" fillId="2" borderId="37" xfId="4" applyFont="1" applyFill="1" applyBorder="1" applyAlignment="1">
      <alignment horizontal="center" vertical="center"/>
    </xf>
    <xf numFmtId="0" fontId="9" fillId="2" borderId="38" xfId="4" applyFont="1" applyFill="1" applyBorder="1" applyAlignment="1">
      <alignment horizontal="center" vertical="center"/>
    </xf>
    <xf numFmtId="0" fontId="9" fillId="2" borderId="39" xfId="4" applyFont="1" applyFill="1" applyBorder="1" applyAlignment="1">
      <alignment horizontal="center" vertical="center"/>
    </xf>
    <xf numFmtId="0" fontId="9" fillId="2" borderId="38" xfId="4" applyFont="1" applyFill="1" applyBorder="1" applyAlignment="1">
      <alignment horizontal="center" vertical="center" wrapText="1"/>
    </xf>
    <xf numFmtId="0" fontId="9" fillId="2" borderId="39" xfId="4" applyFont="1" applyFill="1" applyBorder="1" applyAlignment="1">
      <alignment horizontal="center" vertical="center" wrapText="1"/>
    </xf>
    <xf numFmtId="0" fontId="9" fillId="2" borderId="40" xfId="4" applyFont="1" applyFill="1" applyBorder="1" applyAlignment="1">
      <alignment horizontal="center" vertical="center"/>
    </xf>
    <xf numFmtId="0" fontId="11" fillId="2" borderId="36" xfId="4" applyFont="1" applyFill="1" applyBorder="1" applyAlignment="1">
      <alignment horizontal="center" vertical="center" wrapText="1"/>
    </xf>
    <xf numFmtId="0" fontId="11" fillId="2" borderId="39" xfId="4" applyFont="1" applyFill="1" applyBorder="1" applyAlignment="1">
      <alignment horizontal="center" vertical="center" wrapText="1"/>
    </xf>
    <xf numFmtId="0" fontId="9" fillId="2" borderId="40" xfId="4" applyFont="1" applyFill="1" applyBorder="1" applyAlignment="1">
      <alignment horizontal="center" vertical="center" wrapText="1"/>
    </xf>
    <xf numFmtId="0" fontId="9" fillId="2" borderId="37" xfId="4" applyFont="1" applyFill="1" applyBorder="1" applyAlignment="1">
      <alignment horizontal="center" vertical="center" wrapText="1"/>
    </xf>
    <xf numFmtId="0" fontId="7" fillId="2" borderId="35" xfId="4" applyFont="1" applyFill="1" applyBorder="1" applyAlignment="1">
      <alignment horizontal="center" vertical="center"/>
    </xf>
    <xf numFmtId="38" fontId="7" fillId="2" borderId="1" xfId="1" applyFont="1" applyFill="1" applyBorder="1" applyAlignment="1" applyProtection="1">
      <alignment horizontal="right" vertical="center"/>
    </xf>
    <xf numFmtId="38" fontId="7" fillId="3" borderId="1" xfId="1" applyFont="1" applyFill="1" applyBorder="1" applyAlignment="1" applyProtection="1">
      <alignment horizontal="right" vertical="center"/>
      <protection locked="0"/>
    </xf>
    <xf numFmtId="0" fontId="7" fillId="2" borderId="41" xfId="4" applyFont="1" applyFill="1" applyBorder="1" applyAlignment="1" applyProtection="1">
      <alignment horizontal="center" vertical="center"/>
      <protection locked="0"/>
    </xf>
    <xf numFmtId="0" fontId="7" fillId="2" borderId="31" xfId="4" applyFont="1" applyFill="1" applyBorder="1" applyAlignment="1" applyProtection="1">
      <alignment horizontal="left" vertical="center"/>
      <protection locked="0"/>
    </xf>
    <xf numFmtId="0" fontId="7" fillId="2" borderId="27" xfId="4" applyFont="1" applyFill="1" applyBorder="1" applyAlignment="1">
      <alignment horizontal="center" vertical="center" shrinkToFit="1"/>
    </xf>
    <xf numFmtId="0" fontId="7" fillId="2" borderId="1" xfId="4" applyFont="1" applyFill="1" applyBorder="1" applyAlignment="1">
      <alignment horizontal="center" vertical="center" shrinkToFit="1"/>
    </xf>
    <xf numFmtId="0" fontId="7" fillId="2" borderId="28" xfId="4" applyFont="1" applyFill="1" applyBorder="1" applyAlignment="1">
      <alignment horizontal="left"/>
    </xf>
    <xf numFmtId="0" fontId="7" fillId="2" borderId="29" xfId="4" applyFont="1" applyFill="1" applyBorder="1" applyAlignment="1">
      <alignment horizontal="center" vertical="center" shrinkToFit="1"/>
    </xf>
    <xf numFmtId="0" fontId="11" fillId="2" borderId="34" xfId="4" applyFont="1" applyFill="1" applyBorder="1"/>
    <xf numFmtId="0" fontId="12" fillId="2" borderId="29" xfId="4" applyFont="1" applyFill="1" applyBorder="1" applyAlignment="1">
      <alignment horizontal="left" vertical="center" wrapText="1"/>
    </xf>
    <xf numFmtId="0" fontId="7" fillId="3" borderId="30" xfId="4" applyFont="1" applyFill="1" applyBorder="1" applyAlignment="1" applyProtection="1">
      <alignment horizontal="center" vertical="center" wrapText="1"/>
      <protection locked="0"/>
    </xf>
    <xf numFmtId="38" fontId="7" fillId="3" borderId="34" xfId="5" applyFont="1" applyFill="1" applyBorder="1" applyAlignment="1" applyProtection="1">
      <alignment horizontal="center"/>
      <protection locked="0"/>
    </xf>
    <xf numFmtId="0" fontId="7" fillId="3" borderId="42" xfId="4" applyFont="1" applyFill="1" applyBorder="1" applyAlignment="1" applyProtection="1">
      <alignment horizontal="center" vertical="center" shrinkToFit="1"/>
      <protection locked="0"/>
    </xf>
    <xf numFmtId="0" fontId="7" fillId="3" borderId="41" xfId="4" applyFont="1" applyFill="1" applyBorder="1" applyAlignment="1" applyProtection="1">
      <alignment horizontal="center" vertical="center"/>
      <protection locked="0"/>
    </xf>
    <xf numFmtId="0" fontId="7" fillId="2" borderId="30" xfId="4" applyFont="1" applyFill="1" applyBorder="1" applyAlignment="1" applyProtection="1">
      <alignment horizontal="center" vertical="center"/>
      <protection locked="0"/>
    </xf>
    <xf numFmtId="0" fontId="7" fillId="3" borderId="30" xfId="4" applyFont="1" applyFill="1" applyBorder="1" applyAlignment="1" applyProtection="1">
      <alignment horizontal="left" vertical="center"/>
      <protection locked="0"/>
    </xf>
    <xf numFmtId="0" fontId="7" fillId="3" borderId="42" xfId="4" applyFont="1" applyFill="1" applyBorder="1" applyAlignment="1" applyProtection="1">
      <alignment horizontal="left" vertical="center"/>
      <protection locked="0"/>
    </xf>
    <xf numFmtId="0" fontId="7" fillId="2" borderId="35" xfId="4" applyFont="1" applyFill="1" applyBorder="1"/>
    <xf numFmtId="0" fontId="11" fillId="2" borderId="28" xfId="4" applyFont="1" applyFill="1" applyBorder="1" applyAlignment="1">
      <alignment horizontal="center" vertical="center" wrapText="1"/>
    </xf>
    <xf numFmtId="38" fontId="7" fillId="3" borderId="1" xfId="5" applyFont="1" applyFill="1" applyBorder="1" applyAlignment="1" applyProtection="1">
      <protection locked="0"/>
    </xf>
    <xf numFmtId="38" fontId="7" fillId="3" borderId="30" xfId="5" applyFont="1" applyFill="1" applyBorder="1" applyAlignment="1" applyProtection="1">
      <alignment horizontal="right"/>
      <protection locked="0"/>
    </xf>
    <xf numFmtId="38" fontId="7" fillId="2" borderId="1" xfId="1" applyFont="1" applyFill="1" applyBorder="1" applyAlignment="1" applyProtection="1"/>
    <xf numFmtId="0" fontId="7" fillId="2" borderId="43" xfId="4" applyFont="1" applyFill="1" applyBorder="1" applyAlignment="1" applyProtection="1">
      <alignment horizontal="center" vertical="center"/>
      <protection locked="0"/>
    </xf>
    <xf numFmtId="0" fontId="7" fillId="2" borderId="4" xfId="4" applyFont="1" applyFill="1" applyBorder="1" applyAlignment="1">
      <alignment horizontal="left"/>
    </xf>
    <xf numFmtId="0" fontId="7" fillId="2" borderId="2" xfId="4" applyFont="1" applyFill="1" applyBorder="1" applyAlignment="1">
      <alignment horizontal="center" vertical="center" shrinkToFit="1"/>
    </xf>
    <xf numFmtId="0" fontId="13" fillId="3" borderId="4" xfId="4" applyFont="1" applyFill="1" applyBorder="1" applyAlignment="1" applyProtection="1">
      <alignment horizontal="center" vertical="center"/>
      <protection locked="0"/>
    </xf>
    <xf numFmtId="0" fontId="12" fillId="2" borderId="2" xfId="4" applyFont="1" applyFill="1" applyBorder="1" applyAlignment="1">
      <alignment horizontal="left" vertical="center" wrapText="1"/>
    </xf>
    <xf numFmtId="0" fontId="7" fillId="3" borderId="3" xfId="4" applyFont="1" applyFill="1" applyBorder="1" applyAlignment="1" applyProtection="1">
      <alignment horizontal="center" vertical="center" wrapText="1"/>
      <protection locked="0"/>
    </xf>
    <xf numFmtId="38" fontId="7" fillId="3" borderId="0" xfId="5" applyFont="1" applyFill="1" applyBorder="1" applyAlignment="1" applyProtection="1">
      <alignment horizontal="center"/>
      <protection locked="0"/>
    </xf>
    <xf numFmtId="0" fontId="7" fillId="3" borderId="44" xfId="4" applyFont="1" applyFill="1" applyBorder="1" applyAlignment="1" applyProtection="1">
      <alignment horizontal="center" vertical="center" shrinkToFit="1"/>
      <protection locked="0"/>
    </xf>
    <xf numFmtId="0" fontId="7" fillId="3" borderId="43" xfId="4" applyFont="1" applyFill="1" applyBorder="1" applyAlignment="1" applyProtection="1">
      <alignment horizontal="center" vertical="center"/>
      <protection locked="0"/>
    </xf>
    <xf numFmtId="0" fontId="7" fillId="2" borderId="3" xfId="4" applyFont="1" applyFill="1" applyBorder="1" applyAlignment="1" applyProtection="1">
      <alignment horizontal="center" vertical="center"/>
      <protection locked="0"/>
    </xf>
    <xf numFmtId="0" fontId="7" fillId="3" borderId="3" xfId="4" applyFont="1" applyFill="1" applyBorder="1" applyAlignment="1" applyProtection="1">
      <alignment horizontal="left" vertical="center"/>
      <protection locked="0"/>
    </xf>
    <xf numFmtId="0" fontId="7" fillId="3" borderId="44" xfId="4" applyFont="1" applyFill="1" applyBorder="1" applyAlignment="1" applyProtection="1">
      <alignment horizontal="left" vertical="center"/>
      <protection locked="0"/>
    </xf>
    <xf numFmtId="0" fontId="9" fillId="2" borderId="1" xfId="4" applyFont="1" applyFill="1" applyBorder="1" applyAlignment="1">
      <alignment horizontal="center"/>
    </xf>
    <xf numFmtId="0" fontId="7" fillId="2" borderId="1" xfId="4" applyFont="1" applyFill="1" applyBorder="1"/>
    <xf numFmtId="0" fontId="7" fillId="3" borderId="1" xfId="4" applyFont="1" applyFill="1" applyBorder="1" applyProtection="1">
      <protection locked="0"/>
    </xf>
    <xf numFmtId="0" fontId="11" fillId="2" borderId="38" xfId="4" applyFont="1" applyFill="1" applyBorder="1" applyAlignment="1">
      <alignment horizontal="center" vertical="center" wrapText="1"/>
    </xf>
    <xf numFmtId="38" fontId="7" fillId="3" borderId="40" xfId="5" applyFont="1" applyFill="1" applyBorder="1" applyAlignment="1" applyProtection="1">
      <alignment horizontal="right"/>
      <protection locked="0"/>
    </xf>
    <xf numFmtId="0" fontId="7" fillId="3" borderId="3" xfId="4" applyFont="1" applyFill="1" applyBorder="1" applyAlignment="1" applyProtection="1">
      <alignment horizontal="center" vertical="center"/>
      <protection locked="0"/>
    </xf>
    <xf numFmtId="0" fontId="14" fillId="2" borderId="1" xfId="4" applyFont="1" applyFill="1" applyBorder="1" applyAlignment="1">
      <alignment horizontal="center" vertical="center" wrapText="1"/>
    </xf>
    <xf numFmtId="38" fontId="7" fillId="3" borderId="30" xfId="1" applyFont="1" applyFill="1" applyBorder="1" applyAlignment="1" applyProtection="1">
      <protection locked="0"/>
    </xf>
    <xf numFmtId="0" fontId="11" fillId="2" borderId="0" xfId="4" applyFont="1" applyFill="1"/>
    <xf numFmtId="0" fontId="9" fillId="2" borderId="0" xfId="4" applyFont="1" applyFill="1"/>
    <xf numFmtId="38" fontId="7" fillId="3" borderId="40" xfId="1" applyFont="1" applyFill="1" applyBorder="1" applyAlignment="1" applyProtection="1">
      <protection locked="0"/>
    </xf>
    <xf numFmtId="0" fontId="7" fillId="3" borderId="4" xfId="4" applyFont="1" applyFill="1" applyBorder="1" applyAlignment="1" applyProtection="1">
      <alignment horizontal="center"/>
      <protection locked="0"/>
    </xf>
    <xf numFmtId="0" fontId="9" fillId="2" borderId="3" xfId="4" applyFont="1" applyFill="1" applyBorder="1" applyAlignment="1">
      <alignment vertical="center"/>
    </xf>
    <xf numFmtId="0" fontId="7" fillId="2" borderId="17" xfId="4" applyFont="1" applyFill="1" applyBorder="1"/>
    <xf numFmtId="0" fontId="14" fillId="2" borderId="1" xfId="4" applyFont="1" applyFill="1" applyBorder="1" applyAlignment="1">
      <alignment horizontal="center" vertical="center"/>
    </xf>
    <xf numFmtId="0" fontId="7" fillId="3" borderId="30" xfId="4" applyFont="1" applyFill="1" applyBorder="1" applyProtection="1">
      <protection locked="0"/>
    </xf>
    <xf numFmtId="0" fontId="7" fillId="3" borderId="17" xfId="4" applyFont="1" applyFill="1" applyBorder="1" applyAlignment="1" applyProtection="1">
      <alignment horizontal="center"/>
      <protection locked="0"/>
    </xf>
    <xf numFmtId="0" fontId="7" fillId="3" borderId="40" xfId="4" applyFont="1" applyFill="1" applyBorder="1" applyProtection="1">
      <protection locked="0"/>
    </xf>
    <xf numFmtId="38" fontId="9" fillId="2" borderId="30" xfId="1" applyFont="1" applyFill="1" applyBorder="1" applyAlignment="1" applyProtection="1">
      <alignment horizontal="center"/>
    </xf>
    <xf numFmtId="38" fontId="7" fillId="2" borderId="45" xfId="5" applyFont="1" applyFill="1" applyBorder="1" applyAlignment="1" applyProtection="1">
      <alignment horizontal="center" vertical="center"/>
      <protection locked="0"/>
    </xf>
    <xf numFmtId="38" fontId="7" fillId="2" borderId="30" xfId="1" applyFont="1" applyFill="1" applyBorder="1" applyAlignment="1" applyProtection="1"/>
    <xf numFmtId="38" fontId="7" fillId="2" borderId="46" xfId="1" applyFont="1" applyFill="1" applyBorder="1" applyAlignment="1" applyProtection="1">
      <alignment horizontal="right" vertical="center"/>
    </xf>
    <xf numFmtId="38" fontId="7" fillId="2" borderId="47" xfId="5" applyFont="1" applyFill="1" applyBorder="1" applyAlignment="1" applyProtection="1">
      <alignment horizontal="center" vertical="center"/>
      <protection locked="0"/>
    </xf>
    <xf numFmtId="0" fontId="7" fillId="3" borderId="3" xfId="4" applyFont="1" applyFill="1" applyBorder="1" applyAlignment="1" applyProtection="1">
      <alignment vertical="center"/>
      <protection locked="0"/>
    </xf>
    <xf numFmtId="0" fontId="7" fillId="2" borderId="35" xfId="4" applyFont="1" applyFill="1" applyBorder="1" applyAlignment="1">
      <alignment horizontal="right"/>
    </xf>
    <xf numFmtId="0" fontId="7" fillId="2" borderId="0" xfId="4" applyFont="1" applyFill="1" applyAlignment="1">
      <alignment horizontal="right"/>
    </xf>
    <xf numFmtId="38" fontId="7" fillId="2" borderId="40" xfId="1" applyFont="1" applyFill="1" applyBorder="1" applyAlignment="1" applyProtection="1"/>
    <xf numFmtId="38" fontId="7" fillId="2" borderId="48" xfId="1" applyFont="1" applyFill="1" applyBorder="1" applyAlignment="1" applyProtection="1">
      <alignment horizontal="right" vertical="center"/>
    </xf>
    <xf numFmtId="0" fontId="7" fillId="2" borderId="49" xfId="4" applyFont="1" applyFill="1" applyBorder="1" applyAlignment="1">
      <alignment horizontal="center" vertical="center" shrinkToFit="1"/>
    </xf>
    <xf numFmtId="0" fontId="7" fillId="2" borderId="50" xfId="4" applyFont="1" applyFill="1" applyBorder="1" applyAlignment="1">
      <alignment horizontal="center" vertical="center" shrinkToFit="1"/>
    </xf>
    <xf numFmtId="0" fontId="7" fillId="2" borderId="51" xfId="4" applyFont="1" applyFill="1" applyBorder="1" applyAlignment="1">
      <alignment horizontal="left"/>
    </xf>
    <xf numFmtId="0" fontId="7" fillId="2" borderId="52" xfId="4" applyFont="1" applyFill="1" applyBorder="1" applyAlignment="1">
      <alignment horizontal="center" vertical="center" shrinkToFit="1"/>
    </xf>
    <xf numFmtId="0" fontId="7" fillId="3" borderId="51" xfId="4" applyFont="1" applyFill="1" applyBorder="1" applyAlignment="1" applyProtection="1">
      <alignment horizontal="center"/>
      <protection locked="0"/>
    </xf>
    <xf numFmtId="0" fontId="12" fillId="2" borderId="52" xfId="4" applyFont="1" applyFill="1" applyBorder="1" applyAlignment="1">
      <alignment horizontal="left" vertical="center" wrapText="1"/>
    </xf>
    <xf numFmtId="0" fontId="7" fillId="3" borderId="53" xfId="4" applyFont="1" applyFill="1" applyBorder="1" applyAlignment="1" applyProtection="1">
      <alignment horizontal="center" vertical="center" wrapText="1"/>
      <protection locked="0"/>
    </xf>
    <xf numFmtId="0" fontId="9" fillId="2" borderId="53" xfId="4" applyFont="1" applyFill="1" applyBorder="1"/>
    <xf numFmtId="0" fontId="7" fillId="2" borderId="54" xfId="4" applyFont="1" applyFill="1" applyBorder="1"/>
    <xf numFmtId="0" fontId="7" fillId="3" borderId="55" xfId="4" applyFont="1" applyFill="1" applyBorder="1" applyAlignment="1" applyProtection="1">
      <alignment horizontal="center" vertical="center"/>
      <protection locked="0"/>
    </xf>
    <xf numFmtId="0" fontId="7" fillId="2" borderId="53" xfId="4" applyFont="1" applyFill="1" applyBorder="1" applyAlignment="1" applyProtection="1">
      <alignment vertical="center"/>
      <protection locked="0"/>
    </xf>
    <xf numFmtId="0" fontId="7" fillId="3" borderId="53" xfId="4" applyFont="1" applyFill="1" applyBorder="1" applyAlignment="1" applyProtection="1">
      <alignment horizontal="left" vertical="center"/>
      <protection locked="0"/>
    </xf>
    <xf numFmtId="0" fontId="7" fillId="3" borderId="56" xfId="4" applyFont="1" applyFill="1" applyBorder="1" applyAlignment="1" applyProtection="1">
      <alignment horizontal="left" vertical="center"/>
      <protection locked="0"/>
    </xf>
    <xf numFmtId="0" fontId="7" fillId="2" borderId="57" xfId="4" applyFont="1" applyFill="1" applyBorder="1"/>
    <xf numFmtId="0" fontId="7" fillId="2" borderId="58" xfId="4" applyFont="1" applyFill="1" applyBorder="1"/>
    <xf numFmtId="0" fontId="7" fillId="2" borderId="55" xfId="4" applyFont="1" applyFill="1" applyBorder="1" applyAlignment="1" applyProtection="1">
      <alignment horizontal="center" vertical="center"/>
      <protection locked="0"/>
    </xf>
    <xf numFmtId="0" fontId="7" fillId="2" borderId="59" xfId="4" applyFont="1" applyFill="1" applyBorder="1" applyAlignment="1" applyProtection="1">
      <alignment horizontal="left" vertical="center"/>
      <protection locked="0"/>
    </xf>
    <xf numFmtId="0" fontId="7" fillId="0" borderId="0" xfId="2" applyFont="1" applyAlignment="1">
      <alignment vertical="center" wrapText="1"/>
    </xf>
    <xf numFmtId="0" fontId="7" fillId="2" borderId="60" xfId="2" applyFont="1" applyFill="1" applyBorder="1" applyAlignment="1">
      <alignment horizontal="distributed" vertical="center" wrapText="1"/>
    </xf>
    <xf numFmtId="0" fontId="7" fillId="2" borderId="8" xfId="2" applyFont="1" applyFill="1" applyBorder="1" applyAlignment="1">
      <alignment horizontal="distributed" vertical="center" wrapText="1"/>
    </xf>
    <xf numFmtId="0" fontId="7" fillId="2" borderId="11" xfId="2" applyFont="1" applyFill="1" applyBorder="1" applyAlignment="1">
      <alignment horizontal="distributed" vertical="center" wrapText="1"/>
    </xf>
    <xf numFmtId="0" fontId="6" fillId="2" borderId="0" xfId="2" applyFont="1" applyFill="1" applyAlignment="1">
      <alignment vertical="center" wrapText="1"/>
    </xf>
    <xf numFmtId="0" fontId="7" fillId="2" borderId="14" xfId="2" applyFont="1" applyFill="1" applyBorder="1" applyAlignment="1">
      <alignment horizontal="distributed" vertical="center" wrapText="1"/>
    </xf>
    <xf numFmtId="176" fontId="7" fillId="3" borderId="7" xfId="2" applyNumberFormat="1" applyFont="1" applyFill="1" applyBorder="1" applyAlignment="1" applyProtection="1">
      <alignment horizontal="center" vertical="center" wrapText="1"/>
      <protection locked="0"/>
    </xf>
    <xf numFmtId="3" fontId="7" fillId="2" borderId="8" xfId="2" applyNumberFormat="1" applyFont="1" applyFill="1" applyBorder="1" applyAlignment="1">
      <alignment horizontal="left" vertical="center" wrapText="1"/>
    </xf>
    <xf numFmtId="176" fontId="7" fillId="2" borderId="7" xfId="2" applyNumberFormat="1" applyFont="1" applyFill="1" applyBorder="1" applyAlignment="1">
      <alignment horizontal="distributed" vertical="center"/>
    </xf>
    <xf numFmtId="176" fontId="7" fillId="3" borderId="10" xfId="2" applyNumberFormat="1" applyFont="1" applyFill="1" applyBorder="1" applyAlignment="1" applyProtection="1">
      <alignment horizontal="center" vertical="center" wrapText="1"/>
      <protection locked="0"/>
    </xf>
    <xf numFmtId="3" fontId="7" fillId="2" borderId="11" xfId="2" applyNumberFormat="1" applyFont="1" applyFill="1" applyBorder="1" applyAlignment="1">
      <alignment horizontal="left" vertical="center" wrapText="1"/>
    </xf>
    <xf numFmtId="0" fontId="7" fillId="2" borderId="11" xfId="2" applyFont="1" applyFill="1" applyBorder="1" applyAlignment="1">
      <alignment horizontal="left" vertical="center" wrapText="1"/>
    </xf>
    <xf numFmtId="176" fontId="7" fillId="2" borderId="10" xfId="2" applyNumberFormat="1" applyFont="1" applyFill="1" applyBorder="1" applyAlignment="1">
      <alignment horizontal="distributed" vertical="center"/>
    </xf>
    <xf numFmtId="176" fontId="7" fillId="3" borderId="13" xfId="2" applyNumberFormat="1" applyFont="1" applyFill="1" applyBorder="1" applyAlignment="1" applyProtection="1">
      <alignment horizontal="center" vertical="center" wrapText="1"/>
      <protection locked="0"/>
    </xf>
    <xf numFmtId="0" fontId="7" fillId="2" borderId="7" xfId="2" applyFont="1" applyFill="1" applyBorder="1" applyAlignment="1">
      <alignment horizontal="center" vertical="center" wrapText="1"/>
    </xf>
    <xf numFmtId="0" fontId="7" fillId="2" borderId="10" xfId="2" applyFont="1" applyFill="1" applyBorder="1" applyAlignment="1">
      <alignment horizontal="center" vertical="center" wrapText="1"/>
    </xf>
    <xf numFmtId="176" fontId="7" fillId="2" borderId="13" xfId="2" applyNumberFormat="1" applyFont="1" applyFill="1" applyBorder="1" applyAlignment="1">
      <alignment horizontal="distributed" vertical="center"/>
    </xf>
    <xf numFmtId="0" fontId="7" fillId="2" borderId="61" xfId="2" applyFont="1" applyFill="1" applyBorder="1" applyAlignment="1">
      <alignment horizontal="distributed" vertical="center" wrapText="1"/>
    </xf>
    <xf numFmtId="0" fontId="7" fillId="2" borderId="13" xfId="2" applyFont="1" applyFill="1" applyBorder="1" applyAlignment="1">
      <alignment horizontal="center" vertical="center" wrapText="1"/>
    </xf>
    <xf numFmtId="0" fontId="7" fillId="2" borderId="7" xfId="2" applyFont="1" applyFill="1" applyBorder="1" applyAlignment="1">
      <alignment horizontal="center" vertical="center"/>
    </xf>
    <xf numFmtId="0" fontId="6" fillId="2" borderId="7" xfId="2" applyFont="1" applyFill="1" applyBorder="1" applyAlignment="1">
      <alignment horizontal="center" vertical="center" shrinkToFit="1"/>
    </xf>
    <xf numFmtId="0" fontId="7" fillId="2" borderId="10" xfId="2" applyFont="1" applyFill="1" applyBorder="1" applyAlignment="1">
      <alignment horizontal="center" vertical="center"/>
    </xf>
    <xf numFmtId="0" fontId="6" fillId="2" borderId="10" xfId="2" applyFont="1" applyFill="1" applyBorder="1" applyAlignment="1">
      <alignment horizontal="center" vertical="center" shrinkToFit="1"/>
    </xf>
    <xf numFmtId="176" fontId="7" fillId="2" borderId="0" xfId="2" applyNumberFormat="1" applyFont="1" applyFill="1" applyAlignment="1">
      <alignment horizontal="distributed" vertical="center" shrinkToFit="1"/>
    </xf>
    <xf numFmtId="0" fontId="7" fillId="3" borderId="10" xfId="2" applyFont="1" applyFill="1" applyBorder="1" applyAlignment="1" applyProtection="1">
      <alignment horizontal="center" vertical="center"/>
      <protection locked="0"/>
    </xf>
    <xf numFmtId="0" fontId="7" fillId="2" borderId="13" xfId="2" applyFont="1" applyFill="1" applyBorder="1" applyAlignment="1">
      <alignment horizontal="center" vertical="center"/>
    </xf>
    <xf numFmtId="0" fontId="6" fillId="2" borderId="13" xfId="2" applyFont="1" applyFill="1" applyBorder="1" applyAlignment="1">
      <alignment horizontal="center" vertical="center" shrinkToFit="1"/>
    </xf>
    <xf numFmtId="3" fontId="7" fillId="2" borderId="14" xfId="2" applyNumberFormat="1" applyFont="1" applyFill="1" applyBorder="1" applyAlignment="1">
      <alignment horizontal="left" vertical="center" wrapText="1"/>
    </xf>
    <xf numFmtId="0" fontId="7" fillId="2" borderId="14" xfId="2" applyFont="1" applyFill="1" applyBorder="1" applyAlignment="1">
      <alignment horizontal="left" vertical="center" wrapText="1"/>
    </xf>
    <xf numFmtId="0" fontId="7" fillId="0" borderId="0" xfId="2" applyFont="1" applyAlignment="1">
      <alignment horizontal="left" vertical="center" wrapText="1"/>
    </xf>
    <xf numFmtId="0" fontId="7" fillId="2" borderId="8" xfId="2" applyFont="1" applyFill="1" applyBorder="1" applyAlignment="1">
      <alignment horizontal="distributed" vertical="center" indent="1"/>
    </xf>
    <xf numFmtId="0" fontId="7" fillId="2" borderId="11" xfId="2" applyFont="1" applyFill="1" applyBorder="1" applyAlignment="1">
      <alignment horizontal="distributed" vertical="center" indent="1"/>
    </xf>
    <xf numFmtId="178" fontId="7" fillId="2" borderId="7" xfId="2" applyNumberFormat="1" applyFont="1" applyFill="1" applyBorder="1" applyAlignment="1">
      <alignment horizontal="center" vertical="center" shrinkToFit="1"/>
    </xf>
    <xf numFmtId="176"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shrinkToFit="1"/>
    </xf>
    <xf numFmtId="176" fontId="7" fillId="2" borderId="10" xfId="2" applyNumberFormat="1" applyFont="1" applyFill="1" applyBorder="1" applyAlignment="1">
      <alignment horizontal="center" vertical="center" wrapText="1"/>
    </xf>
    <xf numFmtId="176" fontId="7" fillId="2" borderId="13"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shrinkToFit="1"/>
    </xf>
    <xf numFmtId="0" fontId="7" fillId="2" borderId="14" xfId="2" applyFont="1" applyFill="1" applyBorder="1" applyAlignment="1">
      <alignment horizontal="distributed" vertical="center" indent="1"/>
    </xf>
    <xf numFmtId="38" fontId="7" fillId="2" borderId="8" xfId="5" applyFont="1" applyFill="1" applyBorder="1" applyAlignment="1" applyProtection="1">
      <alignment horizontal="center" vertical="center" wrapText="1"/>
    </xf>
    <xf numFmtId="0" fontId="7" fillId="2" borderId="7" xfId="2" applyFont="1" applyFill="1" applyBorder="1" applyAlignment="1">
      <alignment horizontal="left" vertical="center" wrapText="1"/>
    </xf>
    <xf numFmtId="38" fontId="7" fillId="2" borderId="11" xfId="5" applyFont="1" applyFill="1" applyBorder="1" applyAlignment="1" applyProtection="1">
      <alignment horizontal="center" vertical="center" wrapText="1"/>
    </xf>
    <xf numFmtId="0" fontId="7" fillId="2" borderId="10" xfId="2" applyFont="1" applyFill="1" applyBorder="1" applyAlignment="1">
      <alignment horizontal="left" vertical="center" wrapText="1"/>
    </xf>
    <xf numFmtId="180" fontId="7" fillId="2" borderId="11" xfId="5" applyNumberFormat="1" applyFont="1" applyFill="1" applyBorder="1" applyAlignment="1" applyProtection="1">
      <alignment horizontal="right" vertical="center" wrapText="1"/>
    </xf>
    <xf numFmtId="0" fontId="7" fillId="2" borderId="13" xfId="2" applyFont="1" applyFill="1" applyBorder="1" applyAlignment="1">
      <alignment horizontal="left" vertical="center" wrapText="1"/>
    </xf>
    <xf numFmtId="0" fontId="8" fillId="0" borderId="0" xfId="0" applyFont="1">
      <alignment vertical="center"/>
    </xf>
    <xf numFmtId="0" fontId="7" fillId="0" borderId="1" xfId="2" applyFont="1" applyBorder="1" applyAlignment="1">
      <alignment horizontal="center" vertical="center"/>
    </xf>
    <xf numFmtId="0" fontId="7" fillId="0" borderId="62" xfId="2" applyFont="1" applyBorder="1" applyAlignment="1">
      <alignment horizontal="left" vertical="center" wrapText="1"/>
    </xf>
    <xf numFmtId="0" fontId="7" fillId="0" borderId="63" xfId="2" applyFont="1" applyBorder="1" applyAlignment="1">
      <alignment horizontal="center" vertical="center" wrapText="1"/>
    </xf>
    <xf numFmtId="176" fontId="7" fillId="3" borderId="1" xfId="2" applyNumberFormat="1" applyFont="1" applyFill="1" applyBorder="1" applyAlignment="1" applyProtection="1">
      <alignment horizontal="center" vertical="center"/>
      <protection locked="0"/>
    </xf>
    <xf numFmtId="0" fontId="7" fillId="0" borderId="64" xfId="2" applyFont="1" applyBorder="1" applyAlignment="1">
      <alignment horizontal="left" vertical="center" wrapText="1"/>
    </xf>
    <xf numFmtId="0" fontId="7" fillId="3" borderId="1" xfId="2" applyFont="1" applyFill="1" applyBorder="1" applyAlignment="1" applyProtection="1">
      <alignment horizontal="center" vertical="center"/>
      <protection locked="0"/>
    </xf>
    <xf numFmtId="0" fontId="9" fillId="2" borderId="21" xfId="4" applyFont="1" applyFill="1" applyBorder="1" applyAlignment="1">
      <alignment horizontal="left" vertical="center" wrapText="1"/>
    </xf>
    <xf numFmtId="0" fontId="9" fillId="2" borderId="22" xfId="4" applyFont="1" applyFill="1" applyBorder="1" applyAlignment="1">
      <alignment horizontal="left" vertical="center" wrapText="1"/>
    </xf>
    <xf numFmtId="0" fontId="9" fillId="2" borderId="24" xfId="4" applyFont="1" applyFill="1" applyBorder="1" applyAlignment="1">
      <alignment horizontal="left" vertical="center" wrapText="1"/>
    </xf>
    <xf numFmtId="0" fontId="9" fillId="2" borderId="65" xfId="4" applyFont="1" applyFill="1" applyBorder="1" applyAlignment="1">
      <alignment horizontal="center" vertical="center"/>
    </xf>
    <xf numFmtId="0" fontId="9" fillId="2" borderId="66" xfId="4" applyFont="1" applyFill="1" applyBorder="1" applyAlignment="1">
      <alignment horizontal="center" vertical="center"/>
    </xf>
    <xf numFmtId="0" fontId="11" fillId="2" borderId="67" xfId="4" applyFont="1" applyFill="1" applyBorder="1" applyAlignment="1">
      <alignment horizontal="center" vertical="center"/>
    </xf>
    <xf numFmtId="0" fontId="11" fillId="2" borderId="6" xfId="4" applyFont="1" applyFill="1" applyBorder="1" applyAlignment="1">
      <alignment horizontal="center" vertical="center"/>
    </xf>
    <xf numFmtId="0" fontId="9" fillId="2" borderId="6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0" xfId="4" applyFont="1" applyFill="1" applyAlignment="1">
      <alignment horizontal="center" vertical="center"/>
    </xf>
    <xf numFmtId="38" fontId="9" fillId="2" borderId="1" xfId="1" applyFont="1" applyFill="1" applyBorder="1" applyAlignment="1" applyProtection="1">
      <alignment horizontal="center" vertical="center"/>
    </xf>
    <xf numFmtId="181" fontId="7" fillId="2" borderId="30" xfId="1" applyNumberFormat="1" applyFont="1" applyFill="1" applyBorder="1" applyAlignment="1" applyProtection="1">
      <alignment vertical="center"/>
    </xf>
    <xf numFmtId="38" fontId="7" fillId="2" borderId="30" xfId="1" applyFont="1" applyFill="1" applyBorder="1" applyAlignment="1" applyProtection="1">
      <alignment vertical="center"/>
    </xf>
    <xf numFmtId="38" fontId="7" fillId="2" borderId="30" xfId="1" applyFont="1" applyFill="1" applyBorder="1" applyAlignment="1" applyProtection="1">
      <alignment horizontal="right" vertical="center"/>
    </xf>
    <xf numFmtId="38" fontId="7" fillId="3" borderId="30" xfId="1" applyFont="1" applyFill="1" applyBorder="1" applyAlignment="1" applyProtection="1">
      <alignment horizontal="right" vertical="center"/>
      <protection locked="0"/>
    </xf>
    <xf numFmtId="181" fontId="7" fillId="2" borderId="1" xfId="1" applyNumberFormat="1" applyFont="1" applyFill="1" applyBorder="1" applyAlignment="1" applyProtection="1">
      <alignment vertical="center"/>
    </xf>
    <xf numFmtId="0" fontId="7" fillId="2" borderId="30" xfId="4" applyFont="1" applyFill="1" applyBorder="1" applyAlignment="1">
      <alignment horizontal="center" vertical="center" wrapText="1"/>
    </xf>
    <xf numFmtId="38" fontId="7" fillId="2" borderId="34" xfId="5" applyFont="1" applyFill="1" applyBorder="1" applyAlignment="1" applyProtection="1">
      <alignment horizontal="center"/>
    </xf>
    <xf numFmtId="0" fontId="7" fillId="2" borderId="42" xfId="4" applyFont="1" applyFill="1" applyBorder="1" applyAlignment="1">
      <alignment horizontal="center" vertical="center" shrinkToFit="1"/>
    </xf>
    <xf numFmtId="181" fontId="7" fillId="2" borderId="40" xfId="1" applyNumberFormat="1" applyFont="1" applyFill="1" applyBorder="1" applyAlignment="1" applyProtection="1">
      <alignment vertical="center"/>
    </xf>
    <xf numFmtId="38" fontId="7" fillId="2" borderId="40" xfId="1" applyFont="1" applyFill="1" applyBorder="1" applyAlignment="1" applyProtection="1">
      <alignment vertical="center"/>
    </xf>
    <xf numFmtId="38" fontId="7" fillId="2" borderId="40" xfId="1" applyFont="1" applyFill="1" applyBorder="1" applyAlignment="1" applyProtection="1">
      <alignment horizontal="right" vertical="center"/>
    </xf>
    <xf numFmtId="38" fontId="7" fillId="3" borderId="40" xfId="1" applyFont="1" applyFill="1" applyBorder="1" applyAlignment="1" applyProtection="1">
      <alignment horizontal="right" vertical="center"/>
      <protection locked="0"/>
    </xf>
    <xf numFmtId="181" fontId="7" fillId="2" borderId="30" xfId="1" applyNumberFormat="1" applyFont="1" applyFill="1" applyBorder="1" applyAlignment="1" applyProtection="1"/>
    <xf numFmtId="0" fontId="13" fillId="2" borderId="4" xfId="4" applyFont="1" applyFill="1" applyBorder="1" applyAlignment="1">
      <alignment horizontal="center" vertical="center"/>
    </xf>
    <xf numFmtId="0" fontId="7" fillId="2" borderId="3" xfId="4" applyFont="1" applyFill="1" applyBorder="1" applyAlignment="1">
      <alignment horizontal="center" vertical="center" wrapText="1"/>
    </xf>
    <xf numFmtId="38" fontId="7" fillId="2" borderId="0" xfId="5" applyFont="1" applyFill="1" applyBorder="1" applyAlignment="1" applyProtection="1">
      <alignment horizontal="center"/>
    </xf>
    <xf numFmtId="0" fontId="7" fillId="2" borderId="44" xfId="4" applyFont="1" applyFill="1" applyBorder="1" applyAlignment="1">
      <alignment horizontal="center" vertical="center" shrinkToFit="1"/>
    </xf>
    <xf numFmtId="0" fontId="7" fillId="2" borderId="30" xfId="4" applyFont="1" applyFill="1" applyBorder="1"/>
    <xf numFmtId="181" fontId="7" fillId="2" borderId="40" xfId="1" applyNumberFormat="1" applyFont="1" applyFill="1" applyBorder="1" applyAlignment="1" applyProtection="1"/>
    <xf numFmtId="0" fontId="7" fillId="2" borderId="3" xfId="4" applyFont="1" applyFill="1" applyBorder="1"/>
    <xf numFmtId="0" fontId="7" fillId="3" borderId="3" xfId="4" applyFont="1" applyFill="1" applyBorder="1" applyProtection="1">
      <protection locked="0"/>
    </xf>
    <xf numFmtId="0" fontId="7" fillId="2" borderId="4" xfId="4" applyFont="1" applyFill="1" applyBorder="1" applyAlignment="1">
      <alignment horizontal="center"/>
    </xf>
    <xf numFmtId="0" fontId="7" fillId="2" borderId="17" xfId="4" applyFont="1" applyFill="1" applyBorder="1" applyAlignment="1">
      <alignment horizontal="center"/>
    </xf>
    <xf numFmtId="38" fontId="9" fillId="2" borderId="30" xfId="1" applyFont="1" applyFill="1" applyBorder="1" applyAlignment="1" applyProtection="1">
      <alignment horizontal="center" vertical="center"/>
    </xf>
    <xf numFmtId="0" fontId="7" fillId="2" borderId="3" xfId="4" applyFont="1" applyFill="1" applyBorder="1" applyAlignment="1">
      <alignment horizontal="center" vertical="center"/>
    </xf>
    <xf numFmtId="181" fontId="7" fillId="2" borderId="1" xfId="1" applyNumberFormat="1" applyFont="1" applyFill="1" applyBorder="1" applyAlignment="1" applyProtection="1"/>
    <xf numFmtId="181" fontId="7" fillId="2" borderId="68" xfId="1" applyNumberFormat="1" applyFont="1" applyFill="1" applyBorder="1" applyAlignment="1" applyProtection="1">
      <alignment horizontal="right" vertical="center"/>
    </xf>
    <xf numFmtId="38" fontId="7" fillId="2" borderId="69" xfId="5" applyFont="1" applyFill="1" applyBorder="1" applyAlignment="1" applyProtection="1">
      <alignment horizontal="right" vertical="center"/>
    </xf>
    <xf numFmtId="0" fontId="7" fillId="2" borderId="40" xfId="4" applyFont="1" applyFill="1" applyBorder="1"/>
    <xf numFmtId="181" fontId="7" fillId="2" borderId="70" xfId="1" applyNumberFormat="1" applyFont="1" applyFill="1" applyBorder="1" applyAlignment="1" applyProtection="1">
      <alignment horizontal="right" vertical="center"/>
    </xf>
    <xf numFmtId="38" fontId="7" fillId="2" borderId="71" xfId="5" applyFont="1" applyFill="1" applyBorder="1" applyAlignment="1" applyProtection="1">
      <alignment horizontal="right" vertical="center"/>
    </xf>
    <xf numFmtId="0" fontId="7" fillId="2" borderId="51" xfId="4" applyFont="1" applyFill="1" applyBorder="1" applyAlignment="1">
      <alignment horizontal="center"/>
    </xf>
    <xf numFmtId="0" fontId="7" fillId="2" borderId="53" xfId="4" applyFont="1" applyFill="1" applyBorder="1" applyAlignment="1">
      <alignment horizontal="center" vertical="center" wrapText="1"/>
    </xf>
    <xf numFmtId="0" fontId="7" fillId="2" borderId="0" xfId="2" applyFont="1" applyFill="1" applyAlignment="1">
      <alignment horizontal="right" vertical="center"/>
    </xf>
    <xf numFmtId="176" fontId="7" fillId="2" borderId="0" xfId="2" applyNumberFormat="1" applyFont="1" applyFill="1" applyAlignment="1">
      <alignment horizontal="left" vertical="center" wrapText="1"/>
    </xf>
    <xf numFmtId="0" fontId="7" fillId="3" borderId="10" xfId="2" applyFont="1" applyFill="1" applyBorder="1" applyAlignment="1" applyProtection="1">
      <alignment horizontal="left" vertical="center" wrapText="1"/>
      <protection locked="0"/>
    </xf>
    <xf numFmtId="0" fontId="7" fillId="3" borderId="0" xfId="2" applyFont="1" applyFill="1" applyAlignment="1" applyProtection="1">
      <alignment horizontal="center" vertical="center"/>
      <protection locked="0"/>
    </xf>
    <xf numFmtId="0" fontId="13" fillId="2" borderId="7"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7" fillId="3" borderId="13" xfId="2" applyFont="1" applyFill="1" applyBorder="1" applyAlignment="1" applyProtection="1">
      <alignment horizontal="left" vertical="center" wrapText="1"/>
      <protection locked="0"/>
    </xf>
    <xf numFmtId="176" fontId="7" fillId="3" borderId="7" xfId="2" applyNumberFormat="1" applyFont="1" applyFill="1" applyBorder="1" applyAlignment="1" applyProtection="1">
      <alignment horizontal="distributed" vertical="center"/>
      <protection locked="0"/>
    </xf>
    <xf numFmtId="176" fontId="7" fillId="3" borderId="10" xfId="2" applyNumberFormat="1" applyFont="1" applyFill="1" applyBorder="1" applyAlignment="1" applyProtection="1">
      <alignment horizontal="distributed" vertical="center"/>
      <protection locked="0"/>
    </xf>
    <xf numFmtId="176" fontId="7" fillId="3" borderId="13" xfId="2" applyNumberFormat="1" applyFont="1" applyFill="1" applyBorder="1" applyAlignment="1" applyProtection="1">
      <alignment horizontal="distributed" vertical="center"/>
      <protection locked="0"/>
    </xf>
    <xf numFmtId="0" fontId="7" fillId="0" borderId="72" xfId="2" applyFont="1" applyBorder="1" applyAlignment="1">
      <alignment horizontal="left" vertical="top" wrapText="1"/>
    </xf>
    <xf numFmtId="0" fontId="7" fillId="0" borderId="73" xfId="2" applyFont="1" applyBorder="1" applyAlignment="1">
      <alignment horizontal="left" vertical="top" wrapText="1"/>
    </xf>
    <xf numFmtId="0" fontId="7" fillId="0" borderId="74" xfId="2" applyFont="1" applyBorder="1" applyAlignment="1">
      <alignment horizontal="left" vertical="top" wrapText="1"/>
    </xf>
    <xf numFmtId="0" fontId="7" fillId="0" borderId="75" xfId="2" applyFont="1" applyBorder="1" applyAlignment="1">
      <alignment horizontal="left" vertical="top" wrapText="1"/>
    </xf>
    <xf numFmtId="0" fontId="7" fillId="0" borderId="76" xfId="2" applyFont="1" applyBorder="1" applyAlignment="1">
      <alignment horizontal="left" vertical="top" wrapText="1"/>
    </xf>
    <xf numFmtId="0" fontId="7" fillId="0" borderId="77" xfId="2" applyFont="1" applyBorder="1" applyAlignment="1">
      <alignment horizontal="left" vertical="top"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11" xfId="2" applyFont="1" applyFill="1" applyBorder="1" applyAlignment="1">
      <alignment horizontal="left" vertical="top"/>
    </xf>
    <xf numFmtId="0" fontId="7" fillId="2" borderId="12" xfId="2" applyFont="1" applyFill="1" applyBorder="1" applyAlignment="1">
      <alignment horizontal="left" vertical="top" wrapText="1"/>
    </xf>
    <xf numFmtId="176" fontId="7" fillId="2" borderId="60" xfId="2" applyNumberFormat="1" applyFont="1" applyFill="1" applyBorder="1" applyAlignment="1">
      <alignment horizontal="distributed" vertical="center" wrapText="1"/>
    </xf>
    <xf numFmtId="178" fontId="7" fillId="2" borderId="60" xfId="2" applyNumberFormat="1" applyFont="1" applyFill="1" applyBorder="1" applyAlignment="1">
      <alignment horizontal="center" vertical="center" wrapText="1"/>
    </xf>
    <xf numFmtId="176" fontId="7" fillId="2" borderId="8" xfId="2" applyNumberFormat="1" applyFont="1" applyFill="1" applyBorder="1" applyAlignment="1">
      <alignment horizontal="center" vertical="center" wrapText="1"/>
    </xf>
    <xf numFmtId="0" fontId="7" fillId="2" borderId="8" xfId="2" applyFont="1" applyFill="1" applyBorder="1" applyAlignment="1">
      <alignment horizontal="left" vertical="center" wrapText="1"/>
    </xf>
    <xf numFmtId="176" fontId="7" fillId="2" borderId="11" xfId="2" applyNumberFormat="1" applyFont="1" applyFill="1" applyBorder="1" applyAlignment="1">
      <alignment horizontal="center" vertical="center" wrapText="1"/>
    </xf>
    <xf numFmtId="38" fontId="7" fillId="3" borderId="8" xfId="5" applyFont="1" applyFill="1" applyBorder="1" applyAlignment="1" applyProtection="1">
      <alignment horizontal="right" vertical="center" wrapText="1"/>
      <protection locked="0"/>
    </xf>
    <xf numFmtId="38" fontId="7" fillId="3" borderId="11" xfId="5" applyFont="1" applyFill="1" applyBorder="1" applyAlignment="1" applyProtection="1">
      <alignment horizontal="right" vertical="center" wrapText="1"/>
      <protection locked="0"/>
    </xf>
    <xf numFmtId="176" fontId="7" fillId="2" borderId="14" xfId="2" applyNumberFormat="1" applyFont="1" applyFill="1" applyBorder="1" applyAlignment="1">
      <alignment horizontal="center" vertical="center" wrapText="1"/>
    </xf>
    <xf numFmtId="0" fontId="7" fillId="2" borderId="60" xfId="2" applyFont="1" applyFill="1" applyBorder="1" applyAlignment="1">
      <alignment horizontal="distributed" vertical="center"/>
    </xf>
    <xf numFmtId="0" fontId="6" fillId="2" borderId="60" xfId="2" applyFont="1" applyFill="1" applyBorder="1" applyAlignment="1">
      <alignment horizontal="center" vertical="center" shrinkToFit="1"/>
    </xf>
    <xf numFmtId="176" fontId="7" fillId="2" borderId="60" xfId="2" applyNumberFormat="1" applyFont="1" applyFill="1" applyBorder="1" applyAlignment="1">
      <alignment horizontal="center" vertical="center" wrapText="1"/>
    </xf>
    <xf numFmtId="0" fontId="7" fillId="2" borderId="14" xfId="2" applyFont="1" applyFill="1" applyBorder="1" applyAlignment="1">
      <alignment horizontal="left" vertical="top"/>
    </xf>
    <xf numFmtId="0" fontId="7" fillId="2" borderId="15" xfId="2" applyFont="1" applyFill="1" applyBorder="1" applyAlignment="1">
      <alignment horizontal="left" vertical="top" wrapText="1"/>
    </xf>
    <xf numFmtId="0" fontId="9" fillId="2" borderId="78" xfId="4" applyFont="1" applyFill="1" applyBorder="1" applyAlignment="1">
      <alignment horizontal="center" vertical="center"/>
    </xf>
    <xf numFmtId="0" fontId="7" fillId="2" borderId="78" xfId="4" applyFont="1" applyFill="1" applyBorder="1" applyAlignment="1">
      <alignment horizontal="center" vertical="center" shrinkToFit="1"/>
    </xf>
    <xf numFmtId="0" fontId="7" fillId="2" borderId="79" xfId="4" applyFont="1" applyFill="1" applyBorder="1" applyAlignment="1">
      <alignment horizontal="center" vertical="center" shrinkToFit="1"/>
    </xf>
    <xf numFmtId="0" fontId="7" fillId="2" borderId="80" xfId="2" applyFont="1" applyFill="1" applyBorder="1" applyAlignment="1">
      <alignment horizontal="distributed" vertical="center" wrapText="1"/>
    </xf>
    <xf numFmtId="0" fontId="7" fillId="2" borderId="9" xfId="2" applyFont="1" applyFill="1" applyBorder="1" applyAlignment="1">
      <alignment horizontal="distributed" vertical="center" wrapText="1"/>
    </xf>
    <xf numFmtId="0" fontId="7" fillId="2" borderId="12" xfId="2" applyFont="1" applyFill="1" applyBorder="1" applyAlignment="1">
      <alignment horizontal="distributed" vertical="center" wrapText="1"/>
    </xf>
    <xf numFmtId="0" fontId="7" fillId="2" borderId="15" xfId="2" applyFont="1" applyFill="1" applyBorder="1" applyAlignment="1">
      <alignment horizontal="distributed" vertical="center" wrapText="1"/>
    </xf>
    <xf numFmtId="0" fontId="7" fillId="2" borderId="16" xfId="2" applyFont="1" applyFill="1" applyBorder="1" applyAlignment="1">
      <alignment horizontal="distributed" vertical="center" wrapText="1"/>
    </xf>
    <xf numFmtId="38" fontId="7" fillId="3" borderId="9" xfId="5" applyFont="1" applyFill="1" applyBorder="1" applyAlignment="1" applyProtection="1">
      <alignment horizontal="right" vertical="center" wrapText="1"/>
      <protection locked="0"/>
    </xf>
    <xf numFmtId="0" fontId="7" fillId="2" borderId="80" xfId="2" applyFont="1" applyFill="1" applyBorder="1">
      <alignment vertical="center"/>
    </xf>
    <xf numFmtId="38" fontId="7" fillId="3" borderId="12" xfId="5" applyFont="1" applyFill="1" applyBorder="1" applyAlignment="1" applyProtection="1">
      <alignment horizontal="right" vertical="center" wrapText="1"/>
      <protection locked="0"/>
    </xf>
    <xf numFmtId="0" fontId="6" fillId="2" borderId="60" xfId="2" applyFont="1" applyFill="1" applyBorder="1" applyAlignment="1">
      <alignment horizontal="left" vertical="center" shrinkToFit="1"/>
    </xf>
    <xf numFmtId="38" fontId="7" fillId="2" borderId="81" xfId="5" applyFont="1" applyFill="1" applyBorder="1" applyAlignment="1" applyProtection="1">
      <alignment horizontal="right" vertical="center"/>
    </xf>
    <xf numFmtId="38" fontId="7" fillId="2" borderId="0" xfId="5" applyFont="1" applyFill="1" applyBorder="1" applyAlignment="1" applyProtection="1">
      <alignment horizontal="right" vertical="center"/>
    </xf>
    <xf numFmtId="0" fontId="7" fillId="2" borderId="12" xfId="2" applyFont="1" applyFill="1" applyBorder="1" applyAlignment="1">
      <alignment horizontal="left" vertical="center" wrapText="1"/>
    </xf>
    <xf numFmtId="0" fontId="7" fillId="2" borderId="81" xfId="2" applyFont="1" applyFill="1" applyBorder="1">
      <alignment vertical="center"/>
    </xf>
    <xf numFmtId="0" fontId="7" fillId="2" borderId="15" xfId="2" applyFont="1" applyFill="1" applyBorder="1" applyAlignment="1">
      <alignment horizontal="left" vertical="center" wrapText="1"/>
    </xf>
    <xf numFmtId="0" fontId="7" fillId="2" borderId="16" xfId="2" applyFont="1" applyFill="1" applyBorder="1">
      <alignment vertical="center"/>
    </xf>
    <xf numFmtId="0" fontId="15" fillId="2" borderId="0" xfId="2" applyFont="1" applyFill="1" applyAlignment="1">
      <alignment horizontal="center" vertical="center"/>
    </xf>
    <xf numFmtId="0" fontId="16" fillId="2" borderId="0" xfId="2" applyFont="1" applyFill="1" applyAlignment="1">
      <alignment horizontal="right" vertical="center"/>
    </xf>
    <xf numFmtId="0" fontId="6" fillId="2" borderId="82" xfId="2" applyFont="1" applyFill="1" applyBorder="1">
      <alignment vertical="center"/>
    </xf>
    <xf numFmtId="0" fontId="7" fillId="2" borderId="21" xfId="2" applyFont="1" applyFill="1" applyBorder="1" applyAlignment="1">
      <alignment horizontal="distributed" vertical="center"/>
    </xf>
    <xf numFmtId="0" fontId="7" fillId="2" borderId="22" xfId="2" applyFont="1" applyFill="1" applyBorder="1" applyAlignment="1">
      <alignment horizontal="distributed" vertical="center"/>
    </xf>
    <xf numFmtId="0" fontId="7" fillId="2" borderId="24" xfId="2" applyFont="1" applyFill="1" applyBorder="1" applyAlignment="1">
      <alignment horizontal="distributed" vertical="center"/>
    </xf>
    <xf numFmtId="0" fontId="7" fillId="2" borderId="83" xfId="2" applyFont="1" applyFill="1" applyBorder="1" applyAlignment="1">
      <alignment horizontal="center" vertical="center"/>
    </xf>
    <xf numFmtId="0" fontId="7" fillId="2" borderId="84" xfId="2" applyFont="1" applyFill="1" applyBorder="1" applyAlignment="1">
      <alignment horizontal="center" vertical="center"/>
    </xf>
    <xf numFmtId="0" fontId="7" fillId="2" borderId="85" xfId="2" applyFont="1" applyFill="1" applyBorder="1" applyAlignment="1">
      <alignment horizontal="center" vertical="center"/>
    </xf>
    <xf numFmtId="0" fontId="7" fillId="2" borderId="86" xfId="2" applyFont="1" applyFill="1" applyBorder="1" applyAlignment="1">
      <alignment horizontal="center" vertical="center"/>
    </xf>
    <xf numFmtId="0" fontId="7" fillId="2" borderId="87" xfId="2" applyFont="1" applyFill="1" applyBorder="1" applyAlignment="1">
      <alignment horizontal="center" vertical="center"/>
    </xf>
    <xf numFmtId="0" fontId="7" fillId="2" borderId="88" xfId="2" applyFont="1" applyFill="1" applyBorder="1" applyAlignment="1">
      <alignment horizontal="center" vertical="center"/>
    </xf>
    <xf numFmtId="0" fontId="7" fillId="2" borderId="89" xfId="2" applyFont="1" applyFill="1" applyBorder="1" applyAlignment="1">
      <alignment horizontal="center" vertical="center"/>
    </xf>
    <xf numFmtId="0" fontId="7" fillId="2" borderId="90" xfId="2" applyFont="1" applyFill="1" applyBorder="1" applyAlignment="1">
      <alignment horizontal="center" vertical="center"/>
    </xf>
    <xf numFmtId="0" fontId="17" fillId="2" borderId="0" xfId="2" applyFont="1" applyFill="1" applyAlignment="1">
      <alignment horizontal="center" vertical="center"/>
    </xf>
    <xf numFmtId="0" fontId="7" fillId="2" borderId="27" xfId="2" applyFont="1" applyFill="1" applyBorder="1" applyAlignment="1">
      <alignment horizontal="distributed" vertical="center"/>
    </xf>
    <xf numFmtId="0" fontId="7" fillId="2" borderId="1" xfId="2" applyFont="1" applyFill="1" applyBorder="1" applyAlignment="1">
      <alignment horizontal="distributed" vertical="center"/>
    </xf>
    <xf numFmtId="0" fontId="7" fillId="2" borderId="31" xfId="2" applyFont="1" applyFill="1" applyBorder="1" applyAlignment="1">
      <alignment horizontal="distributed" vertical="center"/>
    </xf>
    <xf numFmtId="0" fontId="7" fillId="2" borderId="91" xfId="2" applyFont="1" applyFill="1" applyBorder="1" applyAlignment="1">
      <alignment horizontal="center" vertical="center"/>
    </xf>
    <xf numFmtId="0" fontId="7" fillId="2" borderId="92" xfId="2" applyFont="1" applyFill="1" applyBorder="1" applyAlignment="1">
      <alignment horizontal="center" vertical="center"/>
    </xf>
    <xf numFmtId="0" fontId="7" fillId="2" borderId="93" xfId="2" applyFont="1" applyFill="1" applyBorder="1" applyAlignment="1">
      <alignment horizontal="center" vertical="center"/>
    </xf>
    <xf numFmtId="0" fontId="7" fillId="2" borderId="94" xfId="2" applyFont="1" applyFill="1" applyBorder="1" applyAlignment="1">
      <alignment horizontal="center" vertical="center"/>
    </xf>
    <xf numFmtId="0" fontId="7" fillId="2" borderId="61" xfId="2" applyFont="1" applyFill="1" applyBorder="1" applyAlignment="1">
      <alignment horizontal="center" vertical="center"/>
    </xf>
    <xf numFmtId="0" fontId="7" fillId="2" borderId="60" xfId="2" applyFont="1" applyFill="1" applyBorder="1" applyAlignment="1">
      <alignment horizontal="center" vertical="center"/>
    </xf>
    <xf numFmtId="0" fontId="7" fillId="2" borderId="95" xfId="2" applyFont="1" applyFill="1" applyBorder="1" applyAlignment="1">
      <alignment horizontal="center" vertical="center"/>
    </xf>
    <xf numFmtId="0" fontId="7" fillId="2" borderId="96" xfId="2" applyFont="1" applyFill="1" applyBorder="1" applyAlignment="1">
      <alignment horizontal="center" vertical="center"/>
    </xf>
    <xf numFmtId="0" fontId="13" fillId="2" borderId="27" xfId="2" applyFont="1" applyFill="1" applyBorder="1" applyAlignment="1">
      <alignment horizontal="left" vertical="center"/>
    </xf>
    <xf numFmtId="0" fontId="13" fillId="2" borderId="1" xfId="2" applyFont="1" applyFill="1" applyBorder="1" applyAlignment="1">
      <alignment horizontal="left" vertical="center"/>
    </xf>
    <xf numFmtId="0" fontId="18" fillId="3" borderId="1" xfId="2" applyFont="1" applyFill="1" applyBorder="1" applyAlignment="1" applyProtection="1">
      <alignment horizontal="left" vertical="center" wrapText="1"/>
      <protection locked="0"/>
    </xf>
    <xf numFmtId="0" fontId="13" fillId="2" borderId="1" xfId="2" applyFont="1" applyFill="1" applyBorder="1" applyAlignment="1">
      <alignment horizontal="left" vertical="center" wrapText="1"/>
    </xf>
    <xf numFmtId="0" fontId="13" fillId="2" borderId="31" xfId="2" applyFont="1" applyFill="1" applyBorder="1" applyAlignment="1">
      <alignment horizontal="left" vertical="center" wrapText="1"/>
    </xf>
    <xf numFmtId="0" fontId="7" fillId="2" borderId="97" xfId="2" applyFont="1" applyFill="1" applyBorder="1" applyAlignment="1">
      <alignment horizontal="center" vertical="center"/>
    </xf>
    <xf numFmtId="0" fontId="7" fillId="2" borderId="98" xfId="2" applyFont="1" applyFill="1" applyBorder="1" applyAlignment="1">
      <alignment horizontal="center" vertical="center"/>
    </xf>
    <xf numFmtId="0" fontId="7" fillId="2" borderId="99" xfId="2" applyFont="1" applyFill="1" applyBorder="1" applyAlignment="1">
      <alignment horizontal="center" vertical="center"/>
    </xf>
    <xf numFmtId="0" fontId="7" fillId="2" borderId="100" xfId="2" applyFont="1" applyFill="1" applyBorder="1" applyAlignment="1">
      <alignment horizontal="center" vertical="center"/>
    </xf>
    <xf numFmtId="0" fontId="7" fillId="2" borderId="101" xfId="2" applyFont="1" applyFill="1" applyBorder="1" applyAlignment="1">
      <alignment horizontal="center" vertical="center"/>
    </xf>
    <xf numFmtId="0" fontId="7" fillId="2" borderId="91" xfId="2" applyFont="1" applyFill="1" applyBorder="1" applyAlignment="1">
      <alignment horizontal="left" vertical="center" wrapText="1"/>
    </xf>
    <xf numFmtId="0" fontId="7" fillId="2" borderId="92" xfId="2" applyFont="1" applyFill="1" applyBorder="1" applyAlignment="1">
      <alignment horizontal="left" vertical="center" wrapText="1"/>
    </xf>
    <xf numFmtId="0" fontId="7" fillId="2" borderId="102" xfId="2" applyFont="1" applyFill="1" applyBorder="1" applyAlignment="1">
      <alignment horizontal="left" vertical="center" wrapText="1"/>
    </xf>
    <xf numFmtId="0" fontId="7" fillId="3" borderId="28" xfId="2" applyFont="1" applyFill="1" applyBorder="1" applyAlignment="1" applyProtection="1">
      <alignment horizontal="center" vertical="center"/>
      <protection locked="0"/>
    </xf>
    <xf numFmtId="0" fontId="7" fillId="3" borderId="34" xfId="2" applyFont="1" applyFill="1" applyBorder="1" applyAlignment="1" applyProtection="1">
      <alignment horizontal="center" vertical="center"/>
      <protection locked="0"/>
    </xf>
    <xf numFmtId="0" fontId="16" fillId="2" borderId="29" xfId="2" applyFont="1" applyFill="1" applyBorder="1" applyAlignment="1">
      <alignment horizontal="center" vertical="center"/>
    </xf>
    <xf numFmtId="0" fontId="7" fillId="2" borderId="29" xfId="2" applyFont="1" applyFill="1" applyBorder="1" applyAlignment="1">
      <alignment horizontal="center" vertical="center"/>
    </xf>
    <xf numFmtId="0" fontId="7" fillId="3" borderId="29" xfId="2" applyFont="1" applyFill="1" applyBorder="1" applyAlignment="1" applyProtection="1">
      <alignment horizontal="center" vertical="center"/>
      <protection locked="0"/>
    </xf>
    <xf numFmtId="0" fontId="7" fillId="3" borderId="15" xfId="2" applyFont="1" applyFill="1" applyBorder="1" applyAlignment="1" applyProtection="1">
      <alignment horizontal="left" vertical="center"/>
      <protection locked="0"/>
    </xf>
    <xf numFmtId="0" fontId="7" fillId="3" borderId="103" xfId="2" applyFont="1" applyFill="1" applyBorder="1" applyAlignment="1" applyProtection="1">
      <alignment horizontal="left" vertical="center"/>
      <protection locked="0"/>
    </xf>
    <xf numFmtId="0" fontId="7" fillId="3" borderId="4" xfId="2" applyFont="1" applyFill="1" applyBorder="1" applyAlignment="1" applyProtection="1">
      <alignment horizontal="center" vertical="center"/>
      <protection locked="0"/>
    </xf>
    <xf numFmtId="0" fontId="16" fillId="2" borderId="2" xfId="2" applyFont="1" applyFill="1" applyBorder="1" applyAlignment="1">
      <alignment horizontal="center" vertical="center"/>
    </xf>
    <xf numFmtId="0" fontId="7" fillId="3" borderId="2" xfId="2" applyFont="1" applyFill="1" applyBorder="1" applyAlignment="1" applyProtection="1">
      <alignment horizontal="center" vertical="center"/>
      <protection locked="0"/>
    </xf>
    <xf numFmtId="0" fontId="7" fillId="3" borderId="104" xfId="2" applyFont="1" applyFill="1" applyBorder="1" applyAlignment="1" applyProtection="1">
      <alignment horizontal="left" vertical="center"/>
      <protection locked="0"/>
    </xf>
    <xf numFmtId="0" fontId="7" fillId="3" borderId="96" xfId="2" applyFont="1" applyFill="1" applyBorder="1" applyAlignment="1" applyProtection="1">
      <alignment horizontal="left" vertical="center"/>
      <protection locked="0"/>
    </xf>
    <xf numFmtId="49" fontId="16" fillId="3" borderId="2" xfId="2" applyNumberFormat="1" applyFont="1" applyFill="1" applyBorder="1" applyAlignment="1" applyProtection="1">
      <alignment horizontal="center" vertical="center"/>
      <protection locked="0"/>
    </xf>
    <xf numFmtId="0" fontId="7" fillId="2" borderId="1" xfId="2" applyFont="1" applyFill="1" applyBorder="1" applyAlignment="1">
      <alignment horizontal="center" vertical="center"/>
    </xf>
    <xf numFmtId="0" fontId="7" fillId="3" borderId="38" xfId="2" applyFont="1" applyFill="1" applyBorder="1" applyAlignment="1" applyProtection="1">
      <alignment horizontal="center" vertical="center"/>
      <protection locked="0"/>
    </xf>
    <xf numFmtId="0" fontId="7" fillId="2" borderId="39" xfId="2" applyFont="1" applyFill="1" applyBorder="1" applyAlignment="1">
      <alignment horizontal="center" vertical="center"/>
    </xf>
    <xf numFmtId="0" fontId="16" fillId="2" borderId="2" xfId="2" applyFont="1" applyFill="1" applyBorder="1">
      <alignment vertical="center"/>
    </xf>
    <xf numFmtId="0" fontId="7" fillId="2" borderId="105" xfId="2" applyFont="1" applyFill="1" applyBorder="1" applyAlignment="1">
      <alignment horizontal="center" vertical="center"/>
    </xf>
    <xf numFmtId="0" fontId="7" fillId="2" borderId="106"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34" xfId="2" applyFont="1" applyFill="1" applyBorder="1" applyAlignment="1">
      <alignment horizontal="center" vertical="center"/>
    </xf>
    <xf numFmtId="0" fontId="7" fillId="2" borderId="104" xfId="2" applyFont="1" applyFill="1" applyBorder="1" applyAlignment="1">
      <alignment horizontal="center" vertical="center"/>
    </xf>
    <xf numFmtId="0" fontId="7" fillId="2" borderId="93" xfId="2" applyFont="1" applyFill="1" applyBorder="1" applyAlignment="1">
      <alignment horizontal="left" vertical="center" wrapText="1"/>
    </xf>
    <xf numFmtId="0" fontId="7" fillId="2" borderId="4"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1" xfId="2" applyFont="1" applyFill="1" applyBorder="1" applyAlignment="1" applyProtection="1">
      <alignment horizontal="center" vertical="center"/>
      <protection locked="0"/>
    </xf>
    <xf numFmtId="176" fontId="7" fillId="2" borderId="0" xfId="2" applyNumberFormat="1" applyFont="1" applyFill="1" applyAlignment="1">
      <alignment vertical="center" shrinkToFit="1"/>
    </xf>
    <xf numFmtId="0" fontId="7" fillId="2" borderId="38" xfId="2" applyFont="1" applyFill="1" applyBorder="1" applyAlignment="1">
      <alignment horizontal="center" vertical="center"/>
    </xf>
    <xf numFmtId="0" fontId="7" fillId="2" borderId="107" xfId="2" applyFont="1" applyFill="1" applyBorder="1" applyAlignment="1">
      <alignment horizontal="center" vertical="center"/>
    </xf>
    <xf numFmtId="0" fontId="7" fillId="3" borderId="108" xfId="2" applyFont="1" applyFill="1" applyBorder="1" applyAlignment="1" applyProtection="1">
      <alignment horizontal="center" vertical="center"/>
      <protection locked="0"/>
    </xf>
    <xf numFmtId="0" fontId="7" fillId="3" borderId="93" xfId="2" applyFont="1" applyFill="1" applyBorder="1" applyAlignment="1" applyProtection="1">
      <alignment horizontal="center" vertical="center"/>
      <protection locked="0"/>
    </xf>
    <xf numFmtId="176" fontId="7" fillId="2" borderId="0" xfId="2" applyNumberFormat="1" applyFont="1" applyFill="1" applyAlignment="1">
      <alignment horizontal="right" vertical="center" shrinkToFit="1"/>
    </xf>
    <xf numFmtId="0" fontId="13" fillId="3" borderId="1" xfId="2" applyFont="1" applyFill="1" applyBorder="1" applyAlignment="1" applyProtection="1">
      <alignment horizontal="left" vertical="center"/>
      <protection locked="0"/>
    </xf>
    <xf numFmtId="0" fontId="13" fillId="3" borderId="31" xfId="2" applyFont="1" applyFill="1" applyBorder="1" applyAlignment="1" applyProtection="1">
      <alignment horizontal="left" vertical="center"/>
      <protection locked="0"/>
    </xf>
    <xf numFmtId="0" fontId="13" fillId="2" borderId="49" xfId="2" applyFont="1" applyFill="1" applyBorder="1" applyAlignment="1">
      <alignment horizontal="left" vertical="center"/>
    </xf>
    <xf numFmtId="0" fontId="13" fillId="2" borderId="50" xfId="2" applyFont="1" applyFill="1" applyBorder="1" applyAlignment="1">
      <alignment horizontal="left" vertical="center"/>
    </xf>
    <xf numFmtId="0" fontId="13" fillId="3" borderId="50" xfId="2" applyFont="1" applyFill="1" applyBorder="1" applyAlignment="1" applyProtection="1">
      <alignment horizontal="left" vertical="center"/>
      <protection locked="0"/>
    </xf>
    <xf numFmtId="0" fontId="13" fillId="3" borderId="59" xfId="2" applyFont="1" applyFill="1" applyBorder="1" applyAlignment="1" applyProtection="1">
      <alignment horizontal="left" vertical="center"/>
      <protection locked="0"/>
    </xf>
    <xf numFmtId="0" fontId="7" fillId="2" borderId="109" xfId="2" applyFont="1" applyFill="1" applyBorder="1" applyAlignment="1">
      <alignment horizontal="left" vertical="center" wrapText="1"/>
    </xf>
    <xf numFmtId="0" fontId="7" fillId="2" borderId="110" xfId="2" applyFont="1" applyFill="1" applyBorder="1" applyAlignment="1">
      <alignment horizontal="left" vertical="center" wrapText="1"/>
    </xf>
    <xf numFmtId="0" fontId="7" fillId="2" borderId="111" xfId="2" applyFont="1" applyFill="1" applyBorder="1" applyAlignment="1">
      <alignment horizontal="left" vertical="center" wrapText="1"/>
    </xf>
    <xf numFmtId="0" fontId="7" fillId="3" borderId="51" xfId="2" applyFont="1" applyFill="1" applyBorder="1" applyAlignment="1" applyProtection="1">
      <alignment horizontal="center" vertical="center"/>
      <protection locked="0"/>
    </xf>
    <xf numFmtId="0" fontId="7" fillId="3" borderId="58" xfId="2" applyFont="1" applyFill="1" applyBorder="1" applyAlignment="1" applyProtection="1">
      <alignment horizontal="center" vertical="center"/>
      <protection locked="0"/>
    </xf>
    <xf numFmtId="0" fontId="16" fillId="2" borderId="52" xfId="2" applyFont="1" applyFill="1" applyBorder="1">
      <alignment vertical="center"/>
    </xf>
    <xf numFmtId="0" fontId="7" fillId="3" borderId="112" xfId="2" applyFont="1" applyFill="1" applyBorder="1" applyAlignment="1" applyProtection="1">
      <alignment horizontal="center" vertical="center"/>
      <protection locked="0"/>
    </xf>
    <xf numFmtId="0" fontId="7" fillId="3" borderId="111" xfId="2" applyFont="1" applyFill="1" applyBorder="1" applyAlignment="1" applyProtection="1">
      <alignment horizontal="center" vertical="center"/>
      <protection locked="0"/>
    </xf>
    <xf numFmtId="0" fontId="7" fillId="3" borderId="52" xfId="2" applyFont="1" applyFill="1" applyBorder="1" applyAlignment="1" applyProtection="1">
      <alignment horizontal="center" vertical="center"/>
      <protection locked="0"/>
    </xf>
    <xf numFmtId="0" fontId="7" fillId="3" borderId="113" xfId="2" applyFont="1" applyFill="1" applyBorder="1" applyAlignment="1" applyProtection="1">
      <alignment horizontal="left" vertical="center"/>
      <protection locked="0"/>
    </xf>
    <xf numFmtId="0" fontId="7" fillId="3" borderId="114" xfId="2" applyFont="1" applyFill="1" applyBorder="1" applyAlignment="1" applyProtection="1">
      <alignment horizontal="left" vertical="center"/>
      <protection locked="0"/>
    </xf>
    <xf numFmtId="0" fontId="13" fillId="2" borderId="0" xfId="2" applyFont="1" applyFill="1" applyAlignment="1">
      <alignment horizontal="left" vertical="center"/>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6" fillId="2" borderId="0" xfId="2" applyFont="1" applyFill="1" applyAlignment="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5">
    <dxf>
      <border>
        <left/>
        <right/>
        <top style="thin">
          <color indexed="64"/>
        </top>
        <bottom/>
        <diagonal/>
        <vertical>
          <color auto="1"/>
        </vertical>
        <horizontal>
          <color auto="1"/>
        </horizontal>
      </border>
    </dxf>
    <dxf>
      <border>
        <left/>
        <right/>
        <top style="thin">
          <color indexed="64"/>
        </top>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4" tableBorderDxfId="33" totalsRowBorderDxfId="32">
  <autoFilter ref="H9:H12"/>
  <tableColumns count="1">
    <tableColumn id="1" name="松江市新製品・新技術開発支援事業補助金" dataDxfId="31"/>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30" tableBorderDxfId="29" totalsRowBorderDxfId="28">
  <autoFilter ref="C9:C11"/>
  <tableColumns count="1">
    <tableColumn id="1" name="松江市環境負荷軽減活動支援事業補助金" dataDxfId="27"/>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6" tableBorderDxfId="25" totalsRowBorderDxfId="24">
  <autoFilter ref="G9:G12"/>
  <tableColumns count="1">
    <tableColumn id="1" name="松江市販路開拓支援事業補助金" dataDxfId="23"/>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2" tableBorderDxfId="21" totalsRowBorderDxfId="20">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9" tableBorderDxfId="18" totalsRowBorderDxfId="17">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6" tableBorderDxfId="15" totalsRowBorderDxfId="14">
  <autoFilter ref="F9:F10"/>
  <tableColumns count="1">
    <tableColumn id="1" name="松江市職場改善活動支援事業補助金" dataDxfId="13"/>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2" tableBorderDxfId="11" totalsRowBorderDxfId="10">
  <autoFilter ref="E9:E10"/>
  <tableColumns count="1">
    <tableColumn id="1" name="松江市人材確保支援事業補助金" dataDxfId="9"/>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8" tableBorderDxfId="7" totalsRowBorderDxfId="6">
  <autoFilter ref="D9:D11"/>
  <tableColumns count="1">
    <tableColumn id="1" name="松江市人材育成支援事業補助金" dataDxfId="5"/>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J10" totalsRowShown="0" headerRowBorderDxfId="4" tableBorderDxfId="3" totalsRowBorderDxfId="2">
  <autoFilter ref="I9:J10"/>
  <tableColumns count="2">
    <tableColumn id="1" name="松江市小規模企業者支援事業補助金" dataDxfId="1"/>
    <tableColumn id="2" name="松江市ものづくり関心向上啓発活動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9"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table" Target="../tables/table10.xml" /><Relationship Id="rId2"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8"/>
  <sheetViews>
    <sheetView topLeftCell="A15" workbookViewId="0">
      <selection activeCell="E19" sqref="E19"/>
    </sheetView>
  </sheetViews>
  <sheetFormatPr defaultRowHeight="18.75"/>
  <cols>
    <col min="2" max="4" width="45.625" customWidth="1"/>
    <col min="5" max="5" width="70.625" customWidth="1"/>
    <col min="6" max="12" width="45.625" customWidth="1"/>
  </cols>
  <sheetData>
    <row r="1" spans="1:5">
      <c r="A1" s="1" t="s">
        <v>111</v>
      </c>
      <c r="B1" s="1" t="s">
        <v>112</v>
      </c>
      <c r="C1" s="1" t="s">
        <v>113</v>
      </c>
      <c r="D1" s="1" t="s">
        <v>84</v>
      </c>
      <c r="E1" s="1" t="s">
        <v>95</v>
      </c>
    </row>
    <row r="2" spans="1:5" ht="93.75">
      <c r="A2" s="1">
        <v>1</v>
      </c>
      <c r="B2" s="1" t="s">
        <v>114</v>
      </c>
      <c r="C2" s="1" t="s">
        <v>115</v>
      </c>
      <c r="D2" s="3" t="s">
        <v>254</v>
      </c>
      <c r="E2" s="3" t="s">
        <v>51</v>
      </c>
    </row>
    <row r="3" spans="1:5" ht="93.75">
      <c r="A3" s="1">
        <v>2</v>
      </c>
      <c r="B3" s="1" t="s">
        <v>114</v>
      </c>
      <c r="C3" s="1" t="s">
        <v>116</v>
      </c>
      <c r="D3" s="3" t="s">
        <v>254</v>
      </c>
      <c r="E3" s="3" t="s">
        <v>51</v>
      </c>
    </row>
    <row r="4" spans="1:5" ht="93.75">
      <c r="A4" s="1">
        <v>3</v>
      </c>
      <c r="B4" s="1" t="s">
        <v>119</v>
      </c>
      <c r="C4" s="1" t="s">
        <v>132</v>
      </c>
      <c r="D4" s="3" t="s">
        <v>255</v>
      </c>
      <c r="E4" s="3" t="s">
        <v>51</v>
      </c>
    </row>
    <row r="5" spans="1:5" ht="75">
      <c r="A5" s="1">
        <v>4</v>
      </c>
      <c r="B5" s="1" t="s">
        <v>119</v>
      </c>
      <c r="C5" s="1" t="s">
        <v>133</v>
      </c>
      <c r="D5" s="3" t="s">
        <v>131</v>
      </c>
      <c r="E5" s="3" t="s">
        <v>51</v>
      </c>
    </row>
    <row r="6" spans="1:5" ht="75">
      <c r="A6" s="1">
        <v>5</v>
      </c>
      <c r="B6" s="1" t="s">
        <v>120</v>
      </c>
      <c r="C6" s="1" t="s">
        <v>134</v>
      </c>
      <c r="D6" s="3" t="s">
        <v>256</v>
      </c>
      <c r="E6" s="3" t="s">
        <v>51</v>
      </c>
    </row>
    <row r="7" spans="1:5" ht="75">
      <c r="A7" s="1">
        <v>6</v>
      </c>
      <c r="B7" s="1" t="s">
        <v>120</v>
      </c>
      <c r="C7" s="1" t="s">
        <v>154</v>
      </c>
      <c r="D7" s="3" t="s">
        <v>256</v>
      </c>
      <c r="E7" s="3" t="s">
        <v>51</v>
      </c>
    </row>
    <row r="8" spans="1:5" ht="112.5">
      <c r="A8" s="1">
        <v>7</v>
      </c>
      <c r="B8" s="1" t="s">
        <v>123</v>
      </c>
      <c r="C8" s="1" t="s">
        <v>135</v>
      </c>
      <c r="D8" s="3" t="s">
        <v>151</v>
      </c>
      <c r="E8" s="3" t="s">
        <v>117</v>
      </c>
    </row>
    <row r="9" spans="1:5" ht="112.5">
      <c r="A9" s="1">
        <v>8</v>
      </c>
      <c r="B9" s="1" t="s">
        <v>123</v>
      </c>
      <c r="C9" s="1" t="s">
        <v>136</v>
      </c>
      <c r="D9" s="3" t="s">
        <v>151</v>
      </c>
      <c r="E9" s="3" t="s">
        <v>117</v>
      </c>
    </row>
    <row r="10" spans="1:5" ht="93.75">
      <c r="A10" s="1">
        <v>9</v>
      </c>
      <c r="B10" s="1" t="s">
        <v>125</v>
      </c>
      <c r="C10" s="1" t="s">
        <v>138</v>
      </c>
      <c r="D10" s="3" t="s">
        <v>258</v>
      </c>
      <c r="E10" s="3" t="s">
        <v>259</v>
      </c>
    </row>
    <row r="11" spans="1:5" ht="75">
      <c r="A11" s="1">
        <v>10</v>
      </c>
      <c r="B11" s="1" t="s">
        <v>121</v>
      </c>
      <c r="C11" s="1" t="s">
        <v>139</v>
      </c>
      <c r="D11" s="3" t="s">
        <v>127</v>
      </c>
      <c r="E11" s="3" t="s">
        <v>51</v>
      </c>
    </row>
    <row r="12" spans="1:5" ht="93.75">
      <c r="A12" s="1">
        <v>11</v>
      </c>
      <c r="B12" s="1" t="s">
        <v>128</v>
      </c>
      <c r="C12" s="1" t="s">
        <v>140</v>
      </c>
      <c r="D12" s="3" t="s">
        <v>256</v>
      </c>
      <c r="E12" s="3" t="s">
        <v>259</v>
      </c>
    </row>
    <row r="13" spans="1:5" ht="93.75">
      <c r="A13" s="1">
        <v>12</v>
      </c>
      <c r="B13" s="1" t="s">
        <v>128</v>
      </c>
      <c r="C13" s="1" t="s">
        <v>141</v>
      </c>
      <c r="D13" s="3" t="s">
        <v>256</v>
      </c>
      <c r="E13" s="3" t="s">
        <v>259</v>
      </c>
    </row>
    <row r="14" spans="1:5" ht="93.75">
      <c r="A14" s="1">
        <v>13</v>
      </c>
      <c r="B14" s="1" t="s">
        <v>128</v>
      </c>
      <c r="C14" s="1" t="s">
        <v>142</v>
      </c>
      <c r="D14" s="3" t="s">
        <v>256</v>
      </c>
      <c r="E14" s="3" t="s">
        <v>259</v>
      </c>
    </row>
    <row r="15" spans="1:5" ht="112.5">
      <c r="A15" s="1">
        <v>14</v>
      </c>
      <c r="B15" s="1" t="s">
        <v>129</v>
      </c>
      <c r="C15" s="1" t="s">
        <v>143</v>
      </c>
      <c r="D15" s="3" t="s">
        <v>43</v>
      </c>
      <c r="E15" s="3" t="s">
        <v>51</v>
      </c>
    </row>
    <row r="16" spans="1:5" ht="112.5">
      <c r="A16" s="1">
        <v>15</v>
      </c>
      <c r="B16" s="1" t="s">
        <v>129</v>
      </c>
      <c r="C16" s="1" t="s">
        <v>49</v>
      </c>
      <c r="D16" s="3" t="s">
        <v>43</v>
      </c>
      <c r="E16" s="3" t="s">
        <v>51</v>
      </c>
    </row>
    <row r="17" spans="1:5" ht="112.5">
      <c r="A17" s="1">
        <v>16</v>
      </c>
      <c r="B17" s="1" t="s">
        <v>129</v>
      </c>
      <c r="C17" s="1" t="s">
        <v>145</v>
      </c>
      <c r="D17" s="3" t="s">
        <v>43</v>
      </c>
      <c r="E17" s="3" t="s">
        <v>51</v>
      </c>
    </row>
    <row r="18" spans="1:5" ht="131.25">
      <c r="A18" s="1">
        <v>18</v>
      </c>
      <c r="B18" s="2" t="s">
        <v>297</v>
      </c>
      <c r="C18" s="2" t="s">
        <v>245</v>
      </c>
      <c r="D18" s="3" t="s">
        <v>298</v>
      </c>
      <c r="E18" s="3" t="s">
        <v>304</v>
      </c>
    </row>
  </sheetData>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7" width="3" style="27"/>
    <col min="8" max="8" width="4.125" style="27" customWidth="1"/>
    <col min="9" max="14" width="3" style="27"/>
    <col min="15" max="15" width="2" style="27" customWidth="1"/>
    <col min="16" max="29" width="3" style="27"/>
    <col min="30" max="30" width="9.5" style="27" bestFit="1" customWidth="1"/>
    <col min="31" max="32" width="20.625" style="27" customWidth="1"/>
    <col min="33" max="250" width="3" style="27"/>
    <col min="251" max="251" width="3.5" style="27" bestFit="1" customWidth="1"/>
    <col min="252" max="506" width="3" style="27"/>
    <col min="507" max="507" width="3.5" style="27" bestFit="1" customWidth="1"/>
    <col min="508" max="762" width="3" style="27"/>
    <col min="763" max="763" width="3.5" style="27" bestFit="1" customWidth="1"/>
    <col min="764" max="1018" width="3" style="27"/>
    <col min="1019" max="1019" width="3.5" style="27" bestFit="1" customWidth="1"/>
    <col min="1020" max="1274" width="3" style="27"/>
    <col min="1275" max="1275" width="3.5" style="27" bestFit="1" customWidth="1"/>
    <col min="1276" max="1530" width="3" style="27"/>
    <col min="1531" max="1531" width="3.5" style="27" bestFit="1" customWidth="1"/>
    <col min="1532" max="1786" width="3" style="27"/>
    <col min="1787" max="1787" width="3.5" style="27" bestFit="1" customWidth="1"/>
    <col min="1788" max="2042" width="3" style="27"/>
    <col min="2043" max="2043" width="3.5" style="27" bestFit="1" customWidth="1"/>
    <col min="2044" max="2298" width="3" style="27"/>
    <col min="2299" max="2299" width="3.5" style="27" bestFit="1" customWidth="1"/>
    <col min="2300" max="2554" width="3" style="27"/>
    <col min="2555" max="2555" width="3.5" style="27" bestFit="1" customWidth="1"/>
    <col min="2556" max="2810" width="3" style="27"/>
    <col min="2811" max="2811" width="3.5" style="27" bestFit="1" customWidth="1"/>
    <col min="2812" max="3066" width="3" style="27"/>
    <col min="3067" max="3067" width="3.5" style="27" bestFit="1" customWidth="1"/>
    <col min="3068" max="3322" width="3" style="27"/>
    <col min="3323" max="3323" width="3.5" style="27" bestFit="1" customWidth="1"/>
    <col min="3324" max="3578" width="3" style="27"/>
    <col min="3579" max="3579" width="3.5" style="27" bestFit="1" customWidth="1"/>
    <col min="3580" max="3834" width="3" style="27"/>
    <col min="3835" max="3835" width="3.5" style="27" bestFit="1" customWidth="1"/>
    <col min="3836" max="4090" width="3" style="27"/>
    <col min="4091" max="4091" width="3.5" style="27" bestFit="1" customWidth="1"/>
    <col min="4092" max="4346" width="3" style="27"/>
    <col min="4347" max="4347" width="3.5" style="27" bestFit="1" customWidth="1"/>
    <col min="4348" max="4602" width="3" style="27"/>
    <col min="4603" max="4603" width="3.5" style="27" bestFit="1" customWidth="1"/>
    <col min="4604" max="4858" width="3" style="27"/>
    <col min="4859" max="4859" width="3.5" style="27" bestFit="1" customWidth="1"/>
    <col min="4860" max="5114" width="3" style="27"/>
    <col min="5115" max="5115" width="3.5" style="27" bestFit="1" customWidth="1"/>
    <col min="5116" max="5370" width="3" style="27"/>
    <col min="5371" max="5371" width="3.5" style="27" bestFit="1" customWidth="1"/>
    <col min="5372" max="5626" width="3" style="27"/>
    <col min="5627" max="5627" width="3.5" style="27" bestFit="1" customWidth="1"/>
    <col min="5628" max="5882" width="3" style="27"/>
    <col min="5883" max="5883" width="3.5" style="27" bestFit="1" customWidth="1"/>
    <col min="5884" max="6138" width="3" style="27"/>
    <col min="6139" max="6139" width="3.5" style="27" bestFit="1" customWidth="1"/>
    <col min="6140" max="6394" width="3" style="27"/>
    <col min="6395" max="6395" width="3.5" style="27" bestFit="1" customWidth="1"/>
    <col min="6396" max="6650" width="3" style="27"/>
    <col min="6651" max="6651" width="3.5" style="27" bestFit="1" customWidth="1"/>
    <col min="6652" max="6906" width="3" style="27"/>
    <col min="6907" max="6907" width="3.5" style="27" bestFit="1" customWidth="1"/>
    <col min="6908" max="7162" width="3" style="27"/>
    <col min="7163" max="7163" width="3.5" style="27" bestFit="1" customWidth="1"/>
    <col min="7164" max="7418" width="3" style="27"/>
    <col min="7419" max="7419" width="3.5" style="27" bestFit="1" customWidth="1"/>
    <col min="7420" max="7674" width="3" style="27"/>
    <col min="7675" max="7675" width="3.5" style="27" bestFit="1" customWidth="1"/>
    <col min="7676" max="7930" width="3" style="27"/>
    <col min="7931" max="7931" width="3.5" style="27" bestFit="1" customWidth="1"/>
    <col min="7932" max="8186" width="3" style="27"/>
    <col min="8187" max="8187" width="3.5" style="27" bestFit="1" customWidth="1"/>
    <col min="8188" max="8442" width="3" style="27"/>
    <col min="8443" max="8443" width="3.5" style="27" bestFit="1" customWidth="1"/>
    <col min="8444" max="8698" width="3" style="27"/>
    <col min="8699" max="8699" width="3.5" style="27" bestFit="1" customWidth="1"/>
    <col min="8700" max="8954" width="3" style="27"/>
    <col min="8955" max="8955" width="3.5" style="27" bestFit="1" customWidth="1"/>
    <col min="8956" max="9210" width="3" style="27"/>
    <col min="9211" max="9211" width="3.5" style="27" bestFit="1" customWidth="1"/>
    <col min="9212" max="9466" width="3" style="27"/>
    <col min="9467" max="9467" width="3.5" style="27" bestFit="1" customWidth="1"/>
    <col min="9468" max="9722" width="3" style="27"/>
    <col min="9723" max="9723" width="3.5" style="27" bestFit="1" customWidth="1"/>
    <col min="9724" max="9978" width="3" style="27"/>
    <col min="9979" max="9979" width="3.5" style="27" bestFit="1" customWidth="1"/>
    <col min="9980" max="10234" width="3" style="27"/>
    <col min="10235" max="10235" width="3.5" style="27" bestFit="1" customWidth="1"/>
    <col min="10236" max="10490" width="3" style="27"/>
    <col min="10491" max="10491" width="3.5" style="27" bestFit="1" customWidth="1"/>
    <col min="10492" max="10746" width="3" style="27"/>
    <col min="10747" max="10747" width="3.5" style="27" bestFit="1" customWidth="1"/>
    <col min="10748" max="11002" width="3" style="27"/>
    <col min="11003" max="11003" width="3.5" style="27" bestFit="1" customWidth="1"/>
    <col min="11004" max="11258" width="3" style="27"/>
    <col min="11259" max="11259" width="3.5" style="27" bestFit="1" customWidth="1"/>
    <col min="11260" max="11514" width="3" style="27"/>
    <col min="11515" max="11515" width="3.5" style="27" bestFit="1" customWidth="1"/>
    <col min="11516" max="11770" width="3" style="27"/>
    <col min="11771" max="11771" width="3.5" style="27" bestFit="1" customWidth="1"/>
    <col min="11772" max="12026" width="3" style="27"/>
    <col min="12027" max="12027" width="3.5" style="27" bestFit="1" customWidth="1"/>
    <col min="12028" max="12282" width="3" style="27"/>
    <col min="12283" max="12283" width="3.5" style="27" bestFit="1" customWidth="1"/>
    <col min="12284" max="12538" width="3" style="27"/>
    <col min="12539" max="12539" width="3.5" style="27" bestFit="1" customWidth="1"/>
    <col min="12540" max="12794" width="3" style="27"/>
    <col min="12795" max="12795" width="3.5" style="27" bestFit="1" customWidth="1"/>
    <col min="12796" max="13050" width="3" style="27"/>
    <col min="13051" max="13051" width="3.5" style="27" bestFit="1" customWidth="1"/>
    <col min="13052" max="13306" width="3" style="27"/>
    <col min="13307" max="13307" width="3.5" style="27" bestFit="1" customWidth="1"/>
    <col min="13308" max="13562" width="3" style="27"/>
    <col min="13563" max="13563" width="3.5" style="27" bestFit="1" customWidth="1"/>
    <col min="13564" max="13818" width="3" style="27"/>
    <col min="13819" max="13819" width="3.5" style="27" bestFit="1" customWidth="1"/>
    <col min="13820" max="14074" width="3" style="27"/>
    <col min="14075" max="14075" width="3.5" style="27" bestFit="1" customWidth="1"/>
    <col min="14076" max="14330" width="3" style="27"/>
    <col min="14331" max="14331" width="3.5" style="27" bestFit="1" customWidth="1"/>
    <col min="14332" max="14586" width="3" style="27"/>
    <col min="14587" max="14587" width="3.5" style="27" bestFit="1" customWidth="1"/>
    <col min="14588" max="14842" width="3" style="27"/>
    <col min="14843" max="14843" width="3.5" style="27" bestFit="1" customWidth="1"/>
    <col min="14844" max="15098" width="3" style="27"/>
    <col min="15099" max="15099" width="3.5" style="27" bestFit="1" customWidth="1"/>
    <col min="15100" max="15354" width="3" style="27"/>
    <col min="15355" max="15355" width="3.5" style="27" bestFit="1" customWidth="1"/>
    <col min="15356" max="15610" width="3" style="27"/>
    <col min="15611" max="15611" width="3.5" style="27" bestFit="1" customWidth="1"/>
    <col min="15612" max="15866" width="3" style="27"/>
    <col min="15867" max="15867" width="3.5" style="27" bestFit="1" customWidth="1"/>
    <col min="15868" max="16122" width="3" style="27"/>
    <col min="16123" max="16123" width="3.5" style="27" bestFit="1" customWidth="1"/>
    <col min="16124" max="16384" width="3" style="27"/>
  </cols>
  <sheetData>
    <row r="1" spans="1:32" ht="20.100000000000001" customHeight="1">
      <c r="A1" s="29"/>
      <c r="B1" s="33" t="s">
        <v>98</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2" ht="39.950000000000003" customHeight="1">
      <c r="A2" s="319" t="s">
        <v>172</v>
      </c>
      <c r="B2" s="319"/>
      <c r="C2" s="319"/>
      <c r="D2" s="319"/>
      <c r="E2" s="319"/>
      <c r="F2" s="319"/>
      <c r="G2" s="319"/>
      <c r="H2" s="319"/>
      <c r="I2" s="319"/>
      <c r="J2" s="319"/>
      <c r="K2" s="319"/>
      <c r="L2" s="319"/>
      <c r="M2" s="322" t="s">
        <v>101</v>
      </c>
      <c r="N2" s="322"/>
      <c r="O2" s="33" t="s">
        <v>99</v>
      </c>
      <c r="P2" s="33"/>
      <c r="Q2" s="33"/>
      <c r="R2" s="33"/>
      <c r="S2" s="33"/>
      <c r="T2" s="33"/>
      <c r="U2" s="33"/>
      <c r="V2" s="33"/>
      <c r="W2" s="33"/>
      <c r="X2" s="33"/>
      <c r="Y2" s="33"/>
      <c r="Z2" s="33"/>
      <c r="AA2" s="33"/>
      <c r="AB2" s="33"/>
    </row>
    <row r="3" spans="1:32" ht="20.100000000000001" customHeight="1">
      <c r="A3" s="31"/>
      <c r="B3" s="34"/>
      <c r="C3" s="34"/>
      <c r="D3" s="34"/>
      <c r="E3" s="34"/>
      <c r="F3" s="34"/>
      <c r="G3" s="34"/>
      <c r="H3" s="34"/>
      <c r="I3" s="34"/>
      <c r="J3" s="34"/>
      <c r="K3" s="34"/>
      <c r="L3" s="34"/>
      <c r="M3" s="34"/>
      <c r="N3" s="34"/>
      <c r="O3" s="34"/>
      <c r="P3" s="34"/>
      <c r="Q3" s="34"/>
      <c r="R3" s="34"/>
      <c r="S3" s="34"/>
      <c r="T3" s="34"/>
      <c r="U3" s="75"/>
      <c r="V3" s="75"/>
      <c r="W3" s="75"/>
      <c r="X3" s="75"/>
      <c r="Y3" s="75"/>
      <c r="Z3" s="75"/>
      <c r="AA3" s="75"/>
      <c r="AB3" s="34"/>
    </row>
    <row r="4" spans="1:32" ht="20.100000000000001" customHeight="1">
      <c r="A4" s="32"/>
      <c r="B4" s="35" t="s">
        <v>26</v>
      </c>
      <c r="C4" s="35"/>
      <c r="D4" s="35"/>
      <c r="E4" s="35"/>
      <c r="F4" s="35"/>
      <c r="G4" s="35"/>
      <c r="H4" s="35"/>
      <c r="I4" s="35"/>
      <c r="J4" s="35"/>
      <c r="K4" s="32"/>
      <c r="L4" s="32"/>
      <c r="M4" s="32"/>
      <c r="N4" s="34"/>
      <c r="O4" s="34"/>
      <c r="P4" s="34"/>
      <c r="Q4" s="34"/>
      <c r="R4" s="34"/>
      <c r="S4" s="34"/>
      <c r="T4" s="34"/>
      <c r="U4" s="34"/>
      <c r="V4" s="34"/>
      <c r="W4" s="34"/>
      <c r="X4" s="34"/>
      <c r="Y4" s="34"/>
      <c r="Z4" s="34"/>
      <c r="AA4" s="34"/>
      <c r="AB4" s="34"/>
    </row>
    <row r="5" spans="1:32" ht="20.100000000000001" customHeight="1">
      <c r="A5" s="31"/>
      <c r="B5" s="34"/>
      <c r="C5" s="34"/>
      <c r="D5" s="34"/>
      <c r="E5" s="34"/>
      <c r="F5" s="34"/>
      <c r="G5" s="30" t="s">
        <v>56</v>
      </c>
      <c r="H5" s="30"/>
      <c r="I5" s="30"/>
      <c r="J5" s="30"/>
      <c r="K5" s="30"/>
      <c r="L5" s="67" t="s">
        <v>27</v>
      </c>
      <c r="M5" s="67"/>
      <c r="N5" s="67"/>
      <c r="O5" s="67"/>
      <c r="P5" s="67"/>
      <c r="Q5" s="67"/>
      <c r="R5" s="74">
        <f>基本情報設定シート!$C$9</f>
        <v>0</v>
      </c>
      <c r="S5" s="74"/>
      <c r="T5" s="74"/>
      <c r="U5" s="74"/>
      <c r="V5" s="74"/>
      <c r="W5" s="74"/>
      <c r="X5" s="74"/>
      <c r="Y5" s="74"/>
      <c r="Z5" s="74"/>
      <c r="AA5" s="74"/>
      <c r="AB5" s="74"/>
    </row>
    <row r="6" spans="1:32" ht="20.100000000000001" customHeight="1">
      <c r="A6" s="31"/>
      <c r="B6" s="34"/>
      <c r="C6" s="34"/>
      <c r="D6" s="34"/>
      <c r="E6" s="34"/>
      <c r="F6" s="34"/>
      <c r="G6" s="30"/>
      <c r="H6" s="30"/>
      <c r="I6" s="30"/>
      <c r="J6" s="30"/>
      <c r="K6" s="30"/>
      <c r="L6" s="68" t="s">
        <v>31</v>
      </c>
      <c r="M6" s="68"/>
      <c r="N6" s="68"/>
      <c r="O6" s="68"/>
      <c r="P6" s="68"/>
      <c r="Q6" s="68"/>
      <c r="R6" s="74">
        <f>基本情報設定シート!$C$3</f>
        <v>0</v>
      </c>
      <c r="S6" s="74"/>
      <c r="T6" s="74"/>
      <c r="U6" s="74"/>
      <c r="V6" s="74"/>
      <c r="W6" s="74"/>
      <c r="X6" s="74"/>
      <c r="Y6" s="74"/>
      <c r="Z6" s="74"/>
      <c r="AA6" s="74"/>
      <c r="AB6" s="74"/>
    </row>
    <row r="7" spans="1:32" ht="20.100000000000001" customHeight="1">
      <c r="A7" s="31"/>
      <c r="B7" s="34"/>
      <c r="C7" s="34"/>
      <c r="D7" s="34"/>
      <c r="E7" s="34"/>
      <c r="F7" s="34"/>
      <c r="G7" s="30"/>
      <c r="H7" s="30"/>
      <c r="I7" s="30"/>
      <c r="J7" s="30"/>
      <c r="K7" s="30"/>
      <c r="L7" s="68"/>
      <c r="M7" s="68"/>
      <c r="N7" s="68"/>
      <c r="O7" s="68"/>
      <c r="P7" s="68"/>
      <c r="Q7" s="68"/>
      <c r="R7" s="74" t="str">
        <f>基本情報設定シート!$C$4&amp;"　"&amp;基本情報設定シート!$C$5</f>
        <v>　</v>
      </c>
      <c r="S7" s="74"/>
      <c r="T7" s="74"/>
      <c r="U7" s="74"/>
      <c r="V7" s="74"/>
      <c r="W7" s="74"/>
      <c r="X7" s="74"/>
      <c r="Y7" s="74"/>
      <c r="Z7" s="74"/>
      <c r="AA7" s="74"/>
      <c r="AB7" s="74"/>
    </row>
    <row r="8" spans="1:32" s="28" customFormat="1" ht="60" customHeight="1">
      <c r="A8" s="29"/>
      <c r="B8" s="320" t="str">
        <f>IF($AE$10&lt;&gt;"",IF($AE$11&lt;&gt;"",CONCATENATE("　",TEXT($AE$11,"ggge年m月d日"),"付け","指令も産第"&amp;$AF$11&amp;"号の3","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の2","により補助金等の交付決定を受けた補助事業等について、下記のとおり",IF($M$2="変更","変更",IF($M$2="中止","中止","廃止")),"したいので、松江市補助金等交付規則第10条第3項の規定により、下記のとおり申請します。")),CONCATENATE("　",TEXT('(様式4号)着手届'!$H$10,"ggge年m月d日"),"付け","指令も産第"&amp;'(様式4号)着手届'!$W$10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29"/>
      <c r="AD8" s="223"/>
      <c r="AE8" s="270" t="s">
        <v>183</v>
      </c>
      <c r="AF8" s="273"/>
    </row>
    <row r="9" spans="1:32" s="28" customFormat="1" ht="39.950000000000003" customHeight="1">
      <c r="A9" s="30" t="s">
        <v>7</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D9" s="269" t="s">
        <v>262</v>
      </c>
      <c r="AE9" s="271" t="s">
        <v>181</v>
      </c>
      <c r="AF9" s="271" t="s">
        <v>182</v>
      </c>
    </row>
    <row r="10" spans="1:32" s="28" customFormat="1" ht="50.1" customHeight="1">
      <c r="A10" s="29"/>
      <c r="B10" s="224" t="s">
        <v>25</v>
      </c>
      <c r="C10" s="224"/>
      <c r="D10" s="224"/>
      <c r="E10" s="224"/>
      <c r="F10" s="224"/>
      <c r="G10" s="224"/>
      <c r="H10" s="256"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58"/>
      <c r="J10" s="258"/>
      <c r="K10" s="258"/>
      <c r="L10" s="259"/>
      <c r="M10" s="237" t="s">
        <v>9</v>
      </c>
      <c r="N10" s="238"/>
      <c r="O10" s="238"/>
      <c r="P10" s="238"/>
      <c r="Q10" s="241"/>
      <c r="R10" s="237"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38"/>
      <c r="T10" s="238"/>
      <c r="U10" s="238"/>
      <c r="V10" s="238"/>
      <c r="W10" s="238"/>
      <c r="X10" s="238"/>
      <c r="Y10" s="238"/>
      <c r="Z10" s="238"/>
      <c r="AA10" s="241"/>
      <c r="AB10" s="29"/>
      <c r="AD10" s="269" t="s">
        <v>146</v>
      </c>
      <c r="AE10" s="272"/>
      <c r="AF10" s="274"/>
    </row>
    <row r="11" spans="1:32" s="28" customFormat="1" ht="20.100000000000001" customHeight="1">
      <c r="A11" s="29"/>
      <c r="B11" s="224" t="s">
        <v>4</v>
      </c>
      <c r="C11" s="224"/>
      <c r="D11" s="224"/>
      <c r="E11" s="224"/>
      <c r="F11" s="224"/>
      <c r="G11" s="224"/>
      <c r="H11" s="46" t="e">
        <f>'(別記様式)交付申請書'!$F$10</f>
        <v>#NUM!</v>
      </c>
      <c r="I11" s="47"/>
      <c r="J11" s="47"/>
      <c r="K11" s="47"/>
      <c r="L11" s="48"/>
      <c r="M11" s="323" t="s">
        <v>57</v>
      </c>
      <c r="N11" s="324"/>
      <c r="O11" s="324"/>
      <c r="P11" s="324"/>
      <c r="Q11" s="324"/>
      <c r="R11" s="243" t="str">
        <f>基本情報設定シート!$C$10</f>
        <v>松江市ものづくり関心向上啓発活動支援事業補助金</v>
      </c>
      <c r="S11" s="245"/>
      <c r="T11" s="245"/>
      <c r="U11" s="245"/>
      <c r="V11" s="245"/>
      <c r="W11" s="245"/>
      <c r="X11" s="245"/>
      <c r="Y11" s="245"/>
      <c r="Z11" s="245"/>
      <c r="AA11" s="249"/>
      <c r="AB11" s="29"/>
      <c r="AD11" s="269" t="s">
        <v>215</v>
      </c>
      <c r="AE11" s="272"/>
      <c r="AF11" s="274"/>
    </row>
    <row r="12" spans="1:32" s="28" customFormat="1" ht="20.100000000000001" customHeight="1">
      <c r="A12" s="29"/>
      <c r="B12" s="37" t="s">
        <v>55</v>
      </c>
      <c r="C12" s="40"/>
      <c r="D12" s="40"/>
      <c r="E12" s="40"/>
      <c r="F12" s="40"/>
      <c r="G12" s="44"/>
      <c r="H12" s="238" t="str">
        <f>基本情報設定シート!$C$11</f>
        <v>ものづくり関心向上啓発活動支援事業</v>
      </c>
      <c r="I12" s="238"/>
      <c r="J12" s="238"/>
      <c r="K12" s="238"/>
      <c r="L12" s="238"/>
      <c r="M12" s="238"/>
      <c r="N12" s="238"/>
      <c r="O12" s="238"/>
      <c r="P12" s="238"/>
      <c r="Q12" s="238"/>
      <c r="R12" s="238"/>
      <c r="S12" s="238"/>
      <c r="T12" s="238"/>
      <c r="U12" s="238"/>
      <c r="V12" s="238"/>
      <c r="W12" s="238"/>
      <c r="X12" s="238"/>
      <c r="Y12" s="238"/>
      <c r="Z12" s="238"/>
      <c r="AA12" s="241"/>
      <c r="AB12" s="29"/>
    </row>
    <row r="13" spans="1:32" s="28" customFormat="1" ht="150" customHeight="1">
      <c r="A13" s="29"/>
      <c r="B13" s="237" t="str">
        <f>M2&amp;"内容"</f>
        <v>変更内容</v>
      </c>
      <c r="C13" s="238"/>
      <c r="D13" s="238"/>
      <c r="E13" s="238"/>
      <c r="F13" s="238"/>
      <c r="G13" s="241"/>
      <c r="H13" s="321"/>
      <c r="I13" s="321"/>
      <c r="J13" s="321"/>
      <c r="K13" s="321"/>
      <c r="L13" s="321"/>
      <c r="M13" s="321"/>
      <c r="N13" s="321"/>
      <c r="O13" s="321"/>
      <c r="P13" s="321"/>
      <c r="Q13" s="321"/>
      <c r="R13" s="321"/>
      <c r="S13" s="321"/>
      <c r="T13" s="321"/>
      <c r="U13" s="321"/>
      <c r="V13" s="321"/>
      <c r="W13" s="321"/>
      <c r="X13" s="321"/>
      <c r="Y13" s="321"/>
      <c r="Z13" s="321"/>
      <c r="AA13" s="325"/>
      <c r="AB13" s="29"/>
    </row>
    <row r="14" spans="1:32" s="28" customFormat="1" ht="150" customHeight="1">
      <c r="A14" s="29"/>
      <c r="B14" s="237" t="str">
        <f>M2&amp;"理由"</f>
        <v>変更理由</v>
      </c>
      <c r="C14" s="238"/>
      <c r="D14" s="238"/>
      <c r="E14" s="238"/>
      <c r="F14" s="238"/>
      <c r="G14" s="241"/>
      <c r="H14" s="321"/>
      <c r="I14" s="321"/>
      <c r="J14" s="321"/>
      <c r="K14" s="321"/>
      <c r="L14" s="321"/>
      <c r="M14" s="321"/>
      <c r="N14" s="321"/>
      <c r="O14" s="321"/>
      <c r="P14" s="321"/>
      <c r="Q14" s="321"/>
      <c r="R14" s="321"/>
      <c r="S14" s="321"/>
      <c r="T14" s="321"/>
      <c r="U14" s="321"/>
      <c r="V14" s="321"/>
      <c r="W14" s="321"/>
      <c r="X14" s="321"/>
      <c r="Y14" s="321"/>
      <c r="Z14" s="321"/>
      <c r="AA14" s="325"/>
      <c r="AB14" s="29"/>
    </row>
    <row r="15" spans="1:32" s="28" customFormat="1" ht="40" customHeight="1">
      <c r="A15" s="29"/>
      <c r="B15" s="37" t="s">
        <v>52</v>
      </c>
      <c r="C15" s="40"/>
      <c r="D15" s="40"/>
      <c r="E15" s="40"/>
      <c r="F15" s="40"/>
      <c r="G15" s="44"/>
      <c r="H15" s="265" t="s">
        <v>302</v>
      </c>
      <c r="I15" s="265"/>
      <c r="J15" s="265"/>
      <c r="K15" s="265"/>
      <c r="L15" s="265"/>
      <c r="M15" s="265"/>
      <c r="N15" s="265"/>
      <c r="O15" s="265"/>
      <c r="P15" s="265"/>
      <c r="Q15" s="265"/>
      <c r="R15" s="265"/>
      <c r="S15" s="265"/>
      <c r="T15" s="265"/>
      <c r="U15" s="265"/>
      <c r="V15" s="265"/>
      <c r="W15" s="265"/>
      <c r="X15" s="265"/>
      <c r="Y15" s="265"/>
      <c r="Z15" s="265"/>
      <c r="AA15" s="267"/>
      <c r="AB15" s="29"/>
    </row>
    <row r="16" spans="1:32" ht="18.75" customHeight="1">
      <c r="A16" s="34"/>
      <c r="B16" s="34"/>
      <c r="C16" s="34"/>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34"/>
    </row>
  </sheetData>
  <sheetProtection password="CA99" sheet="1" scenarios="1" formatCell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5">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F17"/>
  <sheetViews>
    <sheetView view="pageBreakPreview" zoomScale="90" zoomScaleNormal="85" zoomScaleSheetLayoutView="90" workbookViewId="0">
      <selection activeCell="U15" sqref="U15:AA15"/>
    </sheetView>
  </sheetViews>
  <sheetFormatPr defaultColWidth="3" defaultRowHeight="18.75" customHeight="1"/>
  <cols>
    <col min="1" max="1" width="3" style="27"/>
    <col min="2" max="2" width="2" style="27" customWidth="1"/>
    <col min="3" max="3" width="4.625" style="27" customWidth="1"/>
    <col min="4" max="29" width="3" style="27"/>
    <col min="30" max="30" width="9.5" style="27" bestFit="1" customWidth="1"/>
    <col min="31" max="32" width="20.625" style="27" customWidth="1"/>
    <col min="33" max="251" width="3" style="27"/>
    <col min="252" max="252" width="3.5" style="27" bestFit="1" customWidth="1"/>
    <col min="253" max="507" width="3" style="27"/>
    <col min="508" max="508" width="3.5" style="27" bestFit="1" customWidth="1"/>
    <col min="509" max="763" width="3" style="27"/>
    <col min="764" max="764" width="3.5" style="27" bestFit="1" customWidth="1"/>
    <col min="765" max="1019" width="3" style="27"/>
    <col min="1020" max="1020" width="3.5" style="27" bestFit="1" customWidth="1"/>
    <col min="1021" max="1275" width="3" style="27"/>
    <col min="1276" max="1276" width="3.5" style="27" bestFit="1" customWidth="1"/>
    <col min="1277" max="1531" width="3" style="27"/>
    <col min="1532" max="1532" width="3.5" style="27" bestFit="1" customWidth="1"/>
    <col min="1533" max="1787" width="3" style="27"/>
    <col min="1788" max="1788" width="3.5" style="27" bestFit="1" customWidth="1"/>
    <col min="1789" max="2043" width="3" style="27"/>
    <col min="2044" max="2044" width="3.5" style="27" bestFit="1" customWidth="1"/>
    <col min="2045" max="2299" width="3" style="27"/>
    <col min="2300" max="2300" width="3.5" style="27" bestFit="1" customWidth="1"/>
    <col min="2301" max="2555" width="3" style="27"/>
    <col min="2556" max="2556" width="3.5" style="27" bestFit="1" customWidth="1"/>
    <col min="2557" max="2811" width="3" style="27"/>
    <col min="2812" max="2812" width="3.5" style="27" bestFit="1" customWidth="1"/>
    <col min="2813" max="3067" width="3" style="27"/>
    <col min="3068" max="3068" width="3.5" style="27" bestFit="1" customWidth="1"/>
    <col min="3069" max="3323" width="3" style="27"/>
    <col min="3324" max="3324" width="3.5" style="27" bestFit="1" customWidth="1"/>
    <col min="3325" max="3579" width="3" style="27"/>
    <col min="3580" max="3580" width="3.5" style="27" bestFit="1" customWidth="1"/>
    <col min="3581" max="3835" width="3" style="27"/>
    <col min="3836" max="3836" width="3.5" style="27" bestFit="1" customWidth="1"/>
    <col min="3837" max="4091" width="3" style="27"/>
    <col min="4092" max="4092" width="3.5" style="27" bestFit="1" customWidth="1"/>
    <col min="4093" max="4347" width="3" style="27"/>
    <col min="4348" max="4348" width="3.5" style="27" bestFit="1" customWidth="1"/>
    <col min="4349" max="4603" width="3" style="27"/>
    <col min="4604" max="4604" width="3.5" style="27" bestFit="1" customWidth="1"/>
    <col min="4605" max="4859" width="3" style="27"/>
    <col min="4860" max="4860" width="3.5" style="27" bestFit="1" customWidth="1"/>
    <col min="4861" max="5115" width="3" style="27"/>
    <col min="5116" max="5116" width="3.5" style="27" bestFit="1" customWidth="1"/>
    <col min="5117" max="5371" width="3" style="27"/>
    <col min="5372" max="5372" width="3.5" style="27" bestFit="1" customWidth="1"/>
    <col min="5373" max="5627" width="3" style="27"/>
    <col min="5628" max="5628" width="3.5" style="27" bestFit="1" customWidth="1"/>
    <col min="5629" max="5883" width="3" style="27"/>
    <col min="5884" max="5884" width="3.5" style="27" bestFit="1" customWidth="1"/>
    <col min="5885" max="6139" width="3" style="27"/>
    <col min="6140" max="6140" width="3.5" style="27" bestFit="1" customWidth="1"/>
    <col min="6141" max="6395" width="3" style="27"/>
    <col min="6396" max="6396" width="3.5" style="27" bestFit="1" customWidth="1"/>
    <col min="6397" max="6651" width="3" style="27"/>
    <col min="6652" max="6652" width="3.5" style="27" bestFit="1" customWidth="1"/>
    <col min="6653" max="6907" width="3" style="27"/>
    <col min="6908" max="6908" width="3.5" style="27" bestFit="1" customWidth="1"/>
    <col min="6909" max="7163" width="3" style="27"/>
    <col min="7164" max="7164" width="3.5" style="27" bestFit="1" customWidth="1"/>
    <col min="7165" max="7419" width="3" style="27"/>
    <col min="7420" max="7420" width="3.5" style="27" bestFit="1" customWidth="1"/>
    <col min="7421" max="7675" width="3" style="27"/>
    <col min="7676" max="7676" width="3.5" style="27" bestFit="1" customWidth="1"/>
    <col min="7677" max="7931" width="3" style="27"/>
    <col min="7932" max="7932" width="3.5" style="27" bestFit="1" customWidth="1"/>
    <col min="7933" max="8187" width="3" style="27"/>
    <col min="8188" max="8188" width="3.5" style="27" bestFit="1" customWidth="1"/>
    <col min="8189" max="8443" width="3" style="27"/>
    <col min="8444" max="8444" width="3.5" style="27" bestFit="1" customWidth="1"/>
    <col min="8445" max="8699" width="3" style="27"/>
    <col min="8700" max="8700" width="3.5" style="27" bestFit="1" customWidth="1"/>
    <col min="8701" max="8955" width="3" style="27"/>
    <col min="8956" max="8956" width="3.5" style="27" bestFit="1" customWidth="1"/>
    <col min="8957" max="9211" width="3" style="27"/>
    <col min="9212" max="9212" width="3.5" style="27" bestFit="1" customWidth="1"/>
    <col min="9213" max="9467" width="3" style="27"/>
    <col min="9468" max="9468" width="3.5" style="27" bestFit="1" customWidth="1"/>
    <col min="9469" max="9723" width="3" style="27"/>
    <col min="9724" max="9724" width="3.5" style="27" bestFit="1" customWidth="1"/>
    <col min="9725" max="9979" width="3" style="27"/>
    <col min="9980" max="9980" width="3.5" style="27" bestFit="1" customWidth="1"/>
    <col min="9981" max="10235" width="3" style="27"/>
    <col min="10236" max="10236" width="3.5" style="27" bestFit="1" customWidth="1"/>
    <col min="10237" max="10491" width="3" style="27"/>
    <col min="10492" max="10492" width="3.5" style="27" bestFit="1" customWidth="1"/>
    <col min="10493" max="10747" width="3" style="27"/>
    <col min="10748" max="10748" width="3.5" style="27" bestFit="1" customWidth="1"/>
    <col min="10749" max="11003" width="3" style="27"/>
    <col min="11004" max="11004" width="3.5" style="27" bestFit="1" customWidth="1"/>
    <col min="11005" max="11259" width="3" style="27"/>
    <col min="11260" max="11260" width="3.5" style="27" bestFit="1" customWidth="1"/>
    <col min="11261" max="11515" width="3" style="27"/>
    <col min="11516" max="11516" width="3.5" style="27" bestFit="1" customWidth="1"/>
    <col min="11517" max="11771" width="3" style="27"/>
    <col min="11772" max="11772" width="3.5" style="27" bestFit="1" customWidth="1"/>
    <col min="11773" max="12027" width="3" style="27"/>
    <col min="12028" max="12028" width="3.5" style="27" bestFit="1" customWidth="1"/>
    <col min="12029" max="12283" width="3" style="27"/>
    <col min="12284" max="12284" width="3.5" style="27" bestFit="1" customWidth="1"/>
    <col min="12285" max="12539" width="3" style="27"/>
    <col min="12540" max="12540" width="3.5" style="27" bestFit="1" customWidth="1"/>
    <col min="12541" max="12795" width="3" style="27"/>
    <col min="12796" max="12796" width="3.5" style="27" bestFit="1" customWidth="1"/>
    <col min="12797" max="13051" width="3" style="27"/>
    <col min="13052" max="13052" width="3.5" style="27" bestFit="1" customWidth="1"/>
    <col min="13053" max="13307" width="3" style="27"/>
    <col min="13308" max="13308" width="3.5" style="27" bestFit="1" customWidth="1"/>
    <col min="13309" max="13563" width="3" style="27"/>
    <col min="13564" max="13564" width="3.5" style="27" bestFit="1" customWidth="1"/>
    <col min="13565" max="13819" width="3" style="27"/>
    <col min="13820" max="13820" width="3.5" style="27" bestFit="1" customWidth="1"/>
    <col min="13821" max="14075" width="3" style="27"/>
    <col min="14076" max="14076" width="3.5" style="27" bestFit="1" customWidth="1"/>
    <col min="14077" max="14331" width="3" style="27"/>
    <col min="14332" max="14332" width="3.5" style="27" bestFit="1" customWidth="1"/>
    <col min="14333" max="14587" width="3" style="27"/>
    <col min="14588" max="14588" width="3.5" style="27" bestFit="1" customWidth="1"/>
    <col min="14589" max="14843" width="3" style="27"/>
    <col min="14844" max="14844" width="3.5" style="27" bestFit="1" customWidth="1"/>
    <col min="14845" max="15099" width="3" style="27"/>
    <col min="15100" max="15100" width="3.5" style="27" bestFit="1" customWidth="1"/>
    <col min="15101" max="15355" width="3" style="27"/>
    <col min="15356" max="15356" width="3.5" style="27" bestFit="1" customWidth="1"/>
    <col min="15357" max="15611" width="3" style="27"/>
    <col min="15612" max="15612" width="3.5" style="27" bestFit="1" customWidth="1"/>
    <col min="15613" max="15867" width="3" style="27"/>
    <col min="15868" max="15868" width="3.5" style="27" bestFit="1" customWidth="1"/>
    <col min="15869" max="16123" width="3" style="27"/>
    <col min="16124" max="16124" width="3.5" style="27" bestFit="1" customWidth="1"/>
    <col min="16125" max="16384" width="3" style="27"/>
  </cols>
  <sheetData>
    <row r="1" spans="1:32" ht="20.100000000000001" customHeight="1">
      <c r="A1" s="29"/>
      <c r="B1" s="33" t="s">
        <v>35</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2" ht="39.950000000000003" customHeight="1">
      <c r="A2" s="30" t="s">
        <v>176</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32" ht="20.100000000000001" customHeight="1">
      <c r="A3" s="31"/>
      <c r="B3" s="34"/>
      <c r="C3" s="34"/>
      <c r="D3" s="34"/>
      <c r="E3" s="34"/>
      <c r="F3" s="34"/>
      <c r="G3" s="34"/>
      <c r="H3" s="34"/>
      <c r="I3" s="34"/>
      <c r="J3" s="34"/>
      <c r="K3" s="34"/>
      <c r="L3" s="34"/>
      <c r="M3" s="34"/>
      <c r="N3" s="34"/>
      <c r="O3" s="34"/>
      <c r="P3" s="34"/>
      <c r="Q3" s="34"/>
      <c r="R3" s="34"/>
      <c r="S3" s="34"/>
      <c r="T3" s="34"/>
      <c r="U3" s="246">
        <f>$U$15</f>
        <v>0</v>
      </c>
      <c r="V3" s="246"/>
      <c r="W3" s="246"/>
      <c r="X3" s="246"/>
      <c r="Y3" s="246"/>
      <c r="Z3" s="246"/>
      <c r="AA3" s="246"/>
      <c r="AB3" s="34"/>
    </row>
    <row r="4" spans="1:32"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32" ht="20.100000000000001" customHeight="1">
      <c r="A5" s="31"/>
      <c r="B5" s="34"/>
      <c r="C5" s="34"/>
      <c r="D5" s="34"/>
      <c r="E5" s="34"/>
      <c r="F5" s="34"/>
      <c r="G5" s="34"/>
      <c r="H5" s="30" t="s">
        <v>56</v>
      </c>
      <c r="I5" s="30"/>
      <c r="J5" s="30"/>
      <c r="K5" s="30"/>
      <c r="L5" s="30"/>
      <c r="M5" s="67" t="s">
        <v>27</v>
      </c>
      <c r="N5" s="67"/>
      <c r="O5" s="67"/>
      <c r="P5" s="67"/>
      <c r="Q5" s="67"/>
      <c r="R5" s="35">
        <f>基本情報設定シート!$C$9</f>
        <v>0</v>
      </c>
      <c r="S5" s="35"/>
      <c r="T5" s="35"/>
      <c r="U5" s="35"/>
      <c r="V5" s="35"/>
      <c r="W5" s="35"/>
      <c r="X5" s="35"/>
      <c r="Y5" s="35"/>
      <c r="Z5" s="35"/>
      <c r="AA5" s="35"/>
      <c r="AB5" s="35"/>
    </row>
    <row r="6" spans="1:32" ht="20.100000000000001" customHeight="1">
      <c r="A6" s="31"/>
      <c r="B6" s="34"/>
      <c r="C6" s="34"/>
      <c r="D6" s="34"/>
      <c r="E6" s="34"/>
      <c r="F6" s="34"/>
      <c r="G6" s="34"/>
      <c r="H6" s="30"/>
      <c r="I6" s="30"/>
      <c r="J6" s="30"/>
      <c r="K6" s="30"/>
      <c r="L6" s="30"/>
      <c r="M6" s="68" t="s">
        <v>31</v>
      </c>
      <c r="N6" s="67"/>
      <c r="O6" s="67"/>
      <c r="P6" s="67"/>
      <c r="Q6" s="67"/>
      <c r="R6" s="74">
        <f>基本情報設定シート!$C$3</f>
        <v>0</v>
      </c>
      <c r="S6" s="74"/>
      <c r="T6" s="74"/>
      <c r="U6" s="74"/>
      <c r="V6" s="74"/>
      <c r="W6" s="74"/>
      <c r="X6" s="74"/>
      <c r="Y6" s="74"/>
      <c r="Z6" s="74"/>
      <c r="AA6" s="74"/>
      <c r="AB6" s="74"/>
    </row>
    <row r="7" spans="1:32" ht="20.100000000000001" customHeight="1">
      <c r="A7" s="31"/>
      <c r="B7" s="34"/>
      <c r="C7" s="34"/>
      <c r="D7" s="34"/>
      <c r="E7" s="34"/>
      <c r="F7" s="34"/>
      <c r="G7" s="34"/>
      <c r="H7" s="30"/>
      <c r="I7" s="30"/>
      <c r="J7" s="30"/>
      <c r="K7" s="30"/>
      <c r="L7" s="30"/>
      <c r="M7" s="67"/>
      <c r="N7" s="67"/>
      <c r="O7" s="67"/>
      <c r="P7" s="67"/>
      <c r="Q7" s="67"/>
      <c r="R7" s="74" t="str">
        <f>基本情報設定シート!$C$4&amp;"　"&amp;基本情報設定シート!$C$5</f>
        <v>　</v>
      </c>
      <c r="S7" s="74"/>
      <c r="T7" s="74"/>
      <c r="U7" s="74"/>
      <c r="V7" s="74"/>
      <c r="W7" s="74"/>
      <c r="X7" s="74"/>
      <c r="Y7" s="74"/>
      <c r="Z7" s="74"/>
      <c r="AA7" s="74"/>
      <c r="AB7" s="74"/>
    </row>
    <row r="8" spans="1:32" s="223" customFormat="1" ht="60" customHeight="1">
      <c r="A8" s="45"/>
      <c r="B8" s="36" t="s">
        <v>179</v>
      </c>
      <c r="C8" s="36"/>
      <c r="D8" s="36"/>
      <c r="E8" s="36"/>
      <c r="F8" s="36"/>
      <c r="G8" s="36"/>
      <c r="H8" s="36"/>
      <c r="I8" s="36"/>
      <c r="J8" s="36"/>
      <c r="K8" s="36"/>
      <c r="L8" s="36"/>
      <c r="M8" s="36"/>
      <c r="N8" s="36"/>
      <c r="O8" s="36"/>
      <c r="P8" s="36"/>
      <c r="Q8" s="36"/>
      <c r="R8" s="36"/>
      <c r="S8" s="36"/>
      <c r="T8" s="36"/>
      <c r="U8" s="36"/>
      <c r="V8" s="36"/>
      <c r="W8" s="36"/>
      <c r="X8" s="36"/>
      <c r="Y8" s="36"/>
      <c r="Z8" s="36"/>
      <c r="AA8" s="36"/>
      <c r="AB8" s="45"/>
      <c r="AE8" s="270" t="s">
        <v>183</v>
      </c>
      <c r="AF8" s="273"/>
    </row>
    <row r="9" spans="1:32" s="28" customFormat="1" ht="30" customHeight="1">
      <c r="A9" s="30" t="s">
        <v>7</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D9" s="269" t="s">
        <v>262</v>
      </c>
      <c r="AE9" s="271" t="s">
        <v>181</v>
      </c>
      <c r="AF9" s="271" t="s">
        <v>182</v>
      </c>
    </row>
    <row r="10" spans="1:32" s="28" customFormat="1" ht="39.950000000000003" customHeight="1">
      <c r="A10" s="30"/>
      <c r="B10" s="224" t="s">
        <v>25</v>
      </c>
      <c r="C10" s="224"/>
      <c r="D10" s="224"/>
      <c r="E10" s="224"/>
      <c r="F10" s="224"/>
      <c r="G10" s="224"/>
      <c r="H10" s="256"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58"/>
      <c r="J10" s="258"/>
      <c r="K10" s="258"/>
      <c r="L10" s="259"/>
      <c r="M10" s="237" t="s">
        <v>9</v>
      </c>
      <c r="N10" s="238"/>
      <c r="O10" s="238"/>
      <c r="P10" s="238"/>
      <c r="Q10" s="241"/>
      <c r="R10" s="237"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38"/>
      <c r="T10" s="238"/>
      <c r="U10" s="238"/>
      <c r="V10" s="238"/>
      <c r="W10" s="238"/>
      <c r="X10" s="238"/>
      <c r="Y10" s="238"/>
      <c r="Z10" s="238"/>
      <c r="AA10" s="241"/>
      <c r="AB10" s="30"/>
      <c r="AD10" s="269" t="s">
        <v>146</v>
      </c>
      <c r="AE10" s="272"/>
      <c r="AF10" s="274"/>
    </row>
    <row r="11" spans="1:32" s="28" customFormat="1" ht="20.100000000000001" customHeight="1">
      <c r="A11" s="29"/>
      <c r="B11" s="224" t="s">
        <v>4</v>
      </c>
      <c r="C11" s="224"/>
      <c r="D11" s="224"/>
      <c r="E11" s="224"/>
      <c r="F11" s="224"/>
      <c r="G11" s="224"/>
      <c r="H11" s="46" t="e">
        <f>'(別記様式)交付申請書'!$F$10</f>
        <v>#NUM!</v>
      </c>
      <c r="I11" s="47"/>
      <c r="J11" s="47"/>
      <c r="K11" s="47"/>
      <c r="L11" s="48"/>
      <c r="M11" s="237" t="s">
        <v>57</v>
      </c>
      <c r="N11" s="238"/>
      <c r="O11" s="238"/>
      <c r="P11" s="238"/>
      <c r="Q11" s="241"/>
      <c r="R11" s="243" t="str">
        <f>基本情報設定シート!$C$10</f>
        <v>松江市ものづくり関心向上啓発活動支援事業補助金</v>
      </c>
      <c r="S11" s="245"/>
      <c r="T11" s="245"/>
      <c r="U11" s="245"/>
      <c r="V11" s="245"/>
      <c r="W11" s="245"/>
      <c r="X11" s="245"/>
      <c r="Y11" s="245"/>
      <c r="Z11" s="245"/>
      <c r="AA11" s="249"/>
      <c r="AB11" s="29"/>
      <c r="AD11" s="269" t="s">
        <v>215</v>
      </c>
      <c r="AE11" s="272"/>
      <c r="AF11" s="274"/>
    </row>
    <row r="12" spans="1:32" s="28" customFormat="1" ht="20.100000000000001" customHeight="1">
      <c r="A12" s="29"/>
      <c r="B12" s="225" t="s">
        <v>19</v>
      </c>
      <c r="C12" s="226"/>
      <c r="D12" s="226"/>
      <c r="E12" s="226"/>
      <c r="F12" s="226"/>
      <c r="G12" s="228"/>
      <c r="H12" s="52" t="str">
        <f>基本情報設定シート!$C$11</f>
        <v>ものづくり関心向上啓発活動支援事業</v>
      </c>
      <c r="I12" s="60"/>
      <c r="J12" s="60"/>
      <c r="K12" s="60"/>
      <c r="L12" s="60"/>
      <c r="M12" s="60"/>
      <c r="N12" s="60"/>
      <c r="O12" s="60"/>
      <c r="P12" s="60"/>
      <c r="Q12" s="60"/>
      <c r="R12" s="60"/>
      <c r="S12" s="60"/>
      <c r="T12" s="60"/>
      <c r="U12" s="60"/>
      <c r="V12" s="60"/>
      <c r="W12" s="60"/>
      <c r="X12" s="60"/>
      <c r="Y12" s="60"/>
      <c r="Z12" s="60"/>
      <c r="AA12" s="79"/>
      <c r="AB12" s="29"/>
    </row>
    <row r="13" spans="1:32" s="28" customFormat="1" ht="99.95" customHeight="1">
      <c r="A13" s="29"/>
      <c r="B13" s="225" t="s">
        <v>59</v>
      </c>
      <c r="C13" s="226"/>
      <c r="D13" s="226"/>
      <c r="E13" s="226"/>
      <c r="F13" s="226"/>
      <c r="G13" s="228"/>
      <c r="H13" s="230">
        <f>'(別記様式)交付申請書'!$K$12</f>
        <v>0</v>
      </c>
      <c r="I13" s="233"/>
      <c r="J13" s="233"/>
      <c r="K13" s="233"/>
      <c r="L13" s="233"/>
      <c r="M13" s="233"/>
      <c r="N13" s="233"/>
      <c r="O13" s="233"/>
      <c r="P13" s="233"/>
      <c r="Q13" s="233"/>
      <c r="R13" s="233"/>
      <c r="S13" s="233"/>
      <c r="T13" s="233"/>
      <c r="U13" s="233"/>
      <c r="V13" s="233"/>
      <c r="W13" s="233"/>
      <c r="X13" s="233"/>
      <c r="Y13" s="233"/>
      <c r="Z13" s="233"/>
      <c r="AA13" s="250"/>
      <c r="AB13" s="29"/>
    </row>
    <row r="14" spans="1:32" s="28" customFormat="1" ht="39.950000000000003" customHeight="1">
      <c r="A14" s="29"/>
      <c r="B14" s="225" t="s">
        <v>60</v>
      </c>
      <c r="C14" s="226"/>
      <c r="D14" s="226"/>
      <c r="E14" s="226"/>
      <c r="F14" s="226"/>
      <c r="G14" s="226"/>
      <c r="H14" s="230">
        <f>'(様式4号)着手届'!$H$14</f>
        <v>0</v>
      </c>
      <c r="I14" s="234"/>
      <c r="J14" s="234"/>
      <c r="K14" s="234"/>
      <c r="L14" s="234"/>
      <c r="M14" s="234"/>
      <c r="N14" s="234"/>
      <c r="O14" s="234"/>
      <c r="P14" s="234"/>
      <c r="Q14" s="234"/>
      <c r="R14" s="234"/>
      <c r="S14" s="234"/>
      <c r="T14" s="234"/>
      <c r="U14" s="234"/>
      <c r="V14" s="234"/>
      <c r="W14" s="234"/>
      <c r="X14" s="234"/>
      <c r="Y14" s="234"/>
      <c r="Z14" s="234"/>
      <c r="AA14" s="251"/>
      <c r="AB14" s="29"/>
    </row>
    <row r="15" spans="1:32" s="28" customFormat="1" ht="20.100000000000001" customHeight="1">
      <c r="A15" s="29"/>
      <c r="B15" s="37" t="s">
        <v>61</v>
      </c>
      <c r="C15" s="40"/>
      <c r="D15" s="40"/>
      <c r="E15" s="40"/>
      <c r="F15" s="40"/>
      <c r="G15" s="44"/>
      <c r="H15" s="231">
        <f>'(別記様式)交付申請書'!$N$17</f>
        <v>0</v>
      </c>
      <c r="I15" s="235"/>
      <c r="J15" s="235"/>
      <c r="K15" s="235"/>
      <c r="L15" s="235"/>
      <c r="M15" s="235"/>
      <c r="N15" s="239"/>
      <c r="O15" s="44" t="s">
        <v>62</v>
      </c>
      <c r="P15" s="240"/>
      <c r="Q15" s="240"/>
      <c r="R15" s="240"/>
      <c r="S15" s="240"/>
      <c r="T15" s="240"/>
      <c r="U15" s="326">
        <f>'(別記様式)交付申請書'!$N$18</f>
        <v>0</v>
      </c>
      <c r="V15" s="327"/>
      <c r="W15" s="327"/>
      <c r="X15" s="327"/>
      <c r="Y15" s="327"/>
      <c r="Z15" s="327"/>
      <c r="AA15" s="328"/>
      <c r="AB15" s="29"/>
      <c r="AC15" s="28" t="s">
        <v>70</v>
      </c>
      <c r="AD15" s="329" t="s">
        <v>118</v>
      </c>
      <c r="AE15" s="332"/>
    </row>
    <row r="16" spans="1:32" ht="20.100000000000001" customHeight="1">
      <c r="A16" s="34"/>
      <c r="B16" s="34"/>
      <c r="C16" s="34"/>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34"/>
      <c r="AD16" s="330"/>
      <c r="AE16" s="333"/>
    </row>
    <row r="17" spans="30:31" ht="18.75" customHeight="1">
      <c r="AD17" s="331"/>
      <c r="AE17" s="334"/>
    </row>
  </sheetData>
  <sheetProtection algorithmName="SHA-512" hashValue="PhCuTfz08lupoUqKJZzOzEVgDLHzlsG/+hEdybudKssVaiavuYCaFfQxMpcSkX4qGhRkN1I0m/pjFTvxPdCE7A==" saltValue="dFJHm5/sYCIH5T+CvUhtww==" spinCount="100000" sheet="1" objects="1" scenarios="1" formatColumns="0" formatRows="0"/>
  <mergeCells count="32">
    <mergeCell ref="B1:AB1"/>
    <mergeCell ref="A2:AB2"/>
    <mergeCell ref="U3:AA3"/>
    <mergeCell ref="B4:H4"/>
    <mergeCell ref="M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 ref="AD15:AE17"/>
  </mergeCells>
  <phoneticPr fontId="3"/>
  <dataValidations count="4">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allowBlank="1" showDropDown="0" showInputMessage="1" showErrorMessage="1" prompt="完了日を入力してください。_x000a_「2025/4/1」のように入力してください。_x000a_自動で和暦表記になります。" sqref="U15:AA15"/>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
  <dimension ref="A1:AB21"/>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255" width="3" style="27"/>
    <col min="256" max="256" width="3.5" style="27" bestFit="1" customWidth="1"/>
    <col min="257" max="511" width="3" style="27"/>
    <col min="512" max="512" width="3.5" style="27" bestFit="1" customWidth="1"/>
    <col min="513" max="767" width="3" style="27"/>
    <col min="768" max="768" width="3.5" style="27" bestFit="1" customWidth="1"/>
    <col min="769" max="1023" width="3" style="27"/>
    <col min="1024" max="1024" width="3.5" style="27" bestFit="1" customWidth="1"/>
    <col min="1025" max="1279" width="3" style="27"/>
    <col min="1280" max="1280" width="3.5" style="27" bestFit="1" customWidth="1"/>
    <col min="1281" max="1535" width="3" style="27"/>
    <col min="1536" max="1536" width="3.5" style="27" bestFit="1" customWidth="1"/>
    <col min="1537" max="1791" width="3" style="27"/>
    <col min="1792" max="1792" width="3.5" style="27" bestFit="1" customWidth="1"/>
    <col min="1793" max="2047" width="3" style="27"/>
    <col min="2048" max="2048" width="3.5" style="27" bestFit="1" customWidth="1"/>
    <col min="2049" max="2303" width="3" style="27"/>
    <col min="2304" max="2304" width="3.5" style="27" bestFit="1" customWidth="1"/>
    <col min="2305" max="2559" width="3" style="27"/>
    <col min="2560" max="2560" width="3.5" style="27" bestFit="1" customWidth="1"/>
    <col min="2561" max="2815" width="3" style="27"/>
    <col min="2816" max="2816" width="3.5" style="27" bestFit="1" customWidth="1"/>
    <col min="2817" max="3071" width="3" style="27"/>
    <col min="3072" max="3072" width="3.5" style="27" bestFit="1" customWidth="1"/>
    <col min="3073" max="3327" width="3" style="27"/>
    <col min="3328" max="3328" width="3.5" style="27" bestFit="1" customWidth="1"/>
    <col min="3329" max="3583" width="3" style="27"/>
    <col min="3584" max="3584" width="3.5" style="27" bestFit="1" customWidth="1"/>
    <col min="3585" max="3839" width="3" style="27"/>
    <col min="3840" max="3840" width="3.5" style="27" bestFit="1" customWidth="1"/>
    <col min="3841" max="4095" width="3" style="27"/>
    <col min="4096" max="4096" width="3.5" style="27" bestFit="1" customWidth="1"/>
    <col min="4097" max="4351" width="3" style="27"/>
    <col min="4352" max="4352" width="3.5" style="27" bestFit="1" customWidth="1"/>
    <col min="4353" max="4607" width="3" style="27"/>
    <col min="4608" max="4608" width="3.5" style="27" bestFit="1" customWidth="1"/>
    <col min="4609" max="4863" width="3" style="27"/>
    <col min="4864" max="4864" width="3.5" style="27" bestFit="1" customWidth="1"/>
    <col min="4865" max="5119" width="3" style="27"/>
    <col min="5120" max="5120" width="3.5" style="27" bestFit="1" customWidth="1"/>
    <col min="5121" max="5375" width="3" style="27"/>
    <col min="5376" max="5376" width="3.5" style="27" bestFit="1" customWidth="1"/>
    <col min="5377" max="5631" width="3" style="27"/>
    <col min="5632" max="5632" width="3.5" style="27" bestFit="1" customWidth="1"/>
    <col min="5633" max="5887" width="3" style="27"/>
    <col min="5888" max="5888" width="3.5" style="27" bestFit="1" customWidth="1"/>
    <col min="5889" max="6143" width="3" style="27"/>
    <col min="6144" max="6144" width="3.5" style="27" bestFit="1" customWidth="1"/>
    <col min="6145" max="6399" width="3" style="27"/>
    <col min="6400" max="6400" width="3.5" style="27" bestFit="1" customWidth="1"/>
    <col min="6401" max="6655" width="3" style="27"/>
    <col min="6656" max="6656" width="3.5" style="27" bestFit="1" customWidth="1"/>
    <col min="6657" max="6911" width="3" style="27"/>
    <col min="6912" max="6912" width="3.5" style="27" bestFit="1" customWidth="1"/>
    <col min="6913" max="7167" width="3" style="27"/>
    <col min="7168" max="7168" width="3.5" style="27" bestFit="1" customWidth="1"/>
    <col min="7169" max="7423" width="3" style="27"/>
    <col min="7424" max="7424" width="3.5" style="27" bestFit="1" customWidth="1"/>
    <col min="7425" max="7679" width="3" style="27"/>
    <col min="7680" max="7680" width="3.5" style="27" bestFit="1" customWidth="1"/>
    <col min="7681" max="7935" width="3" style="27"/>
    <col min="7936" max="7936" width="3.5" style="27" bestFit="1" customWidth="1"/>
    <col min="7937" max="8191" width="3" style="27"/>
    <col min="8192" max="8192" width="3.5" style="27" bestFit="1" customWidth="1"/>
    <col min="8193" max="8447" width="3" style="27"/>
    <col min="8448" max="8448" width="3.5" style="27" bestFit="1" customWidth="1"/>
    <col min="8449" max="8703" width="3" style="27"/>
    <col min="8704" max="8704" width="3.5" style="27" bestFit="1" customWidth="1"/>
    <col min="8705" max="8959" width="3" style="27"/>
    <col min="8960" max="8960" width="3.5" style="27" bestFit="1" customWidth="1"/>
    <col min="8961" max="9215" width="3" style="27"/>
    <col min="9216" max="9216" width="3.5" style="27" bestFit="1" customWidth="1"/>
    <col min="9217" max="9471" width="3" style="27"/>
    <col min="9472" max="9472" width="3.5" style="27" bestFit="1" customWidth="1"/>
    <col min="9473" max="9727" width="3" style="27"/>
    <col min="9728" max="9728" width="3.5" style="27" bestFit="1" customWidth="1"/>
    <col min="9729" max="9983" width="3" style="27"/>
    <col min="9984" max="9984" width="3.5" style="27" bestFit="1" customWidth="1"/>
    <col min="9985" max="10239" width="3" style="27"/>
    <col min="10240" max="10240" width="3.5" style="27" bestFit="1" customWidth="1"/>
    <col min="10241" max="10495" width="3" style="27"/>
    <col min="10496" max="10496" width="3.5" style="27" bestFit="1" customWidth="1"/>
    <col min="10497" max="10751" width="3" style="27"/>
    <col min="10752" max="10752" width="3.5" style="27" bestFit="1" customWidth="1"/>
    <col min="10753" max="11007" width="3" style="27"/>
    <col min="11008" max="11008" width="3.5" style="27" bestFit="1" customWidth="1"/>
    <col min="11009" max="11263" width="3" style="27"/>
    <col min="11264" max="11264" width="3.5" style="27" bestFit="1" customWidth="1"/>
    <col min="11265" max="11519" width="3" style="27"/>
    <col min="11520" max="11520" width="3.5" style="27" bestFit="1" customWidth="1"/>
    <col min="11521" max="11775" width="3" style="27"/>
    <col min="11776" max="11776" width="3.5" style="27" bestFit="1" customWidth="1"/>
    <col min="11777" max="12031" width="3" style="27"/>
    <col min="12032" max="12032" width="3.5" style="27" bestFit="1" customWidth="1"/>
    <col min="12033" max="12287" width="3" style="27"/>
    <col min="12288" max="12288" width="3.5" style="27" bestFit="1" customWidth="1"/>
    <col min="12289" max="12543" width="3" style="27"/>
    <col min="12544" max="12544" width="3.5" style="27" bestFit="1" customWidth="1"/>
    <col min="12545" max="12799" width="3" style="27"/>
    <col min="12800" max="12800" width="3.5" style="27" bestFit="1" customWidth="1"/>
    <col min="12801" max="13055" width="3" style="27"/>
    <col min="13056" max="13056" width="3.5" style="27" bestFit="1" customWidth="1"/>
    <col min="13057" max="13311" width="3" style="27"/>
    <col min="13312" max="13312" width="3.5" style="27" bestFit="1" customWidth="1"/>
    <col min="13313" max="13567" width="3" style="27"/>
    <col min="13568" max="13568" width="3.5" style="27" bestFit="1" customWidth="1"/>
    <col min="13569" max="13823" width="3" style="27"/>
    <col min="13824" max="13824" width="3.5" style="27" bestFit="1" customWidth="1"/>
    <col min="13825" max="14079" width="3" style="27"/>
    <col min="14080" max="14080" width="3.5" style="27" bestFit="1" customWidth="1"/>
    <col min="14081" max="14335" width="3" style="27"/>
    <col min="14336" max="14336" width="3.5" style="27" bestFit="1" customWidth="1"/>
    <col min="14337" max="14591" width="3" style="27"/>
    <col min="14592" max="14592" width="3.5" style="27" bestFit="1" customWidth="1"/>
    <col min="14593" max="14847" width="3" style="27"/>
    <col min="14848" max="14848" width="3.5" style="27" bestFit="1" customWidth="1"/>
    <col min="14849" max="15103" width="3" style="27"/>
    <col min="15104" max="15104" width="3.5" style="27" bestFit="1" customWidth="1"/>
    <col min="15105" max="15359" width="3" style="27"/>
    <col min="15360" max="15360" width="3.5" style="27" bestFit="1" customWidth="1"/>
    <col min="15361" max="15615" width="3" style="27"/>
    <col min="15616" max="15616" width="3.5" style="27" bestFit="1" customWidth="1"/>
    <col min="15617" max="15871" width="3" style="27"/>
    <col min="15872" max="15872" width="3.5" style="27" bestFit="1" customWidth="1"/>
    <col min="15873" max="16127" width="3" style="27"/>
    <col min="16128" max="16128" width="3.5" style="27" bestFit="1" customWidth="1"/>
    <col min="16129" max="16384" width="3" style="27"/>
  </cols>
  <sheetData>
    <row r="1" spans="1:28" ht="20.100000000000001" customHeight="1">
      <c r="A1" s="29"/>
      <c r="B1" s="33" t="s">
        <v>63</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39.950000000000003" customHeight="1">
      <c r="A2" s="30" t="s">
        <v>64</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0.100000000000001" customHeight="1">
      <c r="A3" s="31"/>
      <c r="B3" s="34"/>
      <c r="C3" s="34"/>
      <c r="D3" s="34"/>
      <c r="E3" s="34"/>
      <c r="F3" s="34"/>
      <c r="G3" s="34"/>
      <c r="H3" s="34"/>
      <c r="I3" s="34"/>
      <c r="J3" s="34"/>
      <c r="K3" s="34"/>
      <c r="L3" s="34"/>
      <c r="M3" s="34"/>
      <c r="N3" s="34"/>
      <c r="O3" s="34"/>
      <c r="P3" s="34"/>
      <c r="Q3" s="34"/>
      <c r="R3" s="34"/>
      <c r="S3" s="34"/>
      <c r="T3" s="34"/>
      <c r="U3" s="75"/>
      <c r="V3" s="75"/>
      <c r="W3" s="75"/>
      <c r="X3" s="75"/>
      <c r="Y3" s="75"/>
      <c r="Z3" s="75"/>
      <c r="AA3" s="75"/>
      <c r="AB3" s="34"/>
    </row>
    <row r="4" spans="1:28"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28" ht="20.100000000000001" customHeight="1">
      <c r="A5" s="31"/>
      <c r="B5" s="34"/>
      <c r="C5" s="34"/>
      <c r="D5" s="34"/>
      <c r="E5" s="34"/>
      <c r="F5" s="34"/>
      <c r="G5" s="34"/>
      <c r="H5" s="30" t="s">
        <v>56</v>
      </c>
      <c r="I5" s="30"/>
      <c r="J5" s="30"/>
      <c r="K5" s="30"/>
      <c r="L5" s="30"/>
      <c r="M5" s="67" t="s">
        <v>27</v>
      </c>
      <c r="N5" s="67"/>
      <c r="O5" s="67"/>
      <c r="P5" s="67"/>
      <c r="Q5" s="67"/>
      <c r="R5" s="35">
        <f>基本情報設定シート!$C$9</f>
        <v>0</v>
      </c>
      <c r="S5" s="35"/>
      <c r="T5" s="35"/>
      <c r="U5" s="35"/>
      <c r="V5" s="35"/>
      <c r="W5" s="35"/>
      <c r="X5" s="35"/>
      <c r="Y5" s="35"/>
      <c r="Z5" s="35"/>
      <c r="AA5" s="35"/>
      <c r="AB5" s="35"/>
    </row>
    <row r="6" spans="1:28" ht="20.100000000000001" customHeight="1">
      <c r="A6" s="31"/>
      <c r="B6" s="34"/>
      <c r="C6" s="34"/>
      <c r="D6" s="34"/>
      <c r="E6" s="34"/>
      <c r="F6" s="34"/>
      <c r="G6" s="34"/>
      <c r="H6" s="30"/>
      <c r="I6" s="30"/>
      <c r="J6" s="30"/>
      <c r="K6" s="30"/>
      <c r="L6" s="30"/>
      <c r="M6" s="68" t="s">
        <v>31</v>
      </c>
      <c r="N6" s="67"/>
      <c r="O6" s="67"/>
      <c r="P6" s="67"/>
      <c r="Q6" s="67"/>
      <c r="R6" s="74">
        <f>基本情報設定シート!$C$3</f>
        <v>0</v>
      </c>
      <c r="S6" s="74"/>
      <c r="T6" s="74"/>
      <c r="U6" s="74"/>
      <c r="V6" s="74"/>
      <c r="W6" s="74"/>
      <c r="X6" s="74"/>
      <c r="Y6" s="74"/>
      <c r="Z6" s="74"/>
      <c r="AA6" s="74"/>
      <c r="AB6" s="74"/>
    </row>
    <row r="7" spans="1:28" ht="20.100000000000001" customHeight="1">
      <c r="A7" s="31"/>
      <c r="B7" s="34"/>
      <c r="C7" s="34"/>
      <c r="D7" s="34"/>
      <c r="E7" s="34"/>
      <c r="F7" s="34"/>
      <c r="G7" s="34"/>
      <c r="H7" s="30"/>
      <c r="I7" s="30"/>
      <c r="J7" s="30"/>
      <c r="K7" s="30"/>
      <c r="L7" s="30"/>
      <c r="M7" s="67"/>
      <c r="N7" s="67"/>
      <c r="O7" s="67"/>
      <c r="P7" s="67"/>
      <c r="Q7" s="67"/>
      <c r="R7" s="74" t="str">
        <f>基本情報設定シート!$C$4&amp;"　"&amp;基本情報設定シート!$C$5</f>
        <v>　</v>
      </c>
      <c r="S7" s="74"/>
      <c r="T7" s="74"/>
      <c r="U7" s="74"/>
      <c r="V7" s="74"/>
      <c r="W7" s="74"/>
      <c r="X7" s="74"/>
      <c r="Y7" s="74"/>
      <c r="Z7" s="74"/>
      <c r="AA7" s="74"/>
      <c r="AB7" s="74"/>
    </row>
    <row r="8" spans="1:28" s="28" customFormat="1" ht="39.950000000000003" customHeight="1">
      <c r="A8" s="29"/>
      <c r="B8" s="29"/>
      <c r="C8" s="33" t="s">
        <v>58</v>
      </c>
      <c r="D8" s="33"/>
      <c r="E8" s="33"/>
      <c r="F8" s="33"/>
      <c r="G8" s="33"/>
      <c r="H8" s="33"/>
      <c r="I8" s="33"/>
      <c r="J8" s="33"/>
      <c r="K8" s="33"/>
      <c r="L8" s="33"/>
      <c r="M8" s="33"/>
      <c r="N8" s="33"/>
      <c r="O8" s="33"/>
      <c r="P8" s="33"/>
      <c r="Q8" s="33"/>
      <c r="R8" s="33"/>
      <c r="S8" s="33"/>
      <c r="T8" s="33"/>
      <c r="U8" s="33"/>
      <c r="V8" s="33"/>
      <c r="W8" s="33"/>
      <c r="X8" s="33"/>
      <c r="Y8" s="33"/>
      <c r="Z8" s="33"/>
      <c r="AA8" s="33"/>
      <c r="AB8" s="33"/>
    </row>
    <row r="9" spans="1:28" s="28" customFormat="1" ht="30" customHeight="1">
      <c r="A9" s="30" t="s">
        <v>7</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28" s="28" customFormat="1" ht="39.950000000000003" customHeight="1">
      <c r="A10" s="30"/>
      <c r="B10" s="224" t="s">
        <v>25</v>
      </c>
      <c r="C10" s="224"/>
      <c r="D10" s="224"/>
      <c r="E10" s="224"/>
      <c r="F10" s="224"/>
      <c r="G10" s="224"/>
      <c r="H10" s="339" t="str">
        <f>'(様式4号)完了届'!$H$10</f>
        <v>明治33年1月0日</v>
      </c>
      <c r="I10" s="339"/>
      <c r="J10" s="339"/>
      <c r="K10" s="339"/>
      <c r="L10" s="339"/>
      <c r="M10" s="339"/>
      <c r="N10" s="224" t="s">
        <v>9</v>
      </c>
      <c r="O10" s="224"/>
      <c r="P10" s="224"/>
      <c r="Q10" s="224"/>
      <c r="R10" s="224"/>
      <c r="S10" s="224"/>
      <c r="T10" s="347" t="str">
        <f>'(様式4号)完了届'!$R$10</f>
        <v>指令も産第号</v>
      </c>
      <c r="U10" s="347"/>
      <c r="V10" s="347"/>
      <c r="W10" s="347"/>
      <c r="X10" s="347"/>
      <c r="Y10" s="347"/>
      <c r="Z10" s="347"/>
      <c r="AA10" s="347"/>
      <c r="AB10" s="30"/>
    </row>
    <row r="11" spans="1:28" s="28" customFormat="1" ht="20.100000000000001" customHeight="1">
      <c r="A11" s="29"/>
      <c r="B11" s="224" t="s">
        <v>4</v>
      </c>
      <c r="C11" s="224"/>
      <c r="D11" s="224"/>
      <c r="E11" s="224"/>
      <c r="F11" s="224"/>
      <c r="G11" s="224"/>
      <c r="H11" s="340" t="e">
        <f>'(別記様式)交付申請書'!$F$10</f>
        <v>#NUM!</v>
      </c>
      <c r="I11" s="340"/>
      <c r="J11" s="340"/>
      <c r="K11" s="340"/>
      <c r="L11" s="340"/>
      <c r="M11" s="340"/>
      <c r="N11" s="224" t="s">
        <v>57</v>
      </c>
      <c r="O11" s="224"/>
      <c r="P11" s="224"/>
      <c r="Q11" s="224"/>
      <c r="R11" s="224"/>
      <c r="S11" s="224"/>
      <c r="T11" s="348" t="str">
        <f>基本情報設定シート!$C$10</f>
        <v>松江市ものづくり関心向上啓発活動支援事業補助金</v>
      </c>
      <c r="U11" s="348"/>
      <c r="V11" s="348"/>
      <c r="W11" s="348"/>
      <c r="X11" s="348"/>
      <c r="Y11" s="348"/>
      <c r="Z11" s="348"/>
      <c r="AA11" s="348"/>
      <c r="AB11" s="29"/>
    </row>
    <row r="12" spans="1:28" s="28" customFormat="1" ht="20.100000000000001" customHeight="1">
      <c r="A12" s="29"/>
      <c r="B12" s="225" t="s">
        <v>19</v>
      </c>
      <c r="C12" s="226"/>
      <c r="D12" s="226"/>
      <c r="E12" s="226"/>
      <c r="F12" s="226"/>
      <c r="G12" s="228"/>
      <c r="H12" s="72" t="str">
        <f>基本情報設定シート!$C$11</f>
        <v>ものづくり関心向上啓発活動支援事業</v>
      </c>
      <c r="I12" s="73"/>
      <c r="J12" s="73"/>
      <c r="K12" s="73"/>
      <c r="L12" s="73"/>
      <c r="M12" s="73"/>
      <c r="N12" s="73"/>
      <c r="O12" s="73"/>
      <c r="P12" s="73"/>
      <c r="Q12" s="73"/>
      <c r="R12" s="73"/>
      <c r="S12" s="73"/>
      <c r="T12" s="73"/>
      <c r="U12" s="73"/>
      <c r="V12" s="73"/>
      <c r="W12" s="73"/>
      <c r="X12" s="73"/>
      <c r="Y12" s="73"/>
      <c r="Z12" s="73"/>
      <c r="AA12" s="78"/>
      <c r="AB12" s="29"/>
    </row>
    <row r="13" spans="1:28" s="28" customFormat="1" ht="39.950000000000003" customHeight="1">
      <c r="A13" s="29"/>
      <c r="B13" s="225" t="s">
        <v>60</v>
      </c>
      <c r="C13" s="226"/>
      <c r="D13" s="226"/>
      <c r="E13" s="226"/>
      <c r="F13" s="226"/>
      <c r="G13" s="226"/>
      <c r="H13" s="230">
        <f>'(様式4号)完了届'!$H$14</f>
        <v>0</v>
      </c>
      <c r="I13" s="234"/>
      <c r="J13" s="234"/>
      <c r="K13" s="234"/>
      <c r="L13" s="234"/>
      <c r="M13" s="234"/>
      <c r="N13" s="234"/>
      <c r="O13" s="234"/>
      <c r="P13" s="234"/>
      <c r="Q13" s="234"/>
      <c r="R13" s="234"/>
      <c r="S13" s="234"/>
      <c r="T13" s="234"/>
      <c r="U13" s="234"/>
      <c r="V13" s="234"/>
      <c r="W13" s="234"/>
      <c r="X13" s="234"/>
      <c r="Y13" s="234"/>
      <c r="Z13" s="234"/>
      <c r="AA13" s="251"/>
      <c r="AB13" s="29"/>
    </row>
    <row r="14" spans="1:28" s="28" customFormat="1" ht="20.100000000000001" customHeight="1">
      <c r="A14" s="29"/>
      <c r="B14" s="225" t="s">
        <v>61</v>
      </c>
      <c r="C14" s="226"/>
      <c r="D14" s="226"/>
      <c r="E14" s="226"/>
      <c r="F14" s="226"/>
      <c r="G14" s="228"/>
      <c r="H14" s="341">
        <f>'(様式4号)完了届'!$H$15</f>
        <v>0</v>
      </c>
      <c r="I14" s="343"/>
      <c r="J14" s="343"/>
      <c r="K14" s="343"/>
      <c r="L14" s="343"/>
      <c r="M14" s="343"/>
      <c r="N14" s="346"/>
      <c r="O14" s="228" t="s">
        <v>62</v>
      </c>
      <c r="P14" s="224"/>
      <c r="Q14" s="224"/>
      <c r="R14" s="224"/>
      <c r="S14" s="224"/>
      <c r="T14" s="224"/>
      <c r="U14" s="349">
        <f>'(様式4号)完了届'!$U$15</f>
        <v>0</v>
      </c>
      <c r="V14" s="349"/>
      <c r="W14" s="349"/>
      <c r="X14" s="349"/>
      <c r="Y14" s="349"/>
      <c r="Z14" s="349"/>
      <c r="AA14" s="349"/>
      <c r="AB14" s="29"/>
    </row>
    <row r="15" spans="1:28" s="28" customFormat="1" ht="39.950000000000003" customHeight="1">
      <c r="A15" s="29"/>
      <c r="B15" s="38" t="s">
        <v>34</v>
      </c>
      <c r="C15" s="41"/>
      <c r="D15" s="41"/>
      <c r="E15" s="41"/>
      <c r="F15" s="41"/>
      <c r="G15" s="41"/>
      <c r="H15" s="41"/>
      <c r="I15" s="41"/>
      <c r="J15" s="49"/>
      <c r="K15" s="54">
        <f>IF('(別紙3)事業報告書'!$K$43="",'(別紙3)事業報告書'!$K$42,'(別紙3)事業報告書'!$K$43)</f>
        <v>0</v>
      </c>
      <c r="L15" s="62"/>
      <c r="M15" s="62"/>
      <c r="N15" s="62"/>
      <c r="O15" s="62"/>
      <c r="P15" s="62"/>
      <c r="Q15" s="62"/>
      <c r="R15" s="62"/>
      <c r="S15" s="62"/>
      <c r="T15" s="62"/>
      <c r="U15" s="62"/>
      <c r="V15" s="62"/>
      <c r="W15" s="62"/>
      <c r="X15" s="62"/>
      <c r="Y15" s="62"/>
      <c r="Z15" s="234" t="s">
        <v>21</v>
      </c>
      <c r="AA15" s="251"/>
      <c r="AB15" s="29"/>
    </row>
    <row r="16" spans="1:28" s="28" customFormat="1" ht="39.950000000000003" customHeight="1">
      <c r="A16" s="29"/>
      <c r="B16" s="38" t="s">
        <v>2</v>
      </c>
      <c r="C16" s="41"/>
      <c r="D16" s="41"/>
      <c r="E16" s="41"/>
      <c r="F16" s="41"/>
      <c r="G16" s="41"/>
      <c r="H16" s="41"/>
      <c r="I16" s="41"/>
      <c r="J16" s="49"/>
      <c r="K16" s="344"/>
      <c r="L16" s="345"/>
      <c r="M16" s="345"/>
      <c r="N16" s="345"/>
      <c r="O16" s="345"/>
      <c r="P16" s="345"/>
      <c r="Q16" s="345"/>
      <c r="R16" s="345"/>
      <c r="S16" s="345"/>
      <c r="T16" s="345"/>
      <c r="U16" s="345"/>
      <c r="V16" s="345"/>
      <c r="W16" s="345"/>
      <c r="X16" s="345"/>
      <c r="Y16" s="345"/>
      <c r="Z16" s="234" t="s">
        <v>21</v>
      </c>
      <c r="AA16" s="251"/>
      <c r="AB16" s="29"/>
    </row>
    <row r="17" spans="1:28" s="28" customFormat="1" ht="39.950000000000003" customHeight="1">
      <c r="A17" s="29"/>
      <c r="B17" s="38" t="s">
        <v>54</v>
      </c>
      <c r="C17" s="41"/>
      <c r="D17" s="41"/>
      <c r="E17" s="41"/>
      <c r="F17" s="41"/>
      <c r="G17" s="41"/>
      <c r="H17" s="41"/>
      <c r="I17" s="41"/>
      <c r="J17" s="49"/>
      <c r="K17" s="54">
        <v>0</v>
      </c>
      <c r="L17" s="62"/>
      <c r="M17" s="62"/>
      <c r="N17" s="62"/>
      <c r="O17" s="62"/>
      <c r="P17" s="62"/>
      <c r="Q17" s="62"/>
      <c r="R17" s="62"/>
      <c r="S17" s="62"/>
      <c r="T17" s="62"/>
      <c r="U17" s="62"/>
      <c r="V17" s="62"/>
      <c r="W17" s="62"/>
      <c r="X17" s="62"/>
      <c r="Y17" s="62"/>
      <c r="Z17" s="234" t="s">
        <v>21</v>
      </c>
      <c r="AA17" s="251"/>
      <c r="AB17" s="29"/>
    </row>
    <row r="18" spans="1:28" s="28" customFormat="1" ht="99.95" customHeight="1">
      <c r="A18" s="29"/>
      <c r="B18" s="225" t="s">
        <v>67</v>
      </c>
      <c r="C18" s="226"/>
      <c r="D18" s="226"/>
      <c r="E18" s="226"/>
      <c r="F18" s="226"/>
      <c r="G18" s="228"/>
      <c r="H18" s="342" t="s">
        <v>124</v>
      </c>
      <c r="I18" s="234"/>
      <c r="J18" s="234"/>
      <c r="K18" s="234"/>
      <c r="L18" s="234"/>
      <c r="M18" s="234"/>
      <c r="N18" s="234"/>
      <c r="O18" s="234"/>
      <c r="P18" s="234"/>
      <c r="Q18" s="234"/>
      <c r="R18" s="234"/>
      <c r="S18" s="234"/>
      <c r="T18" s="234"/>
      <c r="U18" s="234"/>
      <c r="V18" s="234"/>
      <c r="W18" s="234"/>
      <c r="X18" s="234"/>
      <c r="Y18" s="234"/>
      <c r="Z18" s="234"/>
      <c r="AA18" s="251"/>
      <c r="AB18" s="29"/>
    </row>
    <row r="19" spans="1:28" s="28" customFormat="1" ht="20.100000000000001" customHeight="1">
      <c r="A19" s="29"/>
      <c r="B19" s="335" t="s">
        <v>23</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50"/>
      <c r="AB19" s="29"/>
    </row>
    <row r="20" spans="1:28" s="28" customFormat="1" ht="99.95" customHeight="1">
      <c r="A20" s="29"/>
      <c r="B20" s="336" t="str">
        <f>VLOOKUP($H$12,管理者用!$C$2:$E$18,3,0)</f>
        <v>１．事業報告書
２．補助事業の実施が確認できる資料
３．補助対象経費に係る請求明細の分かるもの
４．領収書等補助対象経費の支払いが完了したことが分かるもの</v>
      </c>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51"/>
      <c r="AB20" s="29"/>
    </row>
    <row r="21" spans="1:28" s="28" customFormat="1" ht="20.100000000000001" customHeight="1">
      <c r="A21" s="29"/>
      <c r="B21" s="29"/>
      <c r="C21" s="29"/>
      <c r="D21" s="29"/>
      <c r="E21" s="45"/>
      <c r="F21" s="45"/>
      <c r="G21" s="45"/>
      <c r="H21" s="45"/>
      <c r="I21" s="45"/>
      <c r="J21" s="45"/>
      <c r="K21" s="45"/>
      <c r="L21" s="45"/>
      <c r="M21" s="45"/>
      <c r="N21" s="45"/>
      <c r="O21" s="45"/>
      <c r="P21" s="45"/>
      <c r="Q21" s="29"/>
      <c r="R21" s="29"/>
      <c r="S21" s="29"/>
      <c r="T21" s="29"/>
      <c r="U21" s="29"/>
      <c r="V21" s="29"/>
      <c r="W21" s="29"/>
      <c r="X21" s="29"/>
      <c r="Y21" s="29"/>
      <c r="Z21" s="29"/>
      <c r="AA21" s="29"/>
      <c r="AB21" s="29"/>
    </row>
  </sheetData>
  <sheetProtection algorithmName="SHA-512" hashValue="CggAMDtjKSKL7TtOyGl9hRSP3KZEzzt5btjsksQmvT7WazthFjXzEciooRw3njaYe3dCmKa/ryPP47gAZHsuRQ==" saltValue="mf9H3T5fJ60+c7lW6R9QRA==" spinCount="100000" sheet="1" objects="1" scenarios="1"/>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customSheetView>
  </customSheetViews>
  <mergeCells count="41">
    <mergeCell ref="B1:AB1"/>
    <mergeCell ref="A2:AB2"/>
    <mergeCell ref="U3:AA3"/>
    <mergeCell ref="B4:H4"/>
    <mergeCell ref="M5:Q5"/>
    <mergeCell ref="R5:AB5"/>
    <mergeCell ref="R6:AB6"/>
    <mergeCell ref="R7:AB7"/>
    <mergeCell ref="C8:AB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s>
  <phoneticPr fontId="3"/>
  <dataValidations count="2">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allowBlank="1" showDropDown="0" showInputMessage="1" showErrorMessage="1" prompt="通知された「補助金等交付決定通知書」に記載の交付決定金額を入力してください。" sqref="K16:Y16"/>
  </dataValidations>
  <printOptions horizontalCentered="1" verticalCentered="1"/>
  <pageMargins left="0.70866141732283472" right="0.70866141732283472" top="0.55118110236220474" bottom="0.55118110236220474" header="0.31496062992125984" footer="0.31496062992125984"/>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51"/>
  <sheetViews>
    <sheetView view="pageBreakPreview" zoomScaleSheetLayoutView="100" workbookViewId="0">
      <selection activeCell="E4" sqref="E4:M4"/>
    </sheetView>
  </sheetViews>
  <sheetFormatPr defaultRowHeight="18.75"/>
  <cols>
    <col min="1" max="1" width="13.625" style="87" customWidth="1"/>
    <col min="2" max="2" width="2.625" style="87" customWidth="1"/>
    <col min="3" max="4" width="8.625" style="88" customWidth="1"/>
    <col min="5" max="12" width="6.625" style="87" customWidth="1"/>
    <col min="13" max="13" width="2.625" style="87" customWidth="1"/>
    <col min="14" max="16" width="9" style="8" hidden="1" customWidth="1"/>
    <col min="17" max="16384" width="9" style="8" customWidth="1"/>
  </cols>
  <sheetData>
    <row r="1" spans="1:21">
      <c r="A1" s="89" t="s">
        <v>80</v>
      </c>
      <c r="B1" s="89"/>
      <c r="C1" s="30"/>
      <c r="D1" s="30"/>
      <c r="E1" s="89"/>
      <c r="F1" s="89"/>
      <c r="G1" s="89"/>
      <c r="H1" s="89"/>
      <c r="I1" s="89"/>
      <c r="J1" s="89"/>
      <c r="K1" s="89"/>
      <c r="L1" s="89"/>
      <c r="M1" s="89"/>
    </row>
    <row r="2" spans="1:21" ht="30" customHeight="1">
      <c r="A2" s="90" t="str">
        <f>基本情報設定シート!$C$10&amp;"　事業報告書"</f>
        <v>松江市ものづくり関心向上啓発活動支援事業補助金　事業報告書</v>
      </c>
      <c r="B2" s="90"/>
      <c r="C2" s="90"/>
      <c r="D2" s="90"/>
      <c r="E2" s="90"/>
      <c r="F2" s="90"/>
      <c r="G2" s="90"/>
      <c r="H2" s="90"/>
      <c r="I2" s="90"/>
      <c r="J2" s="90"/>
      <c r="K2" s="90"/>
      <c r="L2" s="90"/>
      <c r="M2" s="90"/>
    </row>
    <row r="3" spans="1:21" s="87" customFormat="1" ht="18.75" customHeight="1">
      <c r="A3" s="275" t="s">
        <v>190</v>
      </c>
      <c r="B3" s="352" t="s">
        <v>11</v>
      </c>
      <c r="C3" s="352"/>
      <c r="D3" s="352"/>
      <c r="E3" s="353">
        <f>基本情報設定シート!$C$3</f>
        <v>0</v>
      </c>
      <c r="F3" s="353"/>
      <c r="G3" s="353"/>
      <c r="H3" s="353"/>
      <c r="I3" s="353"/>
      <c r="J3" s="353"/>
      <c r="K3" s="353"/>
      <c r="L3" s="353"/>
      <c r="M3" s="354"/>
      <c r="N3" s="8"/>
      <c r="O3" s="8"/>
      <c r="P3" s="8"/>
      <c r="Q3" s="8"/>
      <c r="R3" s="8"/>
      <c r="S3" s="8"/>
      <c r="T3" s="8"/>
      <c r="U3" s="8"/>
    </row>
    <row r="4" spans="1:21" s="87" customFormat="1">
      <c r="A4" s="95" t="s">
        <v>240</v>
      </c>
      <c r="B4" s="112" t="s">
        <v>177</v>
      </c>
      <c r="C4" s="126"/>
      <c r="D4" s="141"/>
      <c r="E4" s="159"/>
      <c r="F4" s="176"/>
      <c r="G4" s="176"/>
      <c r="H4" s="176"/>
      <c r="I4" s="176"/>
      <c r="J4" s="176"/>
      <c r="K4" s="176"/>
      <c r="L4" s="176"/>
      <c r="M4" s="217"/>
      <c r="N4" s="8"/>
      <c r="O4" s="8"/>
      <c r="P4" s="8"/>
      <c r="Q4" s="8"/>
      <c r="R4" s="8"/>
      <c r="S4" s="8"/>
      <c r="T4" s="8"/>
      <c r="U4" s="8"/>
    </row>
    <row r="5" spans="1:21" s="87" customFormat="1">
      <c r="A5" s="95"/>
      <c r="B5" s="112" t="s">
        <v>232</v>
      </c>
      <c r="C5" s="126"/>
      <c r="D5" s="141"/>
      <c r="E5" s="159"/>
      <c r="F5" s="176"/>
      <c r="G5" s="176"/>
      <c r="H5" s="176"/>
      <c r="I5" s="176"/>
      <c r="J5" s="176"/>
      <c r="K5" s="176"/>
      <c r="L5" s="176"/>
      <c r="M5" s="217"/>
      <c r="N5" s="8"/>
      <c r="O5" s="8"/>
      <c r="P5" s="8"/>
      <c r="Q5" s="8"/>
      <c r="R5" s="8"/>
      <c r="S5" s="8"/>
      <c r="T5" s="8"/>
      <c r="U5" s="8"/>
    </row>
    <row r="6" spans="1:21" s="87" customFormat="1">
      <c r="A6" s="95"/>
      <c r="B6" s="112" t="s">
        <v>293</v>
      </c>
      <c r="C6" s="126"/>
      <c r="D6" s="141"/>
      <c r="E6" s="159"/>
      <c r="F6" s="176"/>
      <c r="G6" s="176"/>
      <c r="H6" s="176"/>
      <c r="I6" s="176"/>
      <c r="J6" s="176"/>
      <c r="K6" s="176"/>
      <c r="L6" s="176"/>
      <c r="M6" s="217"/>
      <c r="N6" s="8"/>
      <c r="O6" s="8"/>
      <c r="P6" s="8"/>
      <c r="Q6" s="8"/>
      <c r="R6" s="8"/>
      <c r="S6" s="8"/>
      <c r="T6" s="8"/>
      <c r="U6" s="8"/>
    </row>
    <row r="7" spans="1:21" s="87" customFormat="1" ht="200.1" customHeight="1">
      <c r="A7" s="95"/>
      <c r="B7" s="112" t="s">
        <v>292</v>
      </c>
      <c r="C7" s="126"/>
      <c r="D7" s="141"/>
      <c r="E7" s="159"/>
      <c r="F7" s="176"/>
      <c r="G7" s="176"/>
      <c r="H7" s="176"/>
      <c r="I7" s="176"/>
      <c r="J7" s="176"/>
      <c r="K7" s="176"/>
      <c r="L7" s="176"/>
      <c r="M7" s="217"/>
      <c r="N7" s="8"/>
      <c r="O7" s="8"/>
      <c r="P7" s="8"/>
      <c r="Q7" s="8"/>
      <c r="R7" s="8"/>
      <c r="S7" s="8"/>
      <c r="T7" s="8"/>
      <c r="U7" s="8"/>
    </row>
    <row r="8" spans="1:21" s="87" customFormat="1" ht="99.95" customHeight="1">
      <c r="A8" s="95"/>
      <c r="B8" s="112" t="s">
        <v>285</v>
      </c>
      <c r="C8" s="126"/>
      <c r="D8" s="141"/>
      <c r="E8" s="159"/>
      <c r="F8" s="176"/>
      <c r="G8" s="176"/>
      <c r="H8" s="176"/>
      <c r="I8" s="176"/>
      <c r="J8" s="176"/>
      <c r="K8" s="176"/>
      <c r="L8" s="176"/>
      <c r="M8" s="217"/>
      <c r="N8" s="8"/>
      <c r="O8" s="8"/>
      <c r="P8" s="8"/>
      <c r="Q8" s="8"/>
      <c r="R8" s="8"/>
      <c r="S8" s="8"/>
      <c r="T8" s="8"/>
      <c r="U8" s="8"/>
    </row>
    <row r="9" spans="1:21" s="87" customFormat="1" ht="99.95" customHeight="1">
      <c r="A9" s="96"/>
      <c r="B9" s="113" t="s">
        <v>41</v>
      </c>
      <c r="C9" s="127"/>
      <c r="D9" s="142"/>
      <c r="E9" s="160"/>
      <c r="F9" s="177"/>
      <c r="G9" s="177"/>
      <c r="H9" s="177"/>
      <c r="I9" s="177"/>
      <c r="J9" s="177"/>
      <c r="K9" s="177"/>
      <c r="L9" s="177"/>
      <c r="M9" s="218"/>
      <c r="N9" s="8"/>
      <c r="O9" s="8"/>
      <c r="P9" s="8"/>
      <c r="Q9" s="8"/>
      <c r="R9" s="8"/>
      <c r="S9" s="8"/>
      <c r="T9" s="8"/>
      <c r="U9" s="8"/>
    </row>
    <row r="10" spans="1:21" s="87" customFormat="1">
      <c r="A10" s="278" t="s">
        <v>248</v>
      </c>
      <c r="B10" s="115"/>
      <c r="C10" s="33" t="s">
        <v>205</v>
      </c>
      <c r="D10" s="30"/>
      <c r="E10" s="89"/>
      <c r="F10" s="89"/>
      <c r="G10" s="89"/>
      <c r="H10" s="89"/>
      <c r="I10" s="89"/>
      <c r="J10" s="89"/>
      <c r="K10" s="89"/>
      <c r="L10" s="203" t="s">
        <v>207</v>
      </c>
      <c r="M10" s="220"/>
      <c r="N10" s="8"/>
      <c r="O10" s="8"/>
      <c r="P10" s="8"/>
      <c r="Q10" s="8"/>
      <c r="R10" s="8"/>
      <c r="S10" s="8"/>
      <c r="T10" s="8"/>
      <c r="U10" s="8"/>
    </row>
    <row r="11" spans="1:21" s="87" customFormat="1">
      <c r="A11" s="278"/>
      <c r="B11" s="115"/>
      <c r="C11" s="33"/>
      <c r="D11" s="30"/>
      <c r="E11" s="89"/>
      <c r="F11" s="89"/>
      <c r="G11" s="89"/>
      <c r="H11" s="89"/>
      <c r="I11" s="89"/>
      <c r="J11" s="89"/>
      <c r="K11" s="89"/>
      <c r="L11" s="203" t="s">
        <v>211</v>
      </c>
      <c r="M11" s="220"/>
      <c r="N11" s="8"/>
      <c r="O11" s="8"/>
      <c r="P11" s="8"/>
      <c r="Q11" s="8"/>
      <c r="R11" s="8"/>
      <c r="S11" s="8"/>
      <c r="T11" s="8"/>
      <c r="U11" s="8"/>
    </row>
    <row r="12" spans="1:21" s="87" customFormat="1">
      <c r="A12" s="98"/>
      <c r="B12" s="115"/>
      <c r="C12" s="104" t="s">
        <v>208</v>
      </c>
      <c r="D12" s="104" t="s">
        <v>16</v>
      </c>
      <c r="E12" s="104"/>
      <c r="F12" s="178" t="s">
        <v>209</v>
      </c>
      <c r="G12" s="178"/>
      <c r="H12" s="178"/>
      <c r="I12" s="178"/>
      <c r="J12" s="178"/>
      <c r="K12" s="178"/>
      <c r="L12" s="178"/>
      <c r="M12" s="220"/>
      <c r="N12" s="8"/>
      <c r="O12" s="8"/>
      <c r="P12" s="8"/>
      <c r="Q12" s="8"/>
      <c r="R12" s="8"/>
      <c r="S12" s="8"/>
      <c r="T12" s="8"/>
      <c r="U12" s="8"/>
    </row>
    <row r="13" spans="1:21" s="87" customFormat="1">
      <c r="A13" s="98"/>
      <c r="B13" s="115"/>
      <c r="C13" s="280" t="s">
        <v>81</v>
      </c>
      <c r="D13" s="286">
        <f>D19-SUM(D15,D17)</f>
        <v>0</v>
      </c>
      <c r="E13" s="294"/>
      <c r="F13" s="303"/>
      <c r="G13" s="305"/>
      <c r="H13" s="305"/>
      <c r="I13" s="305"/>
      <c r="J13" s="305"/>
      <c r="K13" s="305"/>
      <c r="L13" s="314"/>
      <c r="M13" s="220"/>
      <c r="N13" s="8">
        <v>1</v>
      </c>
      <c r="O13" s="8"/>
      <c r="P13" s="8"/>
      <c r="Q13" s="8"/>
      <c r="R13" s="8"/>
      <c r="S13" s="8"/>
      <c r="T13" s="8"/>
      <c r="U13" s="8"/>
    </row>
    <row r="14" spans="1:21" s="87" customFormat="1">
      <c r="A14" s="98"/>
      <c r="B14" s="115"/>
      <c r="C14" s="281"/>
      <c r="D14" s="287" t="str">
        <f>IF($D$16="","",SUM($D$20,-D18,-D16))</f>
        <v/>
      </c>
      <c r="E14" s="295"/>
      <c r="F14" s="303"/>
      <c r="G14" s="305"/>
      <c r="H14" s="305"/>
      <c r="I14" s="305"/>
      <c r="J14" s="305"/>
      <c r="K14" s="305"/>
      <c r="L14" s="314"/>
      <c r="M14" s="220"/>
      <c r="N14" s="8"/>
      <c r="O14" s="8"/>
      <c r="P14" s="8"/>
      <c r="Q14" s="8"/>
      <c r="R14" s="8"/>
      <c r="S14" s="8"/>
      <c r="T14" s="8"/>
      <c r="U14" s="8"/>
    </row>
    <row r="15" spans="1:21" s="87" customFormat="1">
      <c r="A15" s="98"/>
      <c r="B15" s="115"/>
      <c r="C15" s="282" t="s">
        <v>210</v>
      </c>
      <c r="D15" s="286">
        <f>$K$44</f>
        <v>0</v>
      </c>
      <c r="E15" s="294"/>
      <c r="F15" s="303" t="str">
        <f>基本情報設定シート!$C$10</f>
        <v>松江市ものづくり関心向上啓発活動支援事業補助金</v>
      </c>
      <c r="G15" s="305"/>
      <c r="H15" s="305"/>
      <c r="I15" s="305"/>
      <c r="J15" s="305"/>
      <c r="K15" s="305"/>
      <c r="L15" s="314"/>
      <c r="M15" s="220"/>
      <c r="N15" s="8">
        <v>2</v>
      </c>
      <c r="O15" s="8"/>
      <c r="P15" s="8"/>
      <c r="Q15" s="8"/>
      <c r="R15" s="8"/>
      <c r="S15" s="8"/>
      <c r="T15" s="8"/>
      <c r="U15" s="8"/>
    </row>
    <row r="16" spans="1:21" s="87" customFormat="1">
      <c r="A16" s="98"/>
      <c r="B16" s="115"/>
      <c r="C16" s="283"/>
      <c r="D16" s="288" t="str">
        <f>IF($K$45="","",$K$45)</f>
        <v/>
      </c>
      <c r="E16" s="296"/>
      <c r="F16" s="303"/>
      <c r="G16" s="305"/>
      <c r="H16" s="305"/>
      <c r="I16" s="305"/>
      <c r="J16" s="305"/>
      <c r="K16" s="305"/>
      <c r="L16" s="314"/>
      <c r="M16" s="220"/>
      <c r="N16" s="8"/>
      <c r="O16" s="8"/>
      <c r="P16" s="8"/>
      <c r="Q16" s="8"/>
      <c r="R16" s="8"/>
      <c r="S16" s="8"/>
      <c r="T16" s="8"/>
      <c r="U16" s="8"/>
    </row>
    <row r="17" spans="1:21" s="87" customFormat="1">
      <c r="A17" s="98"/>
      <c r="B17" s="115"/>
      <c r="C17" s="282" t="s">
        <v>212</v>
      </c>
      <c r="D17" s="286">
        <f>IF('(別紙2)変更事業計画書'!$D$26="",'(別紙2)変更事業計画書'!$D$25,'(別紙2)変更事業計画書'!$D$26)</f>
        <v>0</v>
      </c>
      <c r="E17" s="294"/>
      <c r="F17" s="303"/>
      <c r="G17" s="305"/>
      <c r="H17" s="305"/>
      <c r="I17" s="305"/>
      <c r="J17" s="305"/>
      <c r="K17" s="305"/>
      <c r="L17" s="314"/>
      <c r="M17" s="220"/>
      <c r="N17" s="8">
        <v>3</v>
      </c>
      <c r="O17" s="8"/>
      <c r="P17" s="8"/>
      <c r="Q17" s="8"/>
      <c r="R17" s="8"/>
      <c r="S17" s="8"/>
      <c r="T17" s="8"/>
      <c r="U17" s="8"/>
    </row>
    <row r="18" spans="1:21" s="87" customFormat="1">
      <c r="A18" s="98"/>
      <c r="B18" s="115"/>
      <c r="C18" s="283"/>
      <c r="D18" s="289"/>
      <c r="E18" s="297"/>
      <c r="F18" s="193"/>
      <c r="G18" s="306"/>
      <c r="H18" s="306"/>
      <c r="I18" s="306"/>
      <c r="J18" s="306"/>
      <c r="K18" s="306"/>
      <c r="L18" s="195"/>
      <c r="M18" s="220"/>
      <c r="N18" s="8"/>
      <c r="O18" s="8"/>
      <c r="P18" s="8"/>
      <c r="Q18" s="8"/>
      <c r="R18" s="8"/>
      <c r="S18" s="8"/>
      <c r="T18" s="8"/>
      <c r="U18" s="8"/>
    </row>
    <row r="19" spans="1:21" s="87" customFormat="1">
      <c r="A19" s="98"/>
      <c r="B19" s="115"/>
      <c r="C19" s="104" t="s">
        <v>213</v>
      </c>
      <c r="D19" s="290">
        <f>E42</f>
        <v>0</v>
      </c>
      <c r="E19" s="290"/>
      <c r="F19" s="179"/>
      <c r="G19" s="179"/>
      <c r="H19" s="179"/>
      <c r="I19" s="179"/>
      <c r="J19" s="179"/>
      <c r="K19" s="179"/>
      <c r="L19" s="179"/>
      <c r="M19" s="220"/>
      <c r="N19" s="8">
        <v>4</v>
      </c>
      <c r="O19" s="8"/>
      <c r="P19" s="8"/>
      <c r="Q19" s="8"/>
      <c r="R19" s="8"/>
      <c r="S19" s="8"/>
      <c r="T19" s="8"/>
      <c r="U19" s="8"/>
    </row>
    <row r="20" spans="1:21" s="87" customFormat="1">
      <c r="A20" s="98"/>
      <c r="B20" s="115"/>
      <c r="C20" s="104"/>
      <c r="D20" s="144" t="str">
        <f>IF($D$16="","",$E$43)</f>
        <v/>
      </c>
      <c r="E20" s="144"/>
      <c r="F20" s="179"/>
      <c r="G20" s="179"/>
      <c r="H20" s="179"/>
      <c r="I20" s="179"/>
      <c r="J20" s="179"/>
      <c r="K20" s="179"/>
      <c r="L20" s="179"/>
      <c r="M20" s="220"/>
      <c r="N20" s="8"/>
      <c r="O20" s="8"/>
      <c r="P20" s="8"/>
      <c r="Q20" s="8"/>
      <c r="R20" s="8"/>
      <c r="S20" s="8"/>
      <c r="T20" s="8"/>
      <c r="U20" s="8"/>
    </row>
    <row r="21" spans="1:21" s="87" customFormat="1">
      <c r="A21" s="98"/>
      <c r="B21" s="115"/>
      <c r="C21" s="284"/>
      <c r="D21" s="30"/>
      <c r="E21" s="30"/>
      <c r="F21" s="89"/>
      <c r="G21" s="89"/>
      <c r="H21" s="89"/>
      <c r="I21" s="89"/>
      <c r="J21" s="89"/>
      <c r="K21" s="89"/>
      <c r="L21" s="89"/>
      <c r="M21" s="220"/>
      <c r="N21" s="8"/>
      <c r="O21" s="8"/>
      <c r="P21" s="8"/>
      <c r="Q21" s="8"/>
      <c r="R21" s="8"/>
      <c r="S21" s="8"/>
      <c r="T21" s="8"/>
      <c r="U21" s="8"/>
    </row>
    <row r="22" spans="1:21" s="87" customFormat="1">
      <c r="A22" s="98"/>
      <c r="B22" s="115"/>
      <c r="C22" s="33" t="s">
        <v>33</v>
      </c>
      <c r="D22" s="30"/>
      <c r="E22" s="89"/>
      <c r="F22" s="89"/>
      <c r="G22" s="89"/>
      <c r="H22" s="89"/>
      <c r="I22" s="89"/>
      <c r="J22" s="89"/>
      <c r="K22" s="89"/>
      <c r="L22" s="203" t="s">
        <v>207</v>
      </c>
      <c r="M22" s="220"/>
      <c r="N22" s="8"/>
      <c r="O22" s="8"/>
      <c r="P22" s="8"/>
      <c r="Q22" s="8"/>
      <c r="R22" s="8"/>
      <c r="S22" s="8"/>
      <c r="T22" s="8"/>
      <c r="U22" s="8"/>
    </row>
    <row r="23" spans="1:21" s="87" customFormat="1">
      <c r="A23" s="98"/>
      <c r="B23" s="115"/>
      <c r="C23" s="33"/>
      <c r="D23" s="30"/>
      <c r="E23" s="89"/>
      <c r="F23" s="89"/>
      <c r="G23" s="89"/>
      <c r="H23" s="89"/>
      <c r="I23" s="89"/>
      <c r="J23" s="89"/>
      <c r="K23" s="89"/>
      <c r="L23" s="203" t="s">
        <v>211</v>
      </c>
      <c r="M23" s="220"/>
      <c r="N23" s="8"/>
      <c r="O23" s="8"/>
      <c r="P23" s="8"/>
      <c r="Q23" s="8"/>
      <c r="R23" s="8"/>
      <c r="S23" s="8"/>
      <c r="T23" s="8"/>
      <c r="U23" s="8"/>
    </row>
    <row r="24" spans="1:21" s="87" customFormat="1" ht="30" customHeight="1">
      <c r="A24" s="98"/>
      <c r="B24" s="115"/>
      <c r="C24" s="105" t="s">
        <v>175</v>
      </c>
      <c r="D24" s="134"/>
      <c r="E24" s="162" t="s">
        <v>214</v>
      </c>
      <c r="F24" s="181"/>
      <c r="G24" s="184" t="s">
        <v>242</v>
      </c>
      <c r="H24" s="184"/>
      <c r="I24" s="184"/>
      <c r="J24" s="184"/>
      <c r="K24" s="162" t="s">
        <v>216</v>
      </c>
      <c r="L24" s="181"/>
      <c r="M24" s="220"/>
      <c r="N24" s="8"/>
      <c r="O24" s="8"/>
      <c r="P24" s="8"/>
      <c r="Q24" s="8"/>
      <c r="R24" s="8"/>
      <c r="S24" s="8"/>
      <c r="T24" s="8"/>
      <c r="U24" s="8"/>
    </row>
    <row r="25" spans="1:21" s="87" customFormat="1" ht="30" customHeight="1">
      <c r="A25" s="98"/>
      <c r="B25" s="115"/>
      <c r="C25" s="106"/>
      <c r="D25" s="135"/>
      <c r="E25" s="111"/>
      <c r="F25" s="140"/>
      <c r="G25" s="184" t="s">
        <v>243</v>
      </c>
      <c r="H25" s="184"/>
      <c r="I25" s="192" t="s">
        <v>212</v>
      </c>
      <c r="J25" s="192"/>
      <c r="K25" s="111"/>
      <c r="L25" s="140"/>
      <c r="M25" s="220"/>
      <c r="N25" s="8"/>
      <c r="O25" s="8"/>
      <c r="P25" s="8"/>
      <c r="Q25" s="8"/>
      <c r="R25" s="8"/>
      <c r="S25" s="8"/>
      <c r="T25" s="8"/>
      <c r="U25" s="8"/>
    </row>
    <row r="26" spans="1:21" s="87" customFormat="1">
      <c r="A26" s="98"/>
      <c r="B26" s="115"/>
      <c r="C26" s="105" t="str">
        <f>VLOOKUP(基本情報設定シート!$C$11,'プルダウン（事業計画書）'!$D$1:$L$17,$N26+1,0)</f>
        <v>機械装置等購入費</v>
      </c>
      <c r="D26" s="134"/>
      <c r="E26" s="298">
        <f>IF('(別紙2)変更事業計画書'!E35="",INDEX('(別紙2)変更事業計画書'!$E$34:$E$51,MATCH('(別紙3)事業報告書'!$N26,'(別紙2)変更事業計画書'!$N$34:$N$51,0)),INDEX('(別紙2)変更事業計画書'!$E$34:$E$51,MATCH('(別紙3)事業報告書'!$N26,'(別紙2)変更事業計画書'!$N$34:$N$51,0)+1))</f>
        <v>0</v>
      </c>
      <c r="F26" s="304"/>
      <c r="G26" s="298">
        <f>IF('(別紙2)変更事業計画書'!G35="",INDEX('(別紙2)変更事業計画書'!$G$34:$G$51,MATCH('(別紙3)事業報告書'!$N26,'(別紙2)変更事業計画書'!$N$34:$N$51,0)),INDEX('(別紙2)変更事業計画書'!$G$34:$G$51,MATCH('(別紙3)事業報告書'!$N26,'(別紙2)変更事業計画書'!$N$34:$N$51,0)+1))</f>
        <v>0</v>
      </c>
      <c r="H26" s="304"/>
      <c r="I26" s="298">
        <f>IF('(別紙2)変更事業計画書'!I35="",INDEX('(別紙2)変更事業計画書'!$I$34:$I$51,MATCH('(別紙3)事業報告書'!$N26,'(別紙2)変更事業計画書'!$N$34:$N$51,0)),INDEX('(別紙2)変更事業計画書'!$I$34:$I$51,MATCH('(別紙3)事業報告書'!$N26,'(別紙2)変更事業計画書'!$N$34:$N$51,0)+1))</f>
        <v>0</v>
      </c>
      <c r="J26" s="304"/>
      <c r="K26" s="298">
        <f>IFERROR(SUM($E26,-$G26,-$I26),"")</f>
        <v>0</v>
      </c>
      <c r="L26" s="304"/>
      <c r="M26" s="220"/>
      <c r="N26" s="8">
        <v>1</v>
      </c>
      <c r="O26" s="8"/>
      <c r="P26" s="8"/>
      <c r="Q26" s="8"/>
      <c r="R26" s="8"/>
      <c r="S26" s="8"/>
      <c r="T26" s="8"/>
      <c r="U26" s="8"/>
    </row>
    <row r="27" spans="1:21" s="87" customFormat="1">
      <c r="A27" s="98"/>
      <c r="B27" s="115"/>
      <c r="C27" s="106"/>
      <c r="D27" s="135"/>
      <c r="E27" s="185"/>
      <c r="F27" s="188"/>
      <c r="G27" s="185"/>
      <c r="H27" s="188"/>
      <c r="I27" s="185"/>
      <c r="J27" s="188"/>
      <c r="K27" s="198" t="str">
        <f>IF($E27-SUM($G27,$I27)=0,"",$E27-SUM($G27,$I27))</f>
        <v/>
      </c>
      <c r="L27" s="204"/>
      <c r="M27" s="220"/>
      <c r="N27" s="8"/>
      <c r="O27" s="8"/>
      <c r="P27" s="8"/>
      <c r="Q27" s="8"/>
      <c r="R27" s="8"/>
      <c r="S27" s="8"/>
      <c r="T27" s="8"/>
      <c r="U27" s="8"/>
    </row>
    <row r="28" spans="1:21" s="87" customFormat="1">
      <c r="A28" s="98"/>
      <c r="B28" s="115"/>
      <c r="C28" s="105" t="str">
        <f>VLOOKUP(基本情報設定シート!$C$11,'プルダウン（事業計画書）'!$D$1:$L$17,$N28+1,0)</f>
        <v>原材料・副資材費</v>
      </c>
      <c r="D28" s="134"/>
      <c r="E28" s="298">
        <f>IF('(別紙2)変更事業計画書'!E37="",INDEX('(別紙2)変更事業計画書'!$E$34:$E$51,MATCH('(別紙3)事業報告書'!$N28,'(別紙2)変更事業計画書'!$N$34:$N$51,0)),INDEX('(別紙2)変更事業計画書'!$E$34:$E$51,MATCH('(別紙3)事業報告書'!$N28,'(別紙2)変更事業計画書'!$N$34:$N$51,0)+1))</f>
        <v>0</v>
      </c>
      <c r="F28" s="304"/>
      <c r="G28" s="298">
        <f>IF('(別紙2)変更事業計画書'!G37="",INDEX('(別紙2)変更事業計画書'!$G$34:$G$51,MATCH('(別紙3)事業報告書'!$N28,'(別紙2)変更事業計画書'!$N$34:$N$51,0)),INDEX('(別紙2)変更事業計画書'!$G$34:$G$51,MATCH('(別紙3)事業報告書'!$N28,'(別紙2)変更事業計画書'!$N$34:$N$51,0)+1))</f>
        <v>0</v>
      </c>
      <c r="H28" s="304"/>
      <c r="I28" s="298">
        <f>IF('(別紙2)変更事業計画書'!I37="",INDEX('(別紙2)変更事業計画書'!$I$34:$I$51,MATCH('(別紙3)事業報告書'!$N28,'(別紙2)変更事業計画書'!$N$34:$N$51,0)),INDEX('(別紙2)変更事業計画書'!$I$34:$I$51,MATCH('(別紙3)事業報告書'!$N28,'(別紙2)変更事業計画書'!$N$34:$N$51,0)+1))</f>
        <v>0</v>
      </c>
      <c r="J28" s="304"/>
      <c r="K28" s="298">
        <f>IFERROR(SUM($E28,-$G28,-$I28),"")</f>
        <v>0</v>
      </c>
      <c r="L28" s="304"/>
      <c r="M28" s="220"/>
      <c r="N28" s="8">
        <v>2</v>
      </c>
      <c r="O28" s="8"/>
      <c r="P28" s="8"/>
      <c r="Q28" s="8"/>
      <c r="R28" s="8"/>
      <c r="S28" s="8"/>
      <c r="T28" s="8"/>
      <c r="U28" s="8"/>
    </row>
    <row r="29" spans="1:21" s="87" customFormat="1">
      <c r="A29" s="98"/>
      <c r="B29" s="115"/>
      <c r="C29" s="106"/>
      <c r="D29" s="135"/>
      <c r="E29" s="185"/>
      <c r="F29" s="188"/>
      <c r="G29" s="185"/>
      <c r="H29" s="188"/>
      <c r="I29" s="185"/>
      <c r="J29" s="188"/>
      <c r="K29" s="198" t="str">
        <f>IF($E29-SUM($G29,$I29)=0,"",$E29-SUM($G29,$I29))</f>
        <v/>
      </c>
      <c r="L29" s="204"/>
      <c r="M29" s="220"/>
      <c r="N29" s="8"/>
      <c r="O29" s="8"/>
      <c r="P29" s="8"/>
      <c r="Q29" s="8"/>
      <c r="R29" s="8"/>
      <c r="S29" s="8"/>
      <c r="T29" s="8"/>
      <c r="U29" s="8"/>
    </row>
    <row r="30" spans="1:21" s="87" customFormat="1">
      <c r="A30" s="98"/>
      <c r="B30" s="115"/>
      <c r="C30" s="105" t="str">
        <f>VLOOKUP(基本情報設定シート!$C$11,'プルダウン（事業計画書）'!$D$1:$L$17,$N30+1,0)</f>
        <v>広告宣伝費</v>
      </c>
      <c r="D30" s="134"/>
      <c r="E30" s="298">
        <f>IF('(別紙2)変更事業計画書'!E39="",INDEX('(別紙2)変更事業計画書'!$E$34:$E$51,MATCH('(別紙3)事業報告書'!$N30,'(別紙2)変更事業計画書'!$N$34:$N$51,0)),INDEX('(別紙2)変更事業計画書'!$E$34:$E$51,MATCH('(別紙3)事業報告書'!$N30,'(別紙2)変更事業計画書'!$N$34:$N$51,0)+1))</f>
        <v>0</v>
      </c>
      <c r="F30" s="304"/>
      <c r="G30" s="298">
        <f>IF('(別紙2)変更事業計画書'!G39="",INDEX('(別紙2)変更事業計画書'!$G$34:$G$51,MATCH('(別紙3)事業報告書'!$N30,'(別紙2)変更事業計画書'!$N$34:$N$51,0)),INDEX('(別紙2)変更事業計画書'!$G$34:$G$51,MATCH('(別紙3)事業報告書'!$N30,'(別紙2)変更事業計画書'!$N$34:$N$51,0)+1))</f>
        <v>0</v>
      </c>
      <c r="H30" s="304"/>
      <c r="I30" s="298">
        <f>IF('(別紙2)変更事業計画書'!I39="",INDEX('(別紙2)変更事業計画書'!$I$34:$I$51,MATCH('(別紙3)事業報告書'!$N30,'(別紙2)変更事業計画書'!$N$34:$N$51,0)),INDEX('(別紙2)変更事業計画書'!$I$34:$I$51,MATCH('(別紙3)事業報告書'!$N30,'(別紙2)変更事業計画書'!$N$34:$N$51,0)+1))</f>
        <v>0</v>
      </c>
      <c r="J30" s="304"/>
      <c r="K30" s="298">
        <f>IFERROR(SUM($E30,-$G30,-$I30),"")</f>
        <v>0</v>
      </c>
      <c r="L30" s="304"/>
      <c r="M30" s="220"/>
      <c r="N30" s="8">
        <v>3</v>
      </c>
      <c r="O30" s="8"/>
      <c r="P30" s="8"/>
      <c r="Q30" s="8"/>
      <c r="R30" s="8"/>
      <c r="S30" s="8"/>
      <c r="T30" s="8"/>
      <c r="U30" s="8"/>
    </row>
    <row r="31" spans="1:21" s="87" customFormat="1">
      <c r="A31" s="98"/>
      <c r="B31" s="115"/>
      <c r="C31" s="106"/>
      <c r="D31" s="135"/>
      <c r="E31" s="185"/>
      <c r="F31" s="188"/>
      <c r="G31" s="185"/>
      <c r="H31" s="188"/>
      <c r="I31" s="185"/>
      <c r="J31" s="188"/>
      <c r="K31" s="198" t="str">
        <f>IF($E31-SUM($G31,$I31)=0,"",$E31-SUM($G31,$I31))</f>
        <v/>
      </c>
      <c r="L31" s="204"/>
      <c r="M31" s="220"/>
      <c r="N31" s="8"/>
      <c r="O31" s="8"/>
      <c r="P31" s="8"/>
      <c r="Q31" s="8"/>
      <c r="R31" s="8"/>
      <c r="S31" s="8"/>
      <c r="T31" s="8"/>
      <c r="U31" s="8"/>
    </row>
    <row r="32" spans="1:21" s="87" customFormat="1">
      <c r="A32" s="98"/>
      <c r="B32" s="115"/>
      <c r="C32" s="105" t="str">
        <f>VLOOKUP(基本情報設定シート!$C$11,'プルダウン（事業計画書）'!$D$1:$L$17,$N32+1,0)</f>
        <v>使用料</v>
      </c>
      <c r="D32" s="134"/>
      <c r="E32" s="298">
        <f>IF('(別紙2)変更事業計画書'!E41="",INDEX('(別紙2)変更事業計画書'!$E$34:$E$51,MATCH('(別紙3)事業報告書'!$N32,'(別紙2)変更事業計画書'!$N$34:$N$51,0)),INDEX('(別紙2)変更事業計画書'!$E$34:$E$51,MATCH('(別紙3)事業報告書'!$N32,'(別紙2)変更事業計画書'!$N$34:$N$51,0)+1))</f>
        <v>0</v>
      </c>
      <c r="F32" s="304"/>
      <c r="G32" s="298">
        <f>IF('(別紙2)変更事業計画書'!G41="",INDEX('(別紙2)変更事業計画書'!$G$34:$G$51,MATCH('(別紙3)事業報告書'!$N32,'(別紙2)変更事業計画書'!$N$34:$N$51,0)),INDEX('(別紙2)変更事業計画書'!$G$34:$G$51,MATCH('(別紙3)事業報告書'!$N32,'(別紙2)変更事業計画書'!$N$34:$N$51,0)+1))</f>
        <v>0</v>
      </c>
      <c r="H32" s="304"/>
      <c r="I32" s="298">
        <f>IF('(別紙2)変更事業計画書'!I41="",INDEX('(別紙2)変更事業計画書'!$I$34:$I$51,MATCH('(別紙3)事業報告書'!$N32,'(別紙2)変更事業計画書'!$N$34:$N$51,0)),INDEX('(別紙2)変更事業計画書'!$I$34:$I$51,MATCH('(別紙3)事業報告書'!$N32,'(別紙2)変更事業計画書'!$N$34:$N$51,0)+1))</f>
        <v>0</v>
      </c>
      <c r="J32" s="304"/>
      <c r="K32" s="298">
        <f>IFERROR(SUM($E32,-$G32,-$I32),"")</f>
        <v>0</v>
      </c>
      <c r="L32" s="304"/>
      <c r="M32" s="220"/>
      <c r="N32" s="8">
        <v>4</v>
      </c>
      <c r="O32" s="8"/>
      <c r="P32" s="8"/>
      <c r="Q32" s="8"/>
      <c r="R32" s="8"/>
      <c r="S32" s="8"/>
      <c r="T32" s="8"/>
      <c r="U32" s="8"/>
    </row>
    <row r="33" spans="1:21" s="87" customFormat="1">
      <c r="A33" s="98"/>
      <c r="B33" s="115"/>
      <c r="C33" s="106"/>
      <c r="D33" s="135"/>
      <c r="E33" s="185"/>
      <c r="F33" s="188"/>
      <c r="G33" s="185"/>
      <c r="H33" s="188"/>
      <c r="I33" s="185"/>
      <c r="J33" s="188"/>
      <c r="K33" s="198" t="str">
        <f>IF($E33-SUM($G33,$I33)=0,"",$E33-SUM($G33,$I33))</f>
        <v/>
      </c>
      <c r="L33" s="204"/>
      <c r="M33" s="220"/>
      <c r="N33" s="8"/>
      <c r="O33" s="8"/>
      <c r="P33" s="8"/>
      <c r="Q33" s="8"/>
      <c r="R33" s="8"/>
      <c r="S33" s="8"/>
      <c r="T33" s="8"/>
      <c r="U33" s="8"/>
    </row>
    <row r="34" spans="1:21" s="87" customFormat="1">
      <c r="A34" s="98"/>
      <c r="B34" s="115"/>
      <c r="C34" s="105" t="str">
        <f>VLOOKUP(基本情報設定シート!$C$11,'プルダウン（事業計画書）'!$D$1:$L$17,$N34+1,0)</f>
        <v>謝金・委託費</v>
      </c>
      <c r="D34" s="134"/>
      <c r="E34" s="298">
        <f>IF('(別紙2)変更事業計画書'!E43="",INDEX('(別紙2)変更事業計画書'!$E$34:$E$51,MATCH('(別紙3)事業報告書'!$N34,'(別紙2)変更事業計画書'!$N$34:$N$51,0)),INDEX('(別紙2)変更事業計画書'!$E$34:$E$51,MATCH('(別紙3)事業報告書'!$N34,'(別紙2)変更事業計画書'!$N$34:$N$51,0)+1))</f>
        <v>0</v>
      </c>
      <c r="F34" s="304"/>
      <c r="G34" s="298">
        <f>IF('(別紙2)変更事業計画書'!G43="",INDEX('(別紙2)変更事業計画書'!$G$34:$G$51,MATCH('(別紙3)事業報告書'!$N34,'(別紙2)変更事業計画書'!$N$34:$N$51,0)),INDEX('(別紙2)変更事業計画書'!$G$34:$G$51,MATCH('(別紙3)事業報告書'!$N34,'(別紙2)変更事業計画書'!$N$34:$N$51,0)+1))</f>
        <v>0</v>
      </c>
      <c r="H34" s="304"/>
      <c r="I34" s="298">
        <f>IF('(別紙2)変更事業計画書'!I43="",INDEX('(別紙2)変更事業計画書'!$I$34:$I$51,MATCH('(別紙3)事業報告書'!$N34,'(別紙2)変更事業計画書'!$N$34:$N$51,0)),INDEX('(別紙2)変更事業計画書'!$I$34:$I$51,MATCH('(別紙3)事業報告書'!$N34,'(別紙2)変更事業計画書'!$N$34:$N$51,0)+1))</f>
        <v>0</v>
      </c>
      <c r="J34" s="304"/>
      <c r="K34" s="298">
        <f>IFERROR(SUM($E34,-$G34,-$I34),"")</f>
        <v>0</v>
      </c>
      <c r="L34" s="304"/>
      <c r="M34" s="220"/>
      <c r="N34" s="8">
        <v>5</v>
      </c>
      <c r="O34" s="8"/>
      <c r="P34" s="8"/>
      <c r="Q34" s="8"/>
      <c r="R34" s="8"/>
      <c r="S34" s="8"/>
      <c r="T34" s="8"/>
      <c r="U34" s="8"/>
    </row>
    <row r="35" spans="1:21" s="87" customFormat="1">
      <c r="A35" s="98"/>
      <c r="B35" s="115"/>
      <c r="C35" s="106"/>
      <c r="D35" s="135"/>
      <c r="E35" s="164"/>
      <c r="F35" s="182"/>
      <c r="G35" s="185"/>
      <c r="H35" s="188"/>
      <c r="I35" s="185"/>
      <c r="J35" s="188"/>
      <c r="K35" s="198" t="str">
        <f>IF($E35-SUM($G35,$I35)=0,"",$E35-SUM($G35,$I35))</f>
        <v/>
      </c>
      <c r="L35" s="204"/>
      <c r="M35" s="220"/>
      <c r="N35" s="8"/>
      <c r="O35" s="8"/>
      <c r="P35" s="8"/>
      <c r="Q35" s="8"/>
      <c r="R35" s="8"/>
      <c r="S35" s="8"/>
      <c r="T35" s="8"/>
      <c r="U35" s="8"/>
    </row>
    <row r="36" spans="1:21" s="87" customFormat="1">
      <c r="A36" s="98"/>
      <c r="B36" s="115"/>
      <c r="C36" s="105" t="str">
        <f>VLOOKUP(基本情報設定シート!$C$11,'プルダウン（事業計画書）'!$D$1:$L$17,$N36+1,0)</f>
        <v>その他経費</v>
      </c>
      <c r="D36" s="134"/>
      <c r="E36" s="298">
        <f>IF('(別紙2)変更事業計画書'!E45="",INDEX('(別紙2)変更事業計画書'!$E$34:$E$51,MATCH('(別紙3)事業報告書'!$N36,'(別紙2)変更事業計画書'!$N$34:$N$51,0)),INDEX('(別紙2)変更事業計画書'!$E$34:$E$51,MATCH('(別紙3)事業報告書'!$N36,'(別紙2)変更事業計画書'!$N$34:$N$51,0)+1))</f>
        <v>0</v>
      </c>
      <c r="F36" s="304"/>
      <c r="G36" s="298">
        <f>IF('(別紙2)変更事業計画書'!G45="",INDEX('(別紙2)変更事業計画書'!$G$34:$G$51,MATCH('(別紙3)事業報告書'!$N36,'(別紙2)変更事業計画書'!$N$34:$N$51,0)),INDEX('(別紙2)変更事業計画書'!$G$34:$G$51,MATCH('(別紙3)事業報告書'!$N36,'(別紙2)変更事業計画書'!$N$34:$N$51,0)+1))</f>
        <v>0</v>
      </c>
      <c r="H36" s="304"/>
      <c r="I36" s="298">
        <f>IF('(別紙2)変更事業計画書'!I45="",INDEX('(別紙2)変更事業計画書'!$I$34:$I$51,MATCH('(別紙3)事業報告書'!$N36,'(別紙2)変更事業計画書'!$N$34:$N$51,0)),INDEX('(別紙2)変更事業計画書'!$I$34:$I$51,MATCH('(別紙3)事業報告書'!$N36,'(別紙2)変更事業計画書'!$N$34:$N$51,0)+1))</f>
        <v>0</v>
      </c>
      <c r="J36" s="304"/>
      <c r="K36" s="298">
        <f>IFERROR(SUM($E36,-$G36,-$I36),"")</f>
        <v>0</v>
      </c>
      <c r="L36" s="304"/>
      <c r="M36" s="220"/>
      <c r="N36" s="8">
        <v>6</v>
      </c>
      <c r="O36" s="8"/>
      <c r="P36" s="8"/>
      <c r="Q36" s="8"/>
      <c r="R36" s="8"/>
      <c r="S36" s="8"/>
      <c r="T36" s="8"/>
      <c r="U36" s="8"/>
    </row>
    <row r="37" spans="1:21" s="87" customFormat="1">
      <c r="A37" s="98"/>
      <c r="B37" s="115"/>
      <c r="C37" s="106"/>
      <c r="D37" s="135"/>
      <c r="E37" s="164"/>
      <c r="F37" s="182"/>
      <c r="G37" s="164"/>
      <c r="H37" s="182"/>
      <c r="I37" s="164"/>
      <c r="J37" s="182"/>
      <c r="K37" s="198" t="str">
        <f>IF($E37-SUM($G37,$I37)=0,"",$E37-SUM($G37,$I37))</f>
        <v/>
      </c>
      <c r="L37" s="204"/>
      <c r="M37" s="220"/>
      <c r="N37" s="8"/>
      <c r="O37" s="8"/>
      <c r="P37" s="8"/>
      <c r="Q37" s="8"/>
      <c r="R37" s="8"/>
      <c r="S37" s="8"/>
      <c r="T37" s="8"/>
      <c r="U37" s="8"/>
    </row>
    <row r="38" spans="1:21" s="87" customFormat="1" hidden="1">
      <c r="A38" s="98"/>
      <c r="B38" s="115"/>
      <c r="C38" s="105">
        <f>VLOOKUP(基本情報設定シート!$C$11,'プルダウン（事業計画書）'!$D$1:$L$17,$N38+1,0)</f>
        <v>0</v>
      </c>
      <c r="D38" s="134"/>
      <c r="E38" s="298">
        <f>IF('(別紙2)変更事業計画書'!E47="",INDEX('(別紙2)変更事業計画書'!$E$34:$E$51,MATCH('(別紙3)事業報告書'!$N38,'(別紙2)変更事業計画書'!$N$34:$N$51,0)),INDEX('(別紙2)変更事業計画書'!$E$34:$E$51,MATCH('(別紙3)事業報告書'!$N38,'(別紙2)変更事業計画書'!$N$34:$N$51,0)+1))</f>
        <v>0</v>
      </c>
      <c r="F38" s="304"/>
      <c r="G38" s="298">
        <f>IF('(別紙2)変更事業計画書'!G47="",INDEX('(別紙2)変更事業計画書'!$G$34:$G$51,MATCH('(別紙3)事業報告書'!$N38,'(別紙2)変更事業計画書'!$N$34:$N$51,0)),INDEX('(別紙2)変更事業計画書'!$G$34:$G$51,MATCH('(別紙3)事業報告書'!$N38,'(別紙2)変更事業計画書'!$N$34:$N$51,0)+1))</f>
        <v>0</v>
      </c>
      <c r="H38" s="304"/>
      <c r="I38" s="298">
        <f>IF('(別紙2)変更事業計画書'!I47="",INDEX('(別紙2)変更事業計画書'!$I$34:$I$51,MATCH('(別紙3)事業報告書'!$N38,'(別紙2)変更事業計画書'!$N$34:$N$51,0)),INDEX('(別紙2)変更事業計画書'!$I$34:$I$51,MATCH('(別紙3)事業報告書'!$N38,'(別紙2)変更事業計画書'!$N$34:$N$51,0)+1))</f>
        <v>0</v>
      </c>
      <c r="J38" s="304"/>
      <c r="K38" s="298">
        <f>IFERROR(SUM($E38,-$G38,-$I38),"")</f>
        <v>0</v>
      </c>
      <c r="L38" s="304"/>
      <c r="M38" s="220"/>
      <c r="N38" s="8">
        <v>7</v>
      </c>
      <c r="O38" s="8"/>
      <c r="P38" s="8"/>
      <c r="Q38" s="8"/>
      <c r="R38" s="8"/>
      <c r="S38" s="8"/>
      <c r="T38" s="8"/>
      <c r="U38" s="8"/>
    </row>
    <row r="39" spans="1:21" s="87" customFormat="1" hidden="1">
      <c r="A39" s="98"/>
      <c r="B39" s="115"/>
      <c r="C39" s="106"/>
      <c r="D39" s="135"/>
      <c r="E39" s="164"/>
      <c r="F39" s="182"/>
      <c r="G39" s="164"/>
      <c r="H39" s="182"/>
      <c r="I39" s="164"/>
      <c r="J39" s="182"/>
      <c r="K39" s="198" t="str">
        <f>IF($E39-SUM($G39,$I39)=0,"",$E39-SUM($G39,$I39))</f>
        <v/>
      </c>
      <c r="L39" s="204"/>
      <c r="M39" s="220"/>
      <c r="N39" s="8"/>
      <c r="O39" s="8"/>
      <c r="P39" s="8"/>
      <c r="Q39" s="8"/>
      <c r="R39" s="8"/>
      <c r="S39" s="8"/>
      <c r="T39" s="8"/>
      <c r="U39" s="8"/>
    </row>
    <row r="40" spans="1:21" s="87" customFormat="1" hidden="1">
      <c r="A40" s="98"/>
      <c r="B40" s="115"/>
      <c r="C40" s="105">
        <f>VLOOKUP(基本情報設定シート!$C$11,'プルダウン（事業計画書）'!$D$1:$L$17,$N40+1,0)</f>
        <v>0</v>
      </c>
      <c r="D40" s="134"/>
      <c r="E40" s="298">
        <f>IF('(別紙2)変更事業計画書'!E49="",INDEX('(別紙2)変更事業計画書'!$E$34:$E$51,MATCH('(別紙3)事業報告書'!$N40,'(別紙2)変更事業計画書'!$N$34:$N$51,0)),INDEX('(別紙2)変更事業計画書'!$E$34:$E$51,MATCH('(別紙3)事業報告書'!$N40,'(別紙2)変更事業計画書'!$N$34:$N$51,0)+1))</f>
        <v>0</v>
      </c>
      <c r="F40" s="304"/>
      <c r="G40" s="298">
        <f>IF('(別紙2)変更事業計画書'!G49="",INDEX('(別紙2)変更事業計画書'!$G$34:$G$51,MATCH('(別紙3)事業報告書'!$N40,'(別紙2)変更事業計画書'!$N$34:$N$51,0)),INDEX('(別紙2)変更事業計画書'!$G$34:$G$51,MATCH('(別紙3)事業報告書'!$N40,'(別紙2)変更事業計画書'!$N$34:$N$51,0)+1))</f>
        <v>0</v>
      </c>
      <c r="H40" s="304"/>
      <c r="I40" s="298">
        <f>IF('(別紙2)変更事業計画書'!I49="",INDEX('(別紙2)変更事業計画書'!$I$34:$I$51,MATCH('(別紙3)事業報告書'!$N40,'(別紙2)変更事業計画書'!$N$34:$N$51,0)),INDEX('(別紙2)変更事業計画書'!$I$34:$I$51,MATCH('(別紙3)事業報告書'!$N40,'(別紙2)変更事業計画書'!$N$34:$N$51,0)+1))</f>
        <v>0</v>
      </c>
      <c r="J40" s="304"/>
      <c r="K40" s="298">
        <f>IFERROR(SUM($E40,-$G40,-$I40),"")</f>
        <v>0</v>
      </c>
      <c r="L40" s="304"/>
      <c r="M40" s="220"/>
      <c r="N40" s="8">
        <v>8</v>
      </c>
      <c r="O40" s="8"/>
      <c r="P40" s="8"/>
      <c r="Q40" s="8"/>
      <c r="R40" s="8"/>
      <c r="S40" s="8"/>
      <c r="T40" s="8"/>
      <c r="U40" s="8"/>
    </row>
    <row r="41" spans="1:21" s="87" customFormat="1" hidden="1">
      <c r="A41" s="98"/>
      <c r="B41" s="115"/>
      <c r="C41" s="106"/>
      <c r="D41" s="135"/>
      <c r="E41" s="164"/>
      <c r="F41" s="182"/>
      <c r="G41" s="164"/>
      <c r="H41" s="182"/>
      <c r="I41" s="164"/>
      <c r="J41" s="182"/>
      <c r="K41" s="198" t="str">
        <f>IF($E41-SUM($G41,$I41)=0,"",$E41-SUM($G41,$I41))</f>
        <v/>
      </c>
      <c r="L41" s="204"/>
      <c r="M41" s="220"/>
      <c r="N41" s="8"/>
      <c r="O41" s="8"/>
      <c r="P41" s="8"/>
      <c r="Q41" s="8"/>
      <c r="R41" s="8"/>
      <c r="S41" s="8"/>
      <c r="T41" s="8"/>
      <c r="U41" s="8"/>
    </row>
    <row r="42" spans="1:21" s="87" customFormat="1">
      <c r="A42" s="98"/>
      <c r="B42" s="115"/>
      <c r="C42" s="105" t="s">
        <v>213</v>
      </c>
      <c r="D42" s="134"/>
      <c r="E42" s="298">
        <f>SUM(E26,E28,E30,E32,E34,E36,E38,E40)</f>
        <v>0</v>
      </c>
      <c r="F42" s="304"/>
      <c r="G42" s="298">
        <f>SUM(G26,G28,G30,G32,G34,G36,G38,G40)</f>
        <v>0</v>
      </c>
      <c r="H42" s="304"/>
      <c r="I42" s="298">
        <f>SUM(I26,I28,I30,I32,I34,I36,I38,I40)</f>
        <v>0</v>
      </c>
      <c r="J42" s="304"/>
      <c r="K42" s="298">
        <f>SUM(K26,K28,K30,K32,K34,K36,K38,K40)</f>
        <v>0</v>
      </c>
      <c r="L42" s="304"/>
      <c r="M42" s="220"/>
      <c r="N42" s="8">
        <v>9</v>
      </c>
      <c r="O42" s="8"/>
      <c r="P42" s="8"/>
      <c r="Q42" s="8"/>
      <c r="R42" s="8"/>
      <c r="S42" s="8"/>
      <c r="T42" s="8"/>
      <c r="U42" s="8"/>
    </row>
    <row r="43" spans="1:21" s="87" customFormat="1" ht="19.5">
      <c r="A43" s="99"/>
      <c r="B43" s="115"/>
      <c r="C43" s="106"/>
      <c r="D43" s="135"/>
      <c r="E43" s="165" t="str">
        <f>IF(SUM(E$27,E$29,E$31,E$33,E$35,E$37,E$39,E$41)=0,"",SUM(E$27,E$29,E$31,E$33,E$35,E$37,E$39,E$41))</f>
        <v/>
      </c>
      <c r="F43" s="165"/>
      <c r="G43" s="165" t="str">
        <f>IF(SUM(G$27,G$29,G$31,G$33,G$35,G$37,G$39,G$41)=0,"",SUM(G$27,G$29,G$31,G$33,G$35,G$37,G$39,G$41))</f>
        <v/>
      </c>
      <c r="H43" s="165"/>
      <c r="I43" s="165" t="str">
        <f>IF(SUM(I$27,I$29,I$31,I$33,I$35,I$37,I$39,I$41)=0,"",SUM(I$27,I$29,I$31,I$33,I$35,I$37,I$39,I$41))</f>
        <v/>
      </c>
      <c r="J43" s="165"/>
      <c r="K43" s="165" t="str">
        <f>IF(SUM(K$27,K$29,K$31,K$33,K$35,K$37,K$39,K$41)=0,"",SUM(K$27,K$29,K$31,K$33,K$35,K$37,K$39,K$41))</f>
        <v/>
      </c>
      <c r="L43" s="165"/>
      <c r="M43" s="220"/>
      <c r="N43" s="8"/>
      <c r="O43" s="8"/>
      <c r="P43" s="8"/>
      <c r="Q43" s="8"/>
      <c r="R43" s="8"/>
      <c r="S43" s="8"/>
      <c r="T43" s="8"/>
      <c r="U43" s="8"/>
    </row>
    <row r="44" spans="1:21" s="87" customFormat="1" ht="19.5">
      <c r="A44" s="99"/>
      <c r="B44" s="115"/>
      <c r="C44" s="285" t="s">
        <v>246</v>
      </c>
      <c r="D44" s="285"/>
      <c r="E44" s="285"/>
      <c r="F44" s="285"/>
      <c r="G44" s="285"/>
      <c r="H44" s="285"/>
      <c r="I44" s="285"/>
      <c r="J44" s="309"/>
      <c r="K44" s="312">
        <f>IFERROR(IF(ROUNDDOWN($K$42*2/3,-3)&gt;=200000-$J$47,200000-$J$47,ROUNDDOWN($K$42*2/3,-3)),"")</f>
        <v>0</v>
      </c>
      <c r="L44" s="315"/>
      <c r="M44" s="220"/>
      <c r="N44" s="8"/>
      <c r="O44" s="8"/>
      <c r="P44" s="8"/>
      <c r="Q44" s="8"/>
      <c r="R44" s="8"/>
      <c r="S44" s="8"/>
      <c r="T44" s="8"/>
      <c r="U44" s="8"/>
    </row>
    <row r="45" spans="1:21" s="87" customFormat="1" ht="19.5">
      <c r="A45" s="99"/>
      <c r="B45" s="115"/>
      <c r="C45" s="285"/>
      <c r="D45" s="285"/>
      <c r="E45" s="285"/>
      <c r="F45" s="285"/>
      <c r="G45" s="285"/>
      <c r="H45" s="285"/>
      <c r="I45" s="285"/>
      <c r="J45" s="309"/>
      <c r="K45" s="313" t="str">
        <f>IFERROR(IF(ROUNDDOWN($K$43*2/3,-3)&gt;=200000-$J$47,200000-$J$47,ROUNDDOWN($K$43*2/3,-3)),"")</f>
        <v/>
      </c>
      <c r="L45" s="316"/>
      <c r="M45" s="220"/>
      <c r="N45" s="8">
        <f>IF('(別紙2)変更事業計画書'!$G$13="",'(別紙1)事業計画書'!$G$13,'(別紙2)変更事業計画書'!$G$13)</f>
        <v>0</v>
      </c>
      <c r="O45" s="8"/>
      <c r="P45" s="8"/>
      <c r="Q45" s="8"/>
      <c r="R45" s="8"/>
      <c r="S45" s="8"/>
      <c r="T45" s="8"/>
      <c r="U45" s="8"/>
    </row>
    <row r="46" spans="1:21" s="87" customFormat="1" ht="80" customHeight="1">
      <c r="A46" s="279"/>
      <c r="B46" s="116" t="s">
        <v>303</v>
      </c>
      <c r="C46" s="131"/>
      <c r="D46" s="131"/>
      <c r="E46" s="131"/>
      <c r="F46" s="131"/>
      <c r="G46" s="131"/>
      <c r="H46" s="131"/>
      <c r="I46" s="131"/>
      <c r="J46" s="131"/>
      <c r="K46" s="131"/>
      <c r="L46" s="131"/>
      <c r="M46" s="214"/>
      <c r="N46" s="8" t="e">
        <f>IF(ROUNDDOWN($K$43*2/3,-3)&gt;=200000-$J$47,200000-$J$47,ROUNDDOWN($K$43*2/3,-3))</f>
        <v>#VALUE!</v>
      </c>
      <c r="O46" s="8" t="e">
        <f>IF(ROUNDDOWN($K$43*2/3,-3)&gt;=1000000-$J$47,1000000-$J$47,ROUNDDOWN($K$43*2/3,-3))</f>
        <v>#VALUE!</v>
      </c>
      <c r="P46" s="8" t="e">
        <f>IF(ROUNDDOWN($K$43*2/3,-3)&gt;=5000000-$J$47,5000000-$J$47,ROUNDDOWN($K$43*2/3,-3))</f>
        <v>#VALUE!</v>
      </c>
      <c r="Q46" s="8"/>
      <c r="R46" s="8"/>
      <c r="S46" s="8"/>
      <c r="T46" s="8"/>
      <c r="U46" s="8"/>
    </row>
    <row r="47" spans="1:21" s="87" customFormat="1">
      <c r="A47" s="101" t="s">
        <v>260</v>
      </c>
      <c r="B47" s="117" t="s">
        <v>15</v>
      </c>
      <c r="C47" s="132"/>
      <c r="D47" s="146" t="s">
        <v>261</v>
      </c>
      <c r="E47" s="166"/>
      <c r="F47" s="166"/>
      <c r="G47" s="166"/>
      <c r="H47" s="166"/>
      <c r="I47" s="166"/>
      <c r="J47" s="197">
        <f>'(別紙2)変更事業計画書'!$J$55</f>
        <v>0</v>
      </c>
      <c r="K47" s="200"/>
      <c r="L47" s="166" t="s">
        <v>12</v>
      </c>
      <c r="M47" s="221"/>
      <c r="N47" s="8"/>
      <c r="O47" s="8"/>
      <c r="P47" s="8"/>
      <c r="Q47" s="8"/>
      <c r="R47" s="8"/>
      <c r="S47" s="8"/>
      <c r="T47" s="8"/>
      <c r="U47" s="8"/>
    </row>
    <row r="48" spans="1:21" s="87" customFormat="1" ht="40.5" customHeight="1">
      <c r="A48" s="102"/>
      <c r="B48" s="118"/>
      <c r="C48" s="133"/>
      <c r="D48" s="147"/>
      <c r="E48" s="147"/>
      <c r="F48" s="147"/>
      <c r="G48" s="147"/>
      <c r="H48" s="147"/>
      <c r="I48" s="147"/>
      <c r="J48" s="147"/>
      <c r="K48" s="147"/>
      <c r="L48" s="147"/>
      <c r="M48" s="222"/>
      <c r="N48" s="8"/>
      <c r="O48" s="8"/>
      <c r="P48" s="8"/>
      <c r="Q48" s="8"/>
      <c r="R48" s="8"/>
      <c r="S48" s="8"/>
      <c r="T48" s="8"/>
      <c r="U48" s="8"/>
    </row>
    <row r="49" spans="1:21" s="87" customFormat="1">
      <c r="A49" s="89"/>
      <c r="B49" s="89"/>
      <c r="C49" s="30"/>
      <c r="D49" s="30"/>
      <c r="E49" s="89"/>
      <c r="F49" s="89"/>
      <c r="G49" s="89"/>
      <c r="H49" s="89"/>
      <c r="I49" s="89"/>
      <c r="J49" s="89"/>
      <c r="K49" s="89"/>
      <c r="L49" s="89"/>
      <c r="M49" s="89"/>
      <c r="N49" s="8"/>
      <c r="O49" s="8"/>
      <c r="P49" s="8"/>
      <c r="Q49" s="8"/>
      <c r="R49" s="8"/>
      <c r="S49" s="8"/>
      <c r="T49" s="8"/>
      <c r="U49" s="8"/>
    </row>
    <row r="50" spans="1:21" s="87" customFormat="1">
      <c r="A50" s="89"/>
      <c r="B50" s="89"/>
      <c r="C50" s="30"/>
      <c r="D50" s="30"/>
      <c r="E50" s="89"/>
      <c r="F50" s="89"/>
      <c r="G50" s="89"/>
      <c r="H50" s="89"/>
      <c r="I50" s="89"/>
      <c r="J50" s="89"/>
      <c r="K50" s="89"/>
      <c r="L50" s="89"/>
      <c r="M50" s="89"/>
      <c r="N50" s="8"/>
      <c r="O50" s="8"/>
      <c r="P50" s="8"/>
      <c r="Q50" s="8"/>
      <c r="R50" s="8"/>
      <c r="S50" s="8"/>
      <c r="T50" s="8"/>
      <c r="U50" s="8"/>
    </row>
    <row r="51" spans="1:21" s="87" customFormat="1">
      <c r="A51" s="89"/>
      <c r="B51" s="89"/>
      <c r="C51" s="30"/>
      <c r="D51" s="30"/>
      <c r="E51" s="89"/>
      <c r="F51" s="89"/>
      <c r="G51" s="89"/>
      <c r="H51" s="89"/>
      <c r="I51" s="89"/>
      <c r="J51" s="89"/>
      <c r="K51" s="89"/>
      <c r="L51" s="89"/>
      <c r="M51" s="89"/>
      <c r="N51" s="8"/>
      <c r="O51" s="8"/>
      <c r="P51" s="8"/>
      <c r="Q51" s="8"/>
      <c r="R51" s="8"/>
      <c r="S51" s="8"/>
      <c r="T51" s="8"/>
      <c r="U51" s="8"/>
    </row>
  </sheetData>
  <sheetProtection password="CA99" sheet="1" formatCells="0" formatColumns="0" formatRows="0"/>
  <mergeCells count="136">
    <mergeCell ref="A2:M2"/>
    <mergeCell ref="B3:D3"/>
    <mergeCell ref="E3:M3"/>
    <mergeCell ref="B4:D4"/>
    <mergeCell ref="E4:M4"/>
    <mergeCell ref="B5:D5"/>
    <mergeCell ref="E5:M5"/>
    <mergeCell ref="B6:D6"/>
    <mergeCell ref="E6:M6"/>
    <mergeCell ref="B7:D7"/>
    <mergeCell ref="E7:M7"/>
    <mergeCell ref="B8:D8"/>
    <mergeCell ref="E8:M8"/>
    <mergeCell ref="B9:D9"/>
    <mergeCell ref="E9:M9"/>
    <mergeCell ref="D12:E12"/>
    <mergeCell ref="F12:L12"/>
    <mergeCell ref="D13:E13"/>
    <mergeCell ref="F13:L13"/>
    <mergeCell ref="D14:E14"/>
    <mergeCell ref="F14:L14"/>
    <mergeCell ref="D15:E15"/>
    <mergeCell ref="F15:L15"/>
    <mergeCell ref="D16:E16"/>
    <mergeCell ref="F16:L16"/>
    <mergeCell ref="D17:E17"/>
    <mergeCell ref="F17:L17"/>
    <mergeCell ref="D18:E18"/>
    <mergeCell ref="F18:L18"/>
    <mergeCell ref="D19:E19"/>
    <mergeCell ref="F19:L19"/>
    <mergeCell ref="D20:E20"/>
    <mergeCell ref="F20:L20"/>
    <mergeCell ref="G24:J24"/>
    <mergeCell ref="G25:H25"/>
    <mergeCell ref="I25:J25"/>
    <mergeCell ref="E26:F26"/>
    <mergeCell ref="G26:H26"/>
    <mergeCell ref="I26:J26"/>
    <mergeCell ref="K26:L26"/>
    <mergeCell ref="E27:F27"/>
    <mergeCell ref="G27:H27"/>
    <mergeCell ref="I27:J27"/>
    <mergeCell ref="K27:L27"/>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K44:L44"/>
    <mergeCell ref="K45:L45"/>
    <mergeCell ref="B46:L46"/>
    <mergeCell ref="D47:I47"/>
    <mergeCell ref="J47:K47"/>
    <mergeCell ref="L47:M47"/>
    <mergeCell ref="D48:M48"/>
    <mergeCell ref="A4:A9"/>
    <mergeCell ref="C13:C14"/>
    <mergeCell ref="C15:C16"/>
    <mergeCell ref="C17:C18"/>
    <mergeCell ref="C19:C20"/>
    <mergeCell ref="C24:D25"/>
    <mergeCell ref="E24:F25"/>
    <mergeCell ref="K24:L25"/>
    <mergeCell ref="C26:D27"/>
    <mergeCell ref="C28:D29"/>
    <mergeCell ref="C30:D31"/>
    <mergeCell ref="C32:D33"/>
    <mergeCell ref="C34:D35"/>
    <mergeCell ref="C36:D37"/>
    <mergeCell ref="C38:D39"/>
    <mergeCell ref="C40:D41"/>
    <mergeCell ref="C42:D43"/>
    <mergeCell ref="C44:J45"/>
    <mergeCell ref="A47:A48"/>
    <mergeCell ref="B47:C48"/>
    <mergeCell ref="A10:A45"/>
  </mergeCells>
  <phoneticPr fontId="3"/>
  <dataValidations count="1">
    <dataValidation operator="greaterThanOrEqual" allowBlank="1" showDropDown="0" showInputMessage="1" showErrorMessage="1" sqref="C15 K26:K45 B1:D3 C11:C13 F1:M3 C42 D17:D23 C19 C17 D11:D14 C26 E42:E43 I36 E26:E36 I26 B49:M1048576 H22:L22 I42:I43 C22:C24 E22:E24 L23 K23:K24 H23:J23 F10:F23 B10:D10 G10:L12 I28 I30 I32 I34 C38 C40 M10:M45 E40 E1:E12 D48 C44 I40 I38 E38 C28 C30 C32 C34 C36 G22:G43 C46:M46 B11:B47"/>
  </dataValidations>
  <printOptions horizontalCentered="1"/>
  <pageMargins left="0.31496062992125984" right="0.31496062992125984" top="0.74803149606299213" bottom="0.74803149606299213" header="0.31496062992125984" footer="0.31496062992125984"/>
  <pageSetup paperSize="9" scale="83" fitToWidth="1" fitToHeight="1" orientation="portrait" usePrinterDefaults="1" r:id="rId1"/>
  <rowBreaks count="1" manualBreakCount="1">
    <brk id="9"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241" width="3" style="27"/>
    <col min="242" max="242" width="3.5" style="27" bestFit="1" customWidth="1"/>
    <col min="243" max="497" width="3" style="27"/>
    <col min="498" max="498" width="3.5" style="27" bestFit="1" customWidth="1"/>
    <col min="499" max="753" width="3" style="27"/>
    <col min="754" max="754" width="3.5" style="27" bestFit="1" customWidth="1"/>
    <col min="755" max="1009" width="3" style="27"/>
    <col min="1010" max="1010" width="3.5" style="27" bestFit="1" customWidth="1"/>
    <col min="1011" max="1265" width="3" style="27"/>
    <col min="1266" max="1266" width="3.5" style="27" bestFit="1" customWidth="1"/>
    <col min="1267" max="1521" width="3" style="27"/>
    <col min="1522" max="1522" width="3.5" style="27" bestFit="1" customWidth="1"/>
    <col min="1523" max="1777" width="3" style="27"/>
    <col min="1778" max="1778" width="3.5" style="27" bestFit="1" customWidth="1"/>
    <col min="1779" max="2033" width="3" style="27"/>
    <col min="2034" max="2034" width="3.5" style="27" bestFit="1" customWidth="1"/>
    <col min="2035" max="2289" width="3" style="27"/>
    <col min="2290" max="2290" width="3.5" style="27" bestFit="1" customWidth="1"/>
    <col min="2291" max="2545" width="3" style="27"/>
    <col min="2546" max="2546" width="3.5" style="27" bestFit="1" customWidth="1"/>
    <col min="2547" max="2801" width="3" style="27"/>
    <col min="2802" max="2802" width="3.5" style="27" bestFit="1" customWidth="1"/>
    <col min="2803" max="3057" width="3" style="27"/>
    <col min="3058" max="3058" width="3.5" style="27" bestFit="1" customWidth="1"/>
    <col min="3059" max="3313" width="3" style="27"/>
    <col min="3314" max="3314" width="3.5" style="27" bestFit="1" customWidth="1"/>
    <col min="3315" max="3569" width="3" style="27"/>
    <col min="3570" max="3570" width="3.5" style="27" bestFit="1" customWidth="1"/>
    <col min="3571" max="3825" width="3" style="27"/>
    <col min="3826" max="3826" width="3.5" style="27" bestFit="1" customWidth="1"/>
    <col min="3827" max="4081" width="3" style="27"/>
    <col min="4082" max="4082" width="3.5" style="27" bestFit="1" customWidth="1"/>
    <col min="4083" max="4337" width="3" style="27"/>
    <col min="4338" max="4338" width="3.5" style="27" bestFit="1" customWidth="1"/>
    <col min="4339" max="4593" width="3" style="27"/>
    <col min="4594" max="4594" width="3.5" style="27" bestFit="1" customWidth="1"/>
    <col min="4595" max="4849" width="3" style="27"/>
    <col min="4850" max="4850" width="3.5" style="27" bestFit="1" customWidth="1"/>
    <col min="4851" max="5105" width="3" style="27"/>
    <col min="5106" max="5106" width="3.5" style="27" bestFit="1" customWidth="1"/>
    <col min="5107" max="5361" width="3" style="27"/>
    <col min="5362" max="5362" width="3.5" style="27" bestFit="1" customWidth="1"/>
    <col min="5363" max="5617" width="3" style="27"/>
    <col min="5618" max="5618" width="3.5" style="27" bestFit="1" customWidth="1"/>
    <col min="5619" max="5873" width="3" style="27"/>
    <col min="5874" max="5874" width="3.5" style="27" bestFit="1" customWidth="1"/>
    <col min="5875" max="6129" width="3" style="27"/>
    <col min="6130" max="6130" width="3.5" style="27" bestFit="1" customWidth="1"/>
    <col min="6131" max="6385" width="3" style="27"/>
    <col min="6386" max="6386" width="3.5" style="27" bestFit="1" customWidth="1"/>
    <col min="6387" max="6641" width="3" style="27"/>
    <col min="6642" max="6642" width="3.5" style="27" bestFit="1" customWidth="1"/>
    <col min="6643" max="6897" width="3" style="27"/>
    <col min="6898" max="6898" width="3.5" style="27" bestFit="1" customWidth="1"/>
    <col min="6899" max="7153" width="3" style="27"/>
    <col min="7154" max="7154" width="3.5" style="27" bestFit="1" customWidth="1"/>
    <col min="7155" max="7409" width="3" style="27"/>
    <col min="7410" max="7410" width="3.5" style="27" bestFit="1" customWidth="1"/>
    <col min="7411" max="7665" width="3" style="27"/>
    <col min="7666" max="7666" width="3.5" style="27" bestFit="1" customWidth="1"/>
    <col min="7667" max="7921" width="3" style="27"/>
    <col min="7922" max="7922" width="3.5" style="27" bestFit="1" customWidth="1"/>
    <col min="7923" max="8177" width="3" style="27"/>
    <col min="8178" max="8178" width="3.5" style="27" bestFit="1" customWidth="1"/>
    <col min="8179" max="8433" width="3" style="27"/>
    <col min="8434" max="8434" width="3.5" style="27" bestFit="1" customWidth="1"/>
    <col min="8435" max="8689" width="3" style="27"/>
    <col min="8690" max="8690" width="3.5" style="27" bestFit="1" customWidth="1"/>
    <col min="8691" max="8945" width="3" style="27"/>
    <col min="8946" max="8946" width="3.5" style="27" bestFit="1" customWidth="1"/>
    <col min="8947" max="9201" width="3" style="27"/>
    <col min="9202" max="9202" width="3.5" style="27" bestFit="1" customWidth="1"/>
    <col min="9203" max="9457" width="3" style="27"/>
    <col min="9458" max="9458" width="3.5" style="27" bestFit="1" customWidth="1"/>
    <col min="9459" max="9713" width="3" style="27"/>
    <col min="9714" max="9714" width="3.5" style="27" bestFit="1" customWidth="1"/>
    <col min="9715" max="9969" width="3" style="27"/>
    <col min="9970" max="9970" width="3.5" style="27" bestFit="1" customWidth="1"/>
    <col min="9971" max="10225" width="3" style="27"/>
    <col min="10226" max="10226" width="3.5" style="27" bestFit="1" customWidth="1"/>
    <col min="10227" max="10481" width="3" style="27"/>
    <col min="10482" max="10482" width="3.5" style="27" bestFit="1" customWidth="1"/>
    <col min="10483" max="10737" width="3" style="27"/>
    <col min="10738" max="10738" width="3.5" style="27" bestFit="1" customWidth="1"/>
    <col min="10739" max="10993" width="3" style="27"/>
    <col min="10994" max="10994" width="3.5" style="27" bestFit="1" customWidth="1"/>
    <col min="10995" max="11249" width="3" style="27"/>
    <col min="11250" max="11250" width="3.5" style="27" bestFit="1" customWidth="1"/>
    <col min="11251" max="11505" width="3" style="27"/>
    <col min="11506" max="11506" width="3.5" style="27" bestFit="1" customWidth="1"/>
    <col min="11507" max="11761" width="3" style="27"/>
    <col min="11762" max="11762" width="3.5" style="27" bestFit="1" customWidth="1"/>
    <col min="11763" max="12017" width="3" style="27"/>
    <col min="12018" max="12018" width="3.5" style="27" bestFit="1" customWidth="1"/>
    <col min="12019" max="12273" width="3" style="27"/>
    <col min="12274" max="12274" width="3.5" style="27" bestFit="1" customWidth="1"/>
    <col min="12275" max="12529" width="3" style="27"/>
    <col min="12530" max="12530" width="3.5" style="27" bestFit="1" customWidth="1"/>
    <col min="12531" max="12785" width="3" style="27"/>
    <col min="12786" max="12786" width="3.5" style="27" bestFit="1" customWidth="1"/>
    <col min="12787" max="13041" width="3" style="27"/>
    <col min="13042" max="13042" width="3.5" style="27" bestFit="1" customWidth="1"/>
    <col min="13043" max="13297" width="3" style="27"/>
    <col min="13298" max="13298" width="3.5" style="27" bestFit="1" customWidth="1"/>
    <col min="13299" max="13553" width="3" style="27"/>
    <col min="13554" max="13554" width="3.5" style="27" bestFit="1" customWidth="1"/>
    <col min="13555" max="13809" width="3" style="27"/>
    <col min="13810" max="13810" width="3.5" style="27" bestFit="1" customWidth="1"/>
    <col min="13811" max="14065" width="3" style="27"/>
    <col min="14066" max="14066" width="3.5" style="27" bestFit="1" customWidth="1"/>
    <col min="14067" max="14321" width="3" style="27"/>
    <col min="14322" max="14322" width="3.5" style="27" bestFit="1" customWidth="1"/>
    <col min="14323" max="14577" width="3" style="27"/>
    <col min="14578" max="14578" width="3.5" style="27" bestFit="1" customWidth="1"/>
    <col min="14579" max="14833" width="3" style="27"/>
    <col min="14834" max="14834" width="3.5" style="27" bestFit="1" customWidth="1"/>
    <col min="14835" max="15089" width="3" style="27"/>
    <col min="15090" max="15090" width="3.5" style="27" bestFit="1" customWidth="1"/>
    <col min="15091" max="15345" width="3" style="27"/>
    <col min="15346" max="15346" width="3.5" style="27" bestFit="1" customWidth="1"/>
    <col min="15347" max="15601" width="3" style="27"/>
    <col min="15602" max="15602" width="3.5" style="27" bestFit="1" customWidth="1"/>
    <col min="15603" max="15857" width="3" style="27"/>
    <col min="15858" max="15858" width="3.5" style="27" bestFit="1" customWidth="1"/>
    <col min="15859" max="16113" width="3" style="27"/>
    <col min="16114" max="16114" width="3.5" style="27" bestFit="1" customWidth="1"/>
    <col min="16115" max="16384" width="3" style="27"/>
  </cols>
  <sheetData>
    <row r="1" spans="1:28" ht="20.100000000000001" customHeight="1">
      <c r="A1" s="29"/>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39.950000000000003" customHeight="1">
      <c r="A2" s="30" t="s">
        <v>69</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0.100000000000001" customHeight="1">
      <c r="A3" s="31"/>
      <c r="B3" s="34"/>
      <c r="C3" s="34"/>
      <c r="D3" s="34"/>
      <c r="E3" s="34"/>
      <c r="F3" s="34"/>
      <c r="G3" s="34"/>
      <c r="H3" s="34"/>
      <c r="I3" s="34"/>
      <c r="J3" s="34"/>
      <c r="K3" s="34"/>
      <c r="L3" s="34"/>
      <c r="M3" s="34"/>
      <c r="N3" s="34"/>
      <c r="O3" s="34"/>
      <c r="P3" s="34"/>
      <c r="Q3" s="34"/>
      <c r="R3" s="34"/>
      <c r="S3" s="34"/>
      <c r="T3" s="34"/>
      <c r="U3" s="75"/>
      <c r="V3" s="75"/>
      <c r="W3" s="75"/>
      <c r="X3" s="75"/>
      <c r="Y3" s="75"/>
      <c r="Z3" s="75"/>
      <c r="AA3" s="75"/>
      <c r="AB3" s="34"/>
    </row>
    <row r="4" spans="1:28"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28" ht="20.100000000000001" customHeight="1">
      <c r="A5" s="31"/>
      <c r="B5" s="34"/>
      <c r="C5" s="34"/>
      <c r="D5" s="34"/>
      <c r="E5" s="34"/>
      <c r="F5" s="34"/>
      <c r="G5" s="34"/>
      <c r="H5" s="30" t="s">
        <v>56</v>
      </c>
      <c r="I5" s="30"/>
      <c r="J5" s="30"/>
      <c r="K5" s="30"/>
      <c r="L5" s="30"/>
      <c r="M5" s="67" t="s">
        <v>27</v>
      </c>
      <c r="N5" s="67"/>
      <c r="O5" s="67"/>
      <c r="P5" s="67"/>
      <c r="Q5" s="67"/>
      <c r="R5" s="35">
        <f>基本情報設定シート!$C$9</f>
        <v>0</v>
      </c>
      <c r="S5" s="35"/>
      <c r="T5" s="35"/>
      <c r="U5" s="35"/>
      <c r="V5" s="35"/>
      <c r="W5" s="35"/>
      <c r="X5" s="35"/>
      <c r="Y5" s="35"/>
      <c r="Z5" s="35"/>
      <c r="AA5" s="35"/>
      <c r="AB5" s="35"/>
    </row>
    <row r="6" spans="1:28" ht="20.100000000000001" customHeight="1">
      <c r="A6" s="31"/>
      <c r="B6" s="34"/>
      <c r="C6" s="34"/>
      <c r="D6" s="34"/>
      <c r="E6" s="34"/>
      <c r="F6" s="34"/>
      <c r="G6" s="34"/>
      <c r="H6" s="30"/>
      <c r="I6" s="30"/>
      <c r="J6" s="30"/>
      <c r="K6" s="30"/>
      <c r="L6" s="30"/>
      <c r="M6" s="68" t="s">
        <v>31</v>
      </c>
      <c r="N6" s="67"/>
      <c r="O6" s="67"/>
      <c r="P6" s="67"/>
      <c r="Q6" s="67"/>
      <c r="R6" s="74">
        <f>基本情報設定シート!$C$3</f>
        <v>0</v>
      </c>
      <c r="S6" s="74"/>
      <c r="T6" s="74"/>
      <c r="U6" s="74"/>
      <c r="V6" s="74"/>
      <c r="W6" s="74"/>
      <c r="X6" s="74"/>
      <c r="Y6" s="74"/>
      <c r="Z6" s="74"/>
      <c r="AA6" s="74"/>
      <c r="AB6" s="74"/>
    </row>
    <row r="7" spans="1:28" ht="20.100000000000001" customHeight="1">
      <c r="A7" s="31"/>
      <c r="B7" s="34"/>
      <c r="C7" s="34"/>
      <c r="D7" s="34"/>
      <c r="E7" s="34"/>
      <c r="F7" s="34"/>
      <c r="G7" s="34"/>
      <c r="H7" s="30"/>
      <c r="I7" s="30"/>
      <c r="J7" s="30"/>
      <c r="K7" s="30"/>
      <c r="L7" s="30"/>
      <c r="M7" s="67"/>
      <c r="N7" s="67"/>
      <c r="O7" s="67"/>
      <c r="P7" s="67"/>
      <c r="Q7" s="67"/>
      <c r="R7" s="74" t="str">
        <f>基本情報設定シート!$C$4&amp;"　"&amp;基本情報設定シート!$C$5</f>
        <v>　</v>
      </c>
      <c r="S7" s="74"/>
      <c r="T7" s="74"/>
      <c r="U7" s="74"/>
      <c r="V7" s="74"/>
      <c r="W7" s="74"/>
      <c r="X7" s="74"/>
      <c r="Y7" s="74"/>
      <c r="Z7" s="74"/>
      <c r="AA7" s="74"/>
      <c r="AB7" s="74"/>
    </row>
    <row r="8" spans="1:28" s="28" customFormat="1" ht="39.950000000000003" customHeight="1">
      <c r="A8" s="29"/>
      <c r="B8" s="29"/>
      <c r="C8" s="29" t="s">
        <v>72</v>
      </c>
      <c r="D8" s="29"/>
      <c r="E8" s="29"/>
      <c r="F8" s="29"/>
      <c r="G8" s="29"/>
      <c r="H8" s="29"/>
      <c r="I8" s="29"/>
      <c r="J8" s="29"/>
      <c r="K8" s="29"/>
      <c r="L8" s="29"/>
      <c r="M8" s="29"/>
      <c r="N8" s="29"/>
      <c r="O8" s="29"/>
      <c r="P8" s="29"/>
      <c r="Q8" s="29"/>
      <c r="R8" s="29"/>
      <c r="S8" s="29"/>
      <c r="T8" s="29"/>
      <c r="U8" s="29"/>
      <c r="V8" s="29"/>
      <c r="W8" s="29"/>
      <c r="X8" s="29"/>
      <c r="Y8" s="29"/>
      <c r="Z8" s="29"/>
      <c r="AA8" s="29"/>
      <c r="AB8" s="29"/>
    </row>
    <row r="9" spans="1:28" s="28" customFormat="1" ht="30" customHeight="1">
      <c r="A9" s="30" t="s">
        <v>7</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28" s="28" customFormat="1" ht="39.950000000000003" customHeight="1">
      <c r="A10" s="30"/>
      <c r="B10" s="224" t="s">
        <v>25</v>
      </c>
      <c r="C10" s="224"/>
      <c r="D10" s="224"/>
      <c r="E10" s="224"/>
      <c r="F10" s="224"/>
      <c r="G10" s="224"/>
      <c r="H10" s="339" t="str">
        <f>'(様式4号)完了届'!$H$10</f>
        <v>明治33年1月0日</v>
      </c>
      <c r="I10" s="339"/>
      <c r="J10" s="339"/>
      <c r="K10" s="339"/>
      <c r="L10" s="339"/>
      <c r="M10" s="339"/>
      <c r="N10" s="224" t="s">
        <v>9</v>
      </c>
      <c r="O10" s="224"/>
      <c r="P10" s="224"/>
      <c r="Q10" s="224"/>
      <c r="R10" s="224"/>
      <c r="S10" s="224"/>
      <c r="T10" s="347" t="str">
        <f>'(様式4号)完了届'!$R$10</f>
        <v>指令も産第号</v>
      </c>
      <c r="U10" s="347"/>
      <c r="V10" s="347"/>
      <c r="W10" s="347"/>
      <c r="X10" s="347"/>
      <c r="Y10" s="347"/>
      <c r="Z10" s="347"/>
      <c r="AA10" s="347"/>
      <c r="AB10" s="30"/>
    </row>
    <row r="11" spans="1:28" s="28" customFormat="1" ht="20.100000000000001" customHeight="1">
      <c r="A11" s="29"/>
      <c r="B11" s="224" t="s">
        <v>4</v>
      </c>
      <c r="C11" s="224"/>
      <c r="D11" s="224"/>
      <c r="E11" s="224"/>
      <c r="F11" s="224"/>
      <c r="G11" s="224"/>
      <c r="H11" s="340" t="e">
        <f>'(別記様式)交付申請書'!$F$10</f>
        <v>#NUM!</v>
      </c>
      <c r="I11" s="340"/>
      <c r="J11" s="340"/>
      <c r="K11" s="340"/>
      <c r="L11" s="340"/>
      <c r="M11" s="340"/>
      <c r="N11" s="224" t="s">
        <v>57</v>
      </c>
      <c r="O11" s="224"/>
      <c r="P11" s="224"/>
      <c r="Q11" s="224"/>
      <c r="R11" s="224"/>
      <c r="S11" s="224"/>
      <c r="T11" s="363" t="str">
        <f>基本情報設定シート!$C$10</f>
        <v>松江市ものづくり関心向上啓発活動支援事業補助金</v>
      </c>
      <c r="U11" s="363"/>
      <c r="V11" s="363"/>
      <c r="W11" s="363"/>
      <c r="X11" s="363"/>
      <c r="Y11" s="363"/>
      <c r="Z11" s="363"/>
      <c r="AA11" s="363"/>
      <c r="AB11" s="29"/>
    </row>
    <row r="12" spans="1:28" s="28" customFormat="1" ht="20.100000000000001" customHeight="1">
      <c r="A12" s="29"/>
      <c r="B12" s="37" t="s">
        <v>19</v>
      </c>
      <c r="C12" s="40"/>
      <c r="D12" s="40"/>
      <c r="E12" s="40"/>
      <c r="F12" s="40"/>
      <c r="G12" s="40"/>
      <c r="H12" s="40"/>
      <c r="I12" s="40"/>
      <c r="J12" s="40"/>
      <c r="K12" s="44"/>
      <c r="L12" s="52" t="str">
        <f>基本情報設定シート!$C$11</f>
        <v>ものづくり関心向上啓発活動支援事業</v>
      </c>
      <c r="M12" s="60"/>
      <c r="N12" s="60"/>
      <c r="O12" s="60"/>
      <c r="P12" s="60"/>
      <c r="Q12" s="60"/>
      <c r="R12" s="60"/>
      <c r="S12" s="60"/>
      <c r="T12" s="60"/>
      <c r="U12" s="60"/>
      <c r="V12" s="60"/>
      <c r="W12" s="60"/>
      <c r="X12" s="60"/>
      <c r="Y12" s="60"/>
      <c r="Z12" s="60"/>
      <c r="AA12" s="79"/>
      <c r="AB12" s="29"/>
    </row>
    <row r="13" spans="1:28" s="28" customFormat="1" ht="39.950000000000003" customHeight="1">
      <c r="A13" s="29"/>
      <c r="B13" s="37" t="s">
        <v>73</v>
      </c>
      <c r="C13" s="40"/>
      <c r="D13" s="40"/>
      <c r="E13" s="40"/>
      <c r="F13" s="226" t="s">
        <v>24</v>
      </c>
      <c r="G13" s="226"/>
      <c r="H13" s="226"/>
      <c r="I13" s="226"/>
      <c r="J13" s="226"/>
      <c r="K13" s="228"/>
      <c r="L13" s="54">
        <f>'(様式5号)実績報告書'!$K$16</f>
        <v>0</v>
      </c>
      <c r="M13" s="62"/>
      <c r="N13" s="62"/>
      <c r="O13" s="62"/>
      <c r="P13" s="62"/>
      <c r="Q13" s="62"/>
      <c r="R13" s="62"/>
      <c r="S13" s="62"/>
      <c r="T13" s="62"/>
      <c r="U13" s="62"/>
      <c r="V13" s="62"/>
      <c r="W13" s="62"/>
      <c r="X13" s="62"/>
      <c r="Y13" s="62"/>
      <c r="Z13" s="234" t="s">
        <v>12</v>
      </c>
      <c r="AA13" s="251"/>
      <c r="AB13" s="29"/>
    </row>
    <row r="14" spans="1:28" s="28" customFormat="1" ht="39.950000000000003" customHeight="1">
      <c r="A14" s="29"/>
      <c r="B14" s="37"/>
      <c r="C14" s="40"/>
      <c r="D14" s="40"/>
      <c r="E14" s="40"/>
      <c r="F14" s="357" t="s">
        <v>8</v>
      </c>
      <c r="G14" s="357"/>
      <c r="H14" s="357"/>
      <c r="I14" s="357"/>
      <c r="J14" s="357"/>
      <c r="K14" s="358"/>
      <c r="L14" s="360"/>
      <c r="M14" s="362"/>
      <c r="N14" s="362"/>
      <c r="O14" s="362"/>
      <c r="P14" s="362"/>
      <c r="Q14" s="362"/>
      <c r="R14" s="362"/>
      <c r="S14" s="362"/>
      <c r="T14" s="362"/>
      <c r="U14" s="362"/>
      <c r="V14" s="362"/>
      <c r="W14" s="362"/>
      <c r="X14" s="362"/>
      <c r="Y14" s="362"/>
      <c r="Z14" s="366" t="s">
        <v>12</v>
      </c>
      <c r="AA14" s="368"/>
      <c r="AB14" s="29"/>
    </row>
    <row r="15" spans="1:28" s="28" customFormat="1" ht="20.100000000000001" customHeight="1">
      <c r="A15" s="29"/>
      <c r="B15" s="225" t="s">
        <v>184</v>
      </c>
      <c r="C15" s="226"/>
      <c r="D15" s="226"/>
      <c r="E15" s="226"/>
      <c r="F15" s="226"/>
      <c r="G15" s="226"/>
      <c r="H15" s="226"/>
      <c r="I15" s="226"/>
      <c r="J15" s="226"/>
      <c r="K15" s="228"/>
      <c r="L15" s="361"/>
      <c r="M15" s="67" t="s">
        <v>37</v>
      </c>
      <c r="N15" s="67"/>
      <c r="O15" s="67"/>
      <c r="P15" s="67"/>
      <c r="Q15" s="67"/>
      <c r="R15" s="67"/>
      <c r="S15" s="67"/>
      <c r="T15" s="29" t="s">
        <v>22</v>
      </c>
      <c r="U15" s="29"/>
      <c r="V15" s="364"/>
      <c r="W15" s="364"/>
      <c r="X15" s="364"/>
      <c r="Y15" s="364"/>
      <c r="Z15" s="367" t="s">
        <v>12</v>
      </c>
      <c r="AA15" s="369"/>
      <c r="AB15" s="29"/>
    </row>
    <row r="16" spans="1:28" s="28" customFormat="1" ht="20.100000000000001" customHeight="1">
      <c r="A16" s="29"/>
      <c r="B16" s="355"/>
      <c r="C16" s="68"/>
      <c r="D16" s="68"/>
      <c r="E16" s="68"/>
      <c r="F16" s="68"/>
      <c r="G16" s="68"/>
      <c r="H16" s="68"/>
      <c r="I16" s="68"/>
      <c r="J16" s="68"/>
      <c r="K16" s="359"/>
      <c r="L16" s="361"/>
      <c r="M16" s="67" t="s">
        <v>37</v>
      </c>
      <c r="N16" s="67"/>
      <c r="O16" s="67"/>
      <c r="P16" s="67"/>
      <c r="Q16" s="67"/>
      <c r="R16" s="67"/>
      <c r="S16" s="67"/>
      <c r="T16" s="29" t="s">
        <v>22</v>
      </c>
      <c r="U16" s="29"/>
      <c r="V16" s="364"/>
      <c r="W16" s="364"/>
      <c r="X16" s="364"/>
      <c r="Y16" s="364"/>
      <c r="Z16" s="367" t="s">
        <v>12</v>
      </c>
      <c r="AA16" s="369"/>
      <c r="AB16" s="29"/>
    </row>
    <row r="17" spans="1:28" s="28" customFormat="1" ht="20.100000000000001" customHeight="1">
      <c r="A17" s="29"/>
      <c r="B17" s="355"/>
      <c r="C17" s="68"/>
      <c r="D17" s="68"/>
      <c r="E17" s="68"/>
      <c r="F17" s="68"/>
      <c r="G17" s="68"/>
      <c r="H17" s="68"/>
      <c r="I17" s="68"/>
      <c r="J17" s="68"/>
      <c r="K17" s="359"/>
      <c r="L17" s="361"/>
      <c r="M17" s="67" t="s">
        <v>37</v>
      </c>
      <c r="N17" s="67"/>
      <c r="O17" s="67"/>
      <c r="P17" s="67"/>
      <c r="Q17" s="67"/>
      <c r="R17" s="67"/>
      <c r="S17" s="67"/>
      <c r="T17" s="29" t="s">
        <v>22</v>
      </c>
      <c r="U17" s="29"/>
      <c r="V17" s="364"/>
      <c r="W17" s="364"/>
      <c r="X17" s="364"/>
      <c r="Y17" s="364"/>
      <c r="Z17" s="367" t="s">
        <v>12</v>
      </c>
      <c r="AA17" s="369"/>
      <c r="AB17" s="29"/>
    </row>
    <row r="18" spans="1:28" s="28" customFormat="1" ht="19.5" customHeight="1">
      <c r="A18" s="29"/>
      <c r="B18" s="355"/>
      <c r="C18" s="68"/>
      <c r="D18" s="68"/>
      <c r="E18" s="68"/>
      <c r="F18" s="68"/>
      <c r="G18" s="68"/>
      <c r="H18" s="68"/>
      <c r="I18" s="68"/>
      <c r="J18" s="68"/>
      <c r="K18" s="359"/>
      <c r="L18" s="361"/>
      <c r="M18" s="29"/>
      <c r="N18" s="29"/>
      <c r="O18" s="29"/>
      <c r="P18" s="29"/>
      <c r="Q18" s="29"/>
      <c r="R18" s="29"/>
      <c r="S18" s="30" t="s">
        <v>75</v>
      </c>
      <c r="T18" s="30"/>
      <c r="U18" s="30"/>
      <c r="V18" s="364">
        <v>0</v>
      </c>
      <c r="W18" s="364"/>
      <c r="X18" s="364"/>
      <c r="Y18" s="364"/>
      <c r="Z18" s="367" t="s">
        <v>12</v>
      </c>
      <c r="AA18" s="369"/>
      <c r="AB18" s="29"/>
    </row>
    <row r="19" spans="1:28" s="28" customFormat="1" ht="19.5" customHeight="1">
      <c r="A19" s="29"/>
      <c r="B19" s="356"/>
      <c r="C19" s="357"/>
      <c r="D19" s="357"/>
      <c r="E19" s="357"/>
      <c r="F19" s="357"/>
      <c r="G19" s="357"/>
      <c r="H19" s="357"/>
      <c r="I19" s="357"/>
      <c r="J19" s="357"/>
      <c r="K19" s="358"/>
      <c r="L19" s="361"/>
      <c r="M19" s="29"/>
      <c r="N19" s="29"/>
      <c r="O19" s="29"/>
      <c r="P19" s="29"/>
      <c r="Q19" s="29"/>
      <c r="R19" s="29"/>
      <c r="S19" s="30"/>
      <c r="T19" s="30"/>
      <c r="U19" s="30"/>
      <c r="V19" s="365"/>
      <c r="W19" s="365"/>
      <c r="X19" s="365"/>
      <c r="Y19" s="365"/>
      <c r="Z19" s="29"/>
      <c r="AA19" s="369"/>
      <c r="AB19" s="29"/>
    </row>
    <row r="20" spans="1:28" s="28" customFormat="1" ht="39.950000000000003" customHeight="1">
      <c r="A20" s="29"/>
      <c r="B20" s="37" t="s">
        <v>102</v>
      </c>
      <c r="C20" s="40"/>
      <c r="D20" s="40"/>
      <c r="E20" s="40"/>
      <c r="F20" s="40"/>
      <c r="G20" s="40"/>
      <c r="H20" s="40"/>
      <c r="I20" s="40"/>
      <c r="J20" s="40"/>
      <c r="K20" s="44"/>
      <c r="L20" s="54">
        <f>L14</f>
        <v>0</v>
      </c>
      <c r="M20" s="62"/>
      <c r="N20" s="62"/>
      <c r="O20" s="62"/>
      <c r="P20" s="62"/>
      <c r="Q20" s="62"/>
      <c r="R20" s="62"/>
      <c r="S20" s="62"/>
      <c r="T20" s="62"/>
      <c r="U20" s="62"/>
      <c r="V20" s="62"/>
      <c r="W20" s="62"/>
      <c r="X20" s="62"/>
      <c r="Y20" s="62"/>
      <c r="Z20" s="234" t="s">
        <v>12</v>
      </c>
      <c r="AA20" s="251"/>
      <c r="AB20" s="29"/>
    </row>
    <row r="21" spans="1:28" s="28" customFormat="1" ht="39.950000000000003" customHeight="1">
      <c r="A21" s="29"/>
      <c r="B21" s="37" t="s">
        <v>103</v>
      </c>
      <c r="C21" s="40"/>
      <c r="D21" s="40"/>
      <c r="E21" s="40"/>
      <c r="F21" s="40"/>
      <c r="G21" s="40"/>
      <c r="H21" s="40"/>
      <c r="I21" s="40"/>
      <c r="J21" s="40"/>
      <c r="K21" s="44"/>
      <c r="L21" s="54">
        <v>0</v>
      </c>
      <c r="M21" s="62"/>
      <c r="N21" s="62"/>
      <c r="O21" s="62"/>
      <c r="P21" s="62"/>
      <c r="Q21" s="62"/>
      <c r="R21" s="62"/>
      <c r="S21" s="62"/>
      <c r="T21" s="62"/>
      <c r="U21" s="62"/>
      <c r="V21" s="62"/>
      <c r="W21" s="62"/>
      <c r="X21" s="62"/>
      <c r="Y21" s="62"/>
      <c r="Z21" s="234" t="s">
        <v>12</v>
      </c>
      <c r="AA21" s="251"/>
      <c r="AB21" s="29"/>
    </row>
    <row r="22" spans="1:28" s="28" customFormat="1" ht="39.950000000000003" customHeight="1">
      <c r="A22" s="29"/>
      <c r="B22" s="37" t="s">
        <v>23</v>
      </c>
      <c r="C22" s="40"/>
      <c r="D22" s="40"/>
      <c r="E22" s="40"/>
      <c r="F22" s="40"/>
      <c r="G22" s="40"/>
      <c r="H22" s="40"/>
      <c r="I22" s="40"/>
      <c r="J22" s="40"/>
      <c r="K22" s="44"/>
      <c r="L22" s="263" t="s">
        <v>185</v>
      </c>
      <c r="M22" s="265"/>
      <c r="N22" s="265"/>
      <c r="O22" s="265"/>
      <c r="P22" s="265"/>
      <c r="Q22" s="265"/>
      <c r="R22" s="265"/>
      <c r="S22" s="265"/>
      <c r="T22" s="265"/>
      <c r="U22" s="265"/>
      <c r="V22" s="265"/>
      <c r="W22" s="265"/>
      <c r="X22" s="265"/>
      <c r="Y22" s="265"/>
      <c r="Z22" s="265"/>
      <c r="AA22" s="267"/>
      <c r="AB22" s="29"/>
    </row>
    <row r="23" spans="1:28" ht="20.100000000000001" customHeight="1">
      <c r="A23" s="34"/>
      <c r="B23" s="34"/>
      <c r="C23" s="34"/>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34"/>
    </row>
  </sheetData>
  <sheetProtection algorithmName="SHA-512" hashValue="YD3IQ1TZE3wff5aV+zJpLDc414AIvaVxF8itDUY7XOqKa5FKvxkpatAPGccnPxXe8be453tkzuu2Ny9rtSeb1g==" saltValue="S4lKvbuzBw0AuLPWZ0GRiA==" spinCount="100000" sheet="1" objects="1" scenarios="1"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G14" sqref="G14:M14"/>
    </sheetView>
  </sheetViews>
  <sheetFormatPr defaultColWidth="3" defaultRowHeight="18.75" customHeight="1"/>
  <cols>
    <col min="1" max="1" width="3.625" style="27" customWidth="1"/>
    <col min="2" max="2" width="2" style="27" customWidth="1"/>
    <col min="3" max="22" width="4.125" style="27" customWidth="1"/>
    <col min="23" max="23" width="2" style="27" customWidth="1"/>
    <col min="24" max="24" width="3.625" style="27" customWidth="1"/>
    <col min="25" max="253" width="3" style="27"/>
    <col min="254" max="254" width="3.5" style="27" bestFit="1" customWidth="1"/>
    <col min="255" max="509" width="3" style="27"/>
    <col min="510" max="510" width="3.5" style="27" bestFit="1" customWidth="1"/>
    <col min="511" max="765" width="3" style="27"/>
    <col min="766" max="766" width="3.5" style="27" bestFit="1" customWidth="1"/>
    <col min="767" max="1021" width="3" style="27"/>
    <col min="1022" max="1022" width="3.5" style="27" bestFit="1" customWidth="1"/>
    <col min="1023" max="1277" width="3" style="27"/>
    <col min="1278" max="1278" width="3.5" style="27" bestFit="1" customWidth="1"/>
    <col min="1279" max="1533" width="3" style="27"/>
    <col min="1534" max="1534" width="3.5" style="27" bestFit="1" customWidth="1"/>
    <col min="1535" max="1789" width="3" style="27"/>
    <col min="1790" max="1790" width="3.5" style="27" bestFit="1" customWidth="1"/>
    <col min="1791" max="2045" width="3" style="27"/>
    <col min="2046" max="2046" width="3.5" style="27" bestFit="1" customWidth="1"/>
    <col min="2047" max="2301" width="3" style="27"/>
    <col min="2302" max="2302" width="3.5" style="27" bestFit="1" customWidth="1"/>
    <col min="2303" max="2557" width="3" style="27"/>
    <col min="2558" max="2558" width="3.5" style="27" bestFit="1" customWidth="1"/>
    <col min="2559" max="2813" width="3" style="27"/>
    <col min="2814" max="2814" width="3.5" style="27" bestFit="1" customWidth="1"/>
    <col min="2815" max="3069" width="3" style="27"/>
    <col min="3070" max="3070" width="3.5" style="27" bestFit="1" customWidth="1"/>
    <col min="3071" max="3325" width="3" style="27"/>
    <col min="3326" max="3326" width="3.5" style="27" bestFit="1" customWidth="1"/>
    <col min="3327" max="3581" width="3" style="27"/>
    <col min="3582" max="3582" width="3.5" style="27" bestFit="1" customWidth="1"/>
    <col min="3583" max="3837" width="3" style="27"/>
    <col min="3838" max="3838" width="3.5" style="27" bestFit="1" customWidth="1"/>
    <col min="3839" max="4093" width="3" style="27"/>
    <col min="4094" max="4094" width="3.5" style="27" bestFit="1" customWidth="1"/>
    <col min="4095" max="4349" width="3" style="27"/>
    <col min="4350" max="4350" width="3.5" style="27" bestFit="1" customWidth="1"/>
    <col min="4351" max="4605" width="3" style="27"/>
    <col min="4606" max="4606" width="3.5" style="27" bestFit="1" customWidth="1"/>
    <col min="4607" max="4861" width="3" style="27"/>
    <col min="4862" max="4862" width="3.5" style="27" bestFit="1" customWidth="1"/>
    <col min="4863" max="5117" width="3" style="27"/>
    <col min="5118" max="5118" width="3.5" style="27" bestFit="1" customWidth="1"/>
    <col min="5119" max="5373" width="3" style="27"/>
    <col min="5374" max="5374" width="3.5" style="27" bestFit="1" customWidth="1"/>
    <col min="5375" max="5629" width="3" style="27"/>
    <col min="5630" max="5630" width="3.5" style="27" bestFit="1" customWidth="1"/>
    <col min="5631" max="5885" width="3" style="27"/>
    <col min="5886" max="5886" width="3.5" style="27" bestFit="1" customWidth="1"/>
    <col min="5887" max="6141" width="3" style="27"/>
    <col min="6142" max="6142" width="3.5" style="27" bestFit="1" customWidth="1"/>
    <col min="6143" max="6397" width="3" style="27"/>
    <col min="6398" max="6398" width="3.5" style="27" bestFit="1" customWidth="1"/>
    <col min="6399" max="6653" width="3" style="27"/>
    <col min="6654" max="6654" width="3.5" style="27" bestFit="1" customWidth="1"/>
    <col min="6655" max="6909" width="3" style="27"/>
    <col min="6910" max="6910" width="3.5" style="27" bestFit="1" customWidth="1"/>
    <col min="6911" max="7165" width="3" style="27"/>
    <col min="7166" max="7166" width="3.5" style="27" bestFit="1" customWidth="1"/>
    <col min="7167" max="7421" width="3" style="27"/>
    <col min="7422" max="7422" width="3.5" style="27" bestFit="1" customWidth="1"/>
    <col min="7423" max="7677" width="3" style="27"/>
    <col min="7678" max="7678" width="3.5" style="27" bestFit="1" customWidth="1"/>
    <col min="7679" max="7933" width="3" style="27"/>
    <col min="7934" max="7934" width="3.5" style="27" bestFit="1" customWidth="1"/>
    <col min="7935" max="8189" width="3" style="27"/>
    <col min="8190" max="8190" width="3.5" style="27" bestFit="1" customWidth="1"/>
    <col min="8191" max="8445" width="3" style="27"/>
    <col min="8446" max="8446" width="3.5" style="27" bestFit="1" customWidth="1"/>
    <col min="8447" max="8701" width="3" style="27"/>
    <col min="8702" max="8702" width="3.5" style="27" bestFit="1" customWidth="1"/>
    <col min="8703" max="8957" width="3" style="27"/>
    <col min="8958" max="8958" width="3.5" style="27" bestFit="1" customWidth="1"/>
    <col min="8959" max="9213" width="3" style="27"/>
    <col min="9214" max="9214" width="3.5" style="27" bestFit="1" customWidth="1"/>
    <col min="9215" max="9469" width="3" style="27"/>
    <col min="9470" max="9470" width="3.5" style="27" bestFit="1" customWidth="1"/>
    <col min="9471" max="9725" width="3" style="27"/>
    <col min="9726" max="9726" width="3.5" style="27" bestFit="1" customWidth="1"/>
    <col min="9727" max="9981" width="3" style="27"/>
    <col min="9982" max="9982" width="3.5" style="27" bestFit="1" customWidth="1"/>
    <col min="9983" max="10237" width="3" style="27"/>
    <col min="10238" max="10238" width="3.5" style="27" bestFit="1" customWidth="1"/>
    <col min="10239" max="10493" width="3" style="27"/>
    <col min="10494" max="10494" width="3.5" style="27" bestFit="1" customWidth="1"/>
    <col min="10495" max="10749" width="3" style="27"/>
    <col min="10750" max="10750" width="3.5" style="27" bestFit="1" customWidth="1"/>
    <col min="10751" max="11005" width="3" style="27"/>
    <col min="11006" max="11006" width="3.5" style="27" bestFit="1" customWidth="1"/>
    <col min="11007" max="11261" width="3" style="27"/>
    <col min="11262" max="11262" width="3.5" style="27" bestFit="1" customWidth="1"/>
    <col min="11263" max="11517" width="3" style="27"/>
    <col min="11518" max="11518" width="3.5" style="27" bestFit="1" customWidth="1"/>
    <col min="11519" max="11773" width="3" style="27"/>
    <col min="11774" max="11774" width="3.5" style="27" bestFit="1" customWidth="1"/>
    <col min="11775" max="12029" width="3" style="27"/>
    <col min="12030" max="12030" width="3.5" style="27" bestFit="1" customWidth="1"/>
    <col min="12031" max="12285" width="3" style="27"/>
    <col min="12286" max="12286" width="3.5" style="27" bestFit="1" customWidth="1"/>
    <col min="12287" max="12541" width="3" style="27"/>
    <col min="12542" max="12542" width="3.5" style="27" bestFit="1" customWidth="1"/>
    <col min="12543" max="12797" width="3" style="27"/>
    <col min="12798" max="12798" width="3.5" style="27" bestFit="1" customWidth="1"/>
    <col min="12799" max="13053" width="3" style="27"/>
    <col min="13054" max="13054" width="3.5" style="27" bestFit="1" customWidth="1"/>
    <col min="13055" max="13309" width="3" style="27"/>
    <col min="13310" max="13310" width="3.5" style="27" bestFit="1" customWidth="1"/>
    <col min="13311" max="13565" width="3" style="27"/>
    <col min="13566" max="13566" width="3.5" style="27" bestFit="1" customWidth="1"/>
    <col min="13567" max="13821" width="3" style="27"/>
    <col min="13822" max="13822" width="3.5" style="27" bestFit="1" customWidth="1"/>
    <col min="13823" max="14077" width="3" style="27"/>
    <col min="14078" max="14078" width="3.5" style="27" bestFit="1" customWidth="1"/>
    <col min="14079" max="14333" width="3" style="27"/>
    <col min="14334" max="14334" width="3.5" style="27" bestFit="1" customWidth="1"/>
    <col min="14335" max="14589" width="3" style="27"/>
    <col min="14590" max="14590" width="3.5" style="27" bestFit="1" customWidth="1"/>
    <col min="14591" max="14845" width="3" style="27"/>
    <col min="14846" max="14846" width="3.5" style="27" bestFit="1" customWidth="1"/>
    <col min="14847" max="15101" width="3" style="27"/>
    <col min="15102" max="15102" width="3.5" style="27" bestFit="1" customWidth="1"/>
    <col min="15103" max="15357" width="3" style="27"/>
    <col min="15358" max="15358" width="3.5" style="27" bestFit="1" customWidth="1"/>
    <col min="15359" max="15613" width="3" style="27"/>
    <col min="15614" max="15614" width="3.5" style="27" bestFit="1" customWidth="1"/>
    <col min="15615" max="15869" width="3" style="27"/>
    <col min="15870" max="15870" width="3.5" style="27" bestFit="1" customWidth="1"/>
    <col min="15871" max="16125" width="3" style="27"/>
    <col min="16126" max="16126" width="3.5" style="27" bestFit="1" customWidth="1"/>
    <col min="16127" max="16384" width="3" style="27"/>
  </cols>
  <sheetData>
    <row r="1" spans="1:24" ht="9.9499999999999993" customHeight="1">
      <c r="A1" s="34"/>
      <c r="B1" s="34"/>
      <c r="C1" s="34"/>
      <c r="D1" s="34"/>
      <c r="E1" s="34"/>
      <c r="F1" s="34"/>
      <c r="G1" s="34"/>
      <c r="H1" s="34"/>
      <c r="I1" s="34"/>
      <c r="J1" s="34"/>
      <c r="K1" s="34"/>
      <c r="L1" s="34"/>
      <c r="M1" s="34"/>
      <c r="N1" s="34"/>
      <c r="O1" s="34"/>
      <c r="P1" s="34"/>
      <c r="Q1" s="34"/>
      <c r="R1" s="34"/>
      <c r="S1" s="34"/>
      <c r="T1" s="34"/>
      <c r="U1" s="34"/>
      <c r="V1" s="34"/>
      <c r="W1" s="34"/>
      <c r="X1" s="34"/>
    </row>
    <row r="2" spans="1:24" ht="18.75" customHeight="1">
      <c r="A2" s="29"/>
      <c r="B2" s="371" t="s">
        <v>108</v>
      </c>
      <c r="C2" s="371"/>
      <c r="D2" s="371"/>
      <c r="E2" s="371"/>
      <c r="F2" s="371"/>
      <c r="G2" s="371"/>
      <c r="H2" s="371"/>
      <c r="I2" s="371"/>
      <c r="J2" s="371"/>
      <c r="K2" s="371"/>
      <c r="L2" s="371"/>
      <c r="M2" s="371"/>
      <c r="N2" s="371"/>
      <c r="O2" s="371"/>
      <c r="P2" s="371"/>
      <c r="Q2" s="371"/>
      <c r="R2" s="371"/>
      <c r="S2" s="371"/>
      <c r="T2" s="371"/>
      <c r="U2" s="371"/>
      <c r="V2" s="371"/>
      <c r="W2" s="371"/>
      <c r="X2" s="371"/>
    </row>
    <row r="3" spans="1:24" ht="18.75" customHeight="1">
      <c r="A3" s="29"/>
      <c r="B3" s="33"/>
      <c r="C3" s="33"/>
      <c r="D3" s="33"/>
      <c r="E3" s="33"/>
      <c r="F3" s="33"/>
      <c r="G3" s="33"/>
      <c r="H3" s="33"/>
      <c r="I3" s="33"/>
      <c r="J3" s="33"/>
      <c r="K3" s="33"/>
      <c r="L3" s="33"/>
      <c r="M3" s="33"/>
      <c r="N3" s="33"/>
      <c r="O3" s="33"/>
      <c r="P3" s="33"/>
      <c r="Q3" s="33"/>
      <c r="R3" s="33"/>
      <c r="S3" s="33"/>
      <c r="T3" s="33"/>
      <c r="U3" s="33"/>
      <c r="V3" s="33"/>
      <c r="W3" s="33"/>
      <c r="X3" s="33"/>
    </row>
    <row r="4" spans="1:24" ht="18.75" customHeight="1">
      <c r="A4" s="370" t="s">
        <v>106</v>
      </c>
      <c r="B4" s="370"/>
      <c r="C4" s="370"/>
      <c r="D4" s="370"/>
      <c r="E4" s="370"/>
      <c r="F4" s="370"/>
      <c r="G4" s="370"/>
      <c r="H4" s="370"/>
      <c r="I4" s="370"/>
      <c r="J4" s="370"/>
      <c r="K4" s="370"/>
      <c r="L4" s="370"/>
      <c r="M4" s="370"/>
      <c r="N4" s="370"/>
      <c r="O4" s="370"/>
      <c r="P4" s="370"/>
      <c r="Q4" s="370"/>
      <c r="R4" s="370"/>
      <c r="S4" s="370"/>
      <c r="T4" s="370"/>
      <c r="U4" s="370"/>
      <c r="V4" s="370"/>
      <c r="W4" s="370"/>
      <c r="X4" s="370"/>
    </row>
    <row r="5" spans="1:24" ht="18.75" customHeight="1">
      <c r="A5" s="370"/>
      <c r="B5" s="370"/>
      <c r="C5" s="370"/>
      <c r="D5" s="370"/>
      <c r="E5" s="370"/>
      <c r="F5" s="370"/>
      <c r="G5" s="370"/>
      <c r="H5" s="370"/>
      <c r="I5" s="370"/>
      <c r="J5" s="370"/>
      <c r="K5" s="370"/>
      <c r="L5" s="370"/>
      <c r="M5" s="370"/>
      <c r="N5" s="370"/>
      <c r="O5" s="370"/>
      <c r="P5" s="370"/>
      <c r="Q5" s="370"/>
      <c r="R5" s="370"/>
      <c r="S5" s="370"/>
      <c r="T5" s="370"/>
      <c r="U5" s="370"/>
      <c r="V5" s="370"/>
      <c r="W5" s="370"/>
      <c r="X5" s="370"/>
    </row>
    <row r="6" spans="1:24" ht="18.75" customHeight="1">
      <c r="A6" s="370"/>
      <c r="B6" s="370"/>
      <c r="C6" s="370"/>
      <c r="D6" s="370"/>
      <c r="E6" s="370"/>
      <c r="F6" s="370"/>
      <c r="G6" s="370"/>
      <c r="H6" s="370"/>
      <c r="I6" s="370"/>
      <c r="J6" s="370"/>
      <c r="K6" s="370"/>
      <c r="L6" s="370"/>
      <c r="M6" s="370"/>
      <c r="N6" s="370"/>
      <c r="O6" s="370"/>
      <c r="P6" s="370"/>
      <c r="Q6" s="370"/>
      <c r="R6" s="370"/>
      <c r="S6" s="370"/>
      <c r="T6" s="370"/>
      <c r="U6" s="370"/>
      <c r="V6" s="370"/>
      <c r="W6" s="370"/>
      <c r="X6" s="370"/>
    </row>
    <row r="7" spans="1:24" ht="18.75" customHeight="1">
      <c r="A7" s="31"/>
      <c r="B7" s="34"/>
      <c r="C7" s="34"/>
      <c r="D7" s="34"/>
      <c r="E7" s="34"/>
      <c r="F7" s="34"/>
      <c r="G7" s="34"/>
      <c r="H7" s="34"/>
      <c r="I7" s="34"/>
      <c r="J7" s="34"/>
      <c r="K7" s="34"/>
      <c r="L7" s="34"/>
      <c r="M7" s="34"/>
      <c r="N7" s="34"/>
      <c r="O7" s="34"/>
      <c r="P7" s="435"/>
      <c r="Q7" s="440">
        <f>'(様式7号)交付請求書'!$U$3</f>
        <v>0</v>
      </c>
      <c r="R7" s="440"/>
      <c r="S7" s="440"/>
      <c r="T7" s="440"/>
      <c r="U7" s="440"/>
      <c r="V7" s="440"/>
      <c r="W7" s="246"/>
      <c r="X7" s="34"/>
    </row>
    <row r="8" spans="1:24" ht="18.75" customHeight="1">
      <c r="A8" s="32"/>
      <c r="B8" s="35" t="s">
        <v>26</v>
      </c>
      <c r="C8" s="35"/>
      <c r="D8" s="35"/>
      <c r="E8" s="35"/>
      <c r="F8" s="35"/>
      <c r="G8" s="35"/>
      <c r="H8" s="35"/>
      <c r="I8" s="32"/>
      <c r="J8" s="32"/>
      <c r="K8" s="34"/>
      <c r="L8" s="34"/>
      <c r="M8" s="34"/>
      <c r="N8" s="34"/>
      <c r="O8" s="34"/>
      <c r="P8" s="34"/>
      <c r="Q8" s="34"/>
      <c r="R8" s="34"/>
      <c r="S8" s="34"/>
      <c r="T8" s="34"/>
      <c r="U8" s="34"/>
      <c r="V8" s="34"/>
      <c r="W8" s="34"/>
      <c r="X8" s="34"/>
    </row>
    <row r="9" spans="1:24" s="28" customFormat="1" ht="18.75" customHeight="1">
      <c r="A9" s="29"/>
      <c r="B9" s="67"/>
      <c r="C9" s="29"/>
      <c r="D9" s="29"/>
      <c r="E9" s="29"/>
      <c r="F9" s="29"/>
      <c r="G9" s="29"/>
      <c r="H9" s="29"/>
      <c r="I9" s="29"/>
      <c r="J9" s="29"/>
      <c r="K9" s="29"/>
      <c r="L9" s="29"/>
      <c r="M9" s="29"/>
      <c r="N9" s="29"/>
      <c r="O9" s="29"/>
      <c r="P9" s="29"/>
      <c r="Q9" s="29"/>
      <c r="R9" s="29"/>
      <c r="S9" s="29"/>
      <c r="T9" s="29"/>
      <c r="U9" s="29"/>
      <c r="V9" s="29"/>
      <c r="W9" s="29"/>
      <c r="X9" s="29"/>
    </row>
    <row r="10" spans="1:24" s="28" customFormat="1" ht="15" customHeight="1">
      <c r="A10" s="29"/>
      <c r="B10" s="29" t="s">
        <v>28</v>
      </c>
      <c r="C10" s="29"/>
      <c r="D10" s="29"/>
      <c r="E10" s="29"/>
      <c r="F10" s="29"/>
      <c r="G10" s="29"/>
      <c r="H10" s="29"/>
      <c r="I10" s="29"/>
      <c r="J10" s="29"/>
      <c r="K10" s="29"/>
      <c r="L10" s="29"/>
      <c r="M10" s="29"/>
      <c r="N10" s="29"/>
      <c r="O10" s="29"/>
      <c r="P10" s="29"/>
      <c r="Q10" s="29"/>
      <c r="R10" s="29"/>
      <c r="S10" s="29"/>
      <c r="T10" s="29"/>
      <c r="U10" s="29"/>
      <c r="V10" s="29"/>
      <c r="W10" s="29"/>
      <c r="X10" s="29"/>
    </row>
    <row r="11" spans="1:24" s="28" customFormat="1" ht="14.1" customHeight="1">
      <c r="A11" s="29"/>
      <c r="B11" s="29"/>
      <c r="C11" s="373" t="s">
        <v>27</v>
      </c>
      <c r="D11" s="385"/>
      <c r="E11" s="385"/>
      <c r="F11" s="385"/>
      <c r="G11" s="396">
        <f>基本情報設定シート!$C$9</f>
        <v>0</v>
      </c>
      <c r="H11" s="396"/>
      <c r="I11" s="396"/>
      <c r="J11" s="396"/>
      <c r="K11" s="396"/>
      <c r="L11" s="396"/>
      <c r="M11" s="396"/>
      <c r="N11" s="396"/>
      <c r="O11" s="396"/>
      <c r="P11" s="396"/>
      <c r="Q11" s="396"/>
      <c r="R11" s="396"/>
      <c r="S11" s="396"/>
      <c r="T11" s="396"/>
      <c r="U11" s="396"/>
      <c r="V11" s="443"/>
      <c r="W11" s="458"/>
      <c r="X11" s="29"/>
    </row>
    <row r="12" spans="1:24" s="28" customFormat="1" ht="14.1" customHeight="1">
      <c r="A12" s="29"/>
      <c r="B12" s="29"/>
      <c r="C12" s="374"/>
      <c r="D12" s="386"/>
      <c r="E12" s="386"/>
      <c r="F12" s="386"/>
      <c r="G12" s="397"/>
      <c r="H12" s="397"/>
      <c r="I12" s="397"/>
      <c r="J12" s="397"/>
      <c r="K12" s="397"/>
      <c r="L12" s="397"/>
      <c r="M12" s="397"/>
      <c r="N12" s="397"/>
      <c r="O12" s="397"/>
      <c r="P12" s="397"/>
      <c r="Q12" s="397"/>
      <c r="R12" s="397"/>
      <c r="S12" s="397"/>
      <c r="T12" s="397"/>
      <c r="U12" s="397"/>
      <c r="V12" s="444"/>
      <c r="W12" s="458"/>
      <c r="X12" s="29"/>
    </row>
    <row r="13" spans="1:24" s="28" customFormat="1" ht="14.1" customHeight="1">
      <c r="A13" s="29"/>
      <c r="B13" s="29"/>
      <c r="C13" s="374"/>
      <c r="D13" s="386"/>
      <c r="E13" s="386"/>
      <c r="F13" s="386"/>
      <c r="G13" s="397"/>
      <c r="H13" s="397"/>
      <c r="I13" s="397"/>
      <c r="J13" s="397"/>
      <c r="K13" s="397"/>
      <c r="L13" s="397"/>
      <c r="M13" s="397"/>
      <c r="N13" s="397"/>
      <c r="O13" s="397"/>
      <c r="P13" s="397"/>
      <c r="Q13" s="397"/>
      <c r="R13" s="397"/>
      <c r="S13" s="397"/>
      <c r="T13" s="397"/>
      <c r="U13" s="397"/>
      <c r="V13" s="444"/>
      <c r="W13" s="458"/>
      <c r="X13" s="29"/>
    </row>
    <row r="14" spans="1:24" s="28" customFormat="1" ht="35.25" customHeight="1">
      <c r="A14" s="29"/>
      <c r="B14" s="29"/>
      <c r="C14" s="374" t="s">
        <v>71</v>
      </c>
      <c r="D14" s="386"/>
      <c r="E14" s="386"/>
      <c r="F14" s="386"/>
      <c r="G14" s="398"/>
      <c r="H14" s="398"/>
      <c r="I14" s="398"/>
      <c r="J14" s="398"/>
      <c r="K14" s="398"/>
      <c r="L14" s="398"/>
      <c r="M14" s="398"/>
      <c r="N14" s="386" t="s">
        <v>5</v>
      </c>
      <c r="O14" s="386"/>
      <c r="P14" s="386"/>
      <c r="Q14" s="441"/>
      <c r="R14" s="441"/>
      <c r="S14" s="441"/>
      <c r="T14" s="441"/>
      <c r="U14" s="441"/>
      <c r="V14" s="445"/>
      <c r="W14" s="458"/>
      <c r="X14" s="29"/>
    </row>
    <row r="15" spans="1:24" s="28" customFormat="1" ht="14.1" customHeight="1">
      <c r="A15" s="29"/>
      <c r="B15" s="29"/>
      <c r="C15" s="374" t="s">
        <v>79</v>
      </c>
      <c r="D15" s="386"/>
      <c r="E15" s="386"/>
      <c r="F15" s="386"/>
      <c r="G15" s="399" t="str">
        <f>基本情報設定シート!$C$3&amp;"　"&amp;基本情報設定シート!$C$4&amp;"　"&amp;基本情報設定シート!$C$5</f>
        <v>　　</v>
      </c>
      <c r="H15" s="399"/>
      <c r="I15" s="399"/>
      <c r="J15" s="399"/>
      <c r="K15" s="399"/>
      <c r="L15" s="399"/>
      <c r="M15" s="399"/>
      <c r="N15" s="386"/>
      <c r="O15" s="386"/>
      <c r="P15" s="386"/>
      <c r="Q15" s="441"/>
      <c r="R15" s="441"/>
      <c r="S15" s="441"/>
      <c r="T15" s="441"/>
      <c r="U15" s="441"/>
      <c r="V15" s="445"/>
      <c r="W15" s="458"/>
      <c r="X15" s="29"/>
    </row>
    <row r="16" spans="1:24" s="28" customFormat="1" ht="14.1" customHeight="1">
      <c r="A16" s="29"/>
      <c r="B16" s="29"/>
      <c r="C16" s="374"/>
      <c r="D16" s="386"/>
      <c r="E16" s="386"/>
      <c r="F16" s="386"/>
      <c r="G16" s="399"/>
      <c r="H16" s="399"/>
      <c r="I16" s="399"/>
      <c r="J16" s="399"/>
      <c r="K16" s="399"/>
      <c r="L16" s="399"/>
      <c r="M16" s="399"/>
      <c r="N16" s="386"/>
      <c r="O16" s="386"/>
      <c r="P16" s="386"/>
      <c r="Q16" s="441"/>
      <c r="R16" s="441"/>
      <c r="S16" s="441"/>
      <c r="T16" s="441"/>
      <c r="U16" s="441"/>
      <c r="V16" s="445"/>
      <c r="W16" s="458"/>
      <c r="X16" s="29"/>
    </row>
    <row r="17" spans="1:24" s="28" customFormat="1" ht="14.1" customHeight="1">
      <c r="A17" s="29"/>
      <c r="B17" s="67"/>
      <c r="C17" s="375"/>
      <c r="D17" s="387"/>
      <c r="E17" s="387"/>
      <c r="F17" s="387"/>
      <c r="G17" s="400"/>
      <c r="H17" s="400"/>
      <c r="I17" s="400"/>
      <c r="J17" s="400"/>
      <c r="K17" s="400"/>
      <c r="L17" s="400"/>
      <c r="M17" s="400"/>
      <c r="N17" s="387"/>
      <c r="O17" s="387"/>
      <c r="P17" s="387"/>
      <c r="Q17" s="442"/>
      <c r="R17" s="442"/>
      <c r="S17" s="442"/>
      <c r="T17" s="442"/>
      <c r="U17" s="442"/>
      <c r="V17" s="446"/>
      <c r="W17" s="458"/>
      <c r="X17" s="29"/>
    </row>
    <row r="18" spans="1:24" s="28" customFormat="1" ht="18.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row>
    <row r="19" spans="1:24" s="28" customFormat="1" ht="18.75" customHeight="1">
      <c r="A19" s="29"/>
      <c r="B19" s="29"/>
      <c r="C19" s="29" t="s">
        <v>77</v>
      </c>
      <c r="D19" s="29"/>
      <c r="E19" s="29"/>
      <c r="F19" s="29"/>
      <c r="G19" s="29"/>
      <c r="H19" s="29"/>
      <c r="I19" s="29"/>
      <c r="J19" s="29"/>
      <c r="K19" s="29"/>
      <c r="L19" s="29"/>
      <c r="M19" s="29"/>
      <c r="N19" s="29"/>
      <c r="O19" s="29"/>
      <c r="P19" s="29"/>
      <c r="Q19" s="29"/>
      <c r="R19" s="29"/>
      <c r="S19" s="29"/>
      <c r="T19" s="29"/>
      <c r="U19" s="29"/>
      <c r="V19" s="29"/>
      <c r="W19" s="29"/>
      <c r="X19" s="29"/>
    </row>
    <row r="20" spans="1:24" s="28" customFormat="1" ht="1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row>
    <row r="21" spans="1:24" s="28" customFormat="1" ht="15" customHeight="1">
      <c r="A21" s="30" t="s">
        <v>7</v>
      </c>
      <c r="B21" s="30"/>
      <c r="C21" s="30"/>
      <c r="D21" s="30"/>
      <c r="E21" s="30"/>
      <c r="F21" s="30"/>
      <c r="G21" s="30"/>
      <c r="H21" s="30"/>
      <c r="I21" s="30"/>
      <c r="J21" s="30"/>
      <c r="K21" s="30"/>
      <c r="L21" s="30"/>
      <c r="M21" s="30"/>
      <c r="N21" s="30"/>
      <c r="O21" s="30"/>
      <c r="P21" s="30"/>
      <c r="Q21" s="30"/>
      <c r="R21" s="30"/>
      <c r="S21" s="30"/>
      <c r="T21" s="30"/>
      <c r="U21" s="30"/>
      <c r="V21" s="30"/>
      <c r="W21" s="30"/>
      <c r="X21" s="30"/>
    </row>
    <row r="22" spans="1:24" s="28" customFormat="1" ht="1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row>
    <row r="23" spans="1:24" ht="15" customHeight="1">
      <c r="A23" s="34"/>
      <c r="B23" s="34"/>
      <c r="C23" s="376" t="s">
        <v>83</v>
      </c>
      <c r="D23" s="388"/>
      <c r="E23" s="388"/>
      <c r="F23" s="388"/>
      <c r="G23" s="388"/>
      <c r="H23" s="406" t="str">
        <f>基本情報設定シート!$C$10</f>
        <v>松江市ものづくり関心向上啓発活動支援事業補助金</v>
      </c>
      <c r="I23" s="406"/>
      <c r="J23" s="406"/>
      <c r="K23" s="406"/>
      <c r="L23" s="406"/>
      <c r="M23" s="406"/>
      <c r="N23" s="406"/>
      <c r="O23" s="406"/>
      <c r="P23" s="406"/>
      <c r="Q23" s="406"/>
      <c r="R23" s="406"/>
      <c r="S23" s="406"/>
      <c r="T23" s="406"/>
      <c r="U23" s="406"/>
      <c r="V23" s="447"/>
      <c r="W23" s="459"/>
      <c r="X23" s="34"/>
    </row>
    <row r="24" spans="1:24" ht="15" customHeight="1">
      <c r="A24" s="34"/>
      <c r="B24" s="34"/>
      <c r="C24" s="377"/>
      <c r="D24" s="389"/>
      <c r="E24" s="389"/>
      <c r="F24" s="389"/>
      <c r="G24" s="389"/>
      <c r="H24" s="407"/>
      <c r="I24" s="407"/>
      <c r="J24" s="407"/>
      <c r="K24" s="407"/>
      <c r="L24" s="407"/>
      <c r="M24" s="407"/>
      <c r="N24" s="407"/>
      <c r="O24" s="407"/>
      <c r="P24" s="407"/>
      <c r="Q24" s="407"/>
      <c r="R24" s="407"/>
      <c r="S24" s="407"/>
      <c r="T24" s="407"/>
      <c r="U24" s="407"/>
      <c r="V24" s="448"/>
      <c r="W24" s="459"/>
      <c r="X24" s="34"/>
    </row>
    <row r="25" spans="1:24" ht="15" customHeight="1">
      <c r="A25" s="34"/>
      <c r="B25" s="34"/>
      <c r="C25" s="378"/>
      <c r="D25" s="390"/>
      <c r="E25" s="390"/>
      <c r="F25" s="390"/>
      <c r="G25" s="390"/>
      <c r="H25" s="408"/>
      <c r="I25" s="408"/>
      <c r="J25" s="408"/>
      <c r="K25" s="408"/>
      <c r="L25" s="408"/>
      <c r="M25" s="408"/>
      <c r="N25" s="408"/>
      <c r="O25" s="431"/>
      <c r="P25" s="431"/>
      <c r="Q25" s="431"/>
      <c r="R25" s="431"/>
      <c r="S25" s="431"/>
      <c r="T25" s="431"/>
      <c r="U25" s="431"/>
      <c r="V25" s="449"/>
      <c r="W25" s="459"/>
      <c r="X25" s="34"/>
    </row>
    <row r="26" spans="1:24" ht="15.95" customHeight="1">
      <c r="A26" s="34"/>
      <c r="B26" s="34"/>
      <c r="C26" s="379" t="s">
        <v>85</v>
      </c>
      <c r="D26" s="391"/>
      <c r="E26" s="391"/>
      <c r="F26" s="391"/>
      <c r="G26" s="401"/>
      <c r="H26" s="409"/>
      <c r="I26" s="416"/>
      <c r="J26" s="416"/>
      <c r="K26" s="416"/>
      <c r="L26" s="416" t="s">
        <v>109</v>
      </c>
      <c r="M26" s="416"/>
      <c r="N26" s="428" t="s">
        <v>20</v>
      </c>
      <c r="O26" s="432"/>
      <c r="P26" s="436"/>
      <c r="Q26" s="416"/>
      <c r="R26" s="416"/>
      <c r="S26" s="416"/>
      <c r="T26" s="416"/>
      <c r="U26" s="416" t="s">
        <v>105</v>
      </c>
      <c r="V26" s="450"/>
      <c r="W26" s="34"/>
      <c r="X26" s="34"/>
    </row>
    <row r="27" spans="1:24" ht="15.95" customHeight="1">
      <c r="A27" s="34"/>
      <c r="B27" s="34"/>
      <c r="C27" s="380"/>
      <c r="D27" s="392"/>
      <c r="E27" s="392"/>
      <c r="F27" s="392"/>
      <c r="G27" s="402"/>
      <c r="H27" s="410"/>
      <c r="I27" s="322"/>
      <c r="J27" s="322"/>
      <c r="K27" s="322"/>
      <c r="L27" s="322"/>
      <c r="M27" s="322"/>
      <c r="N27" s="429"/>
      <c r="O27" s="30"/>
      <c r="P27" s="437"/>
      <c r="Q27" s="322"/>
      <c r="R27" s="322"/>
      <c r="S27" s="322"/>
      <c r="T27" s="322"/>
      <c r="U27" s="322"/>
      <c r="V27" s="451"/>
      <c r="W27" s="34"/>
      <c r="X27" s="34"/>
    </row>
    <row r="28" spans="1:24" ht="24" customHeight="1">
      <c r="A28" s="34"/>
      <c r="B28" s="34"/>
      <c r="C28" s="381"/>
      <c r="D28" s="393"/>
      <c r="E28" s="393"/>
      <c r="F28" s="393"/>
      <c r="G28" s="403"/>
      <c r="H28" s="411" t="s">
        <v>1</v>
      </c>
      <c r="I28" s="417"/>
      <c r="J28" s="417"/>
      <c r="K28" s="421"/>
      <c r="L28" s="421"/>
      <c r="M28" s="425" t="s">
        <v>110</v>
      </c>
      <c r="N28" s="412"/>
      <c r="O28" s="433"/>
      <c r="P28" s="424"/>
      <c r="Q28" s="417" t="s">
        <v>6</v>
      </c>
      <c r="R28" s="417"/>
      <c r="S28" s="417"/>
      <c r="T28" s="421"/>
      <c r="U28" s="421"/>
      <c r="V28" s="452" t="s">
        <v>110</v>
      </c>
      <c r="W28" s="34"/>
      <c r="X28" s="34"/>
    </row>
    <row r="29" spans="1:24" ht="20.100000000000001" customHeight="1">
      <c r="A29" s="34"/>
      <c r="B29" s="34"/>
      <c r="C29" s="379" t="s">
        <v>88</v>
      </c>
      <c r="D29" s="391"/>
      <c r="E29" s="391"/>
      <c r="F29" s="391"/>
      <c r="G29" s="401"/>
      <c r="H29" s="409" t="s">
        <v>187</v>
      </c>
      <c r="I29" s="416"/>
      <c r="J29" s="416"/>
      <c r="K29" s="416"/>
      <c r="L29" s="423"/>
      <c r="M29" s="426" t="s">
        <v>91</v>
      </c>
      <c r="N29" s="430"/>
      <c r="O29" s="401"/>
      <c r="P29" s="438"/>
      <c r="Q29" s="438"/>
      <c r="R29" s="438"/>
      <c r="S29" s="438"/>
      <c r="T29" s="438"/>
      <c r="U29" s="438"/>
      <c r="V29" s="453"/>
      <c r="W29" s="460"/>
      <c r="X29" s="34"/>
    </row>
    <row r="30" spans="1:24" ht="20.100000000000001" customHeight="1">
      <c r="A30" s="34"/>
      <c r="B30" s="34"/>
      <c r="C30" s="382"/>
      <c r="D30" s="394"/>
      <c r="E30" s="394"/>
      <c r="F30" s="394"/>
      <c r="G30" s="404"/>
      <c r="H30" s="412" t="s">
        <v>186</v>
      </c>
      <c r="I30" s="418"/>
      <c r="J30" s="418"/>
      <c r="K30" s="418"/>
      <c r="L30" s="424" t="s">
        <v>110</v>
      </c>
      <c r="M30" s="427"/>
      <c r="N30" s="394"/>
      <c r="O30" s="404"/>
      <c r="P30" s="439"/>
      <c r="Q30" s="439"/>
      <c r="R30" s="439"/>
      <c r="S30" s="439"/>
      <c r="T30" s="439"/>
      <c r="U30" s="439"/>
      <c r="V30" s="454"/>
      <c r="W30" s="460"/>
      <c r="X30" s="34"/>
    </row>
    <row r="31" spans="1:24" ht="20.100000000000001" customHeight="1">
      <c r="A31" s="34"/>
      <c r="B31" s="34"/>
      <c r="C31" s="379" t="s">
        <v>71</v>
      </c>
      <c r="D31" s="391"/>
      <c r="E31" s="391"/>
      <c r="F31" s="391"/>
      <c r="G31" s="401"/>
      <c r="H31" s="409"/>
      <c r="I31" s="416"/>
      <c r="J31" s="416"/>
      <c r="K31" s="416"/>
      <c r="L31" s="416"/>
      <c r="M31" s="416"/>
      <c r="N31" s="416"/>
      <c r="O31" s="416"/>
      <c r="P31" s="416"/>
      <c r="Q31" s="416"/>
      <c r="R31" s="416"/>
      <c r="S31" s="416"/>
      <c r="T31" s="416"/>
      <c r="U31" s="416"/>
      <c r="V31" s="450"/>
      <c r="W31" s="34"/>
      <c r="X31" s="34"/>
    </row>
    <row r="32" spans="1:24" ht="20.100000000000001" customHeight="1">
      <c r="A32" s="34"/>
      <c r="B32" s="34"/>
      <c r="C32" s="382"/>
      <c r="D32" s="394"/>
      <c r="E32" s="394"/>
      <c r="F32" s="394"/>
      <c r="G32" s="404"/>
      <c r="H32" s="413"/>
      <c r="I32" s="418"/>
      <c r="J32" s="418"/>
      <c r="K32" s="418"/>
      <c r="L32" s="418"/>
      <c r="M32" s="418"/>
      <c r="N32" s="418"/>
      <c r="O32" s="418"/>
      <c r="P32" s="418"/>
      <c r="Q32" s="418"/>
      <c r="R32" s="418"/>
      <c r="S32" s="418"/>
      <c r="T32" s="418"/>
      <c r="U32" s="418"/>
      <c r="V32" s="455"/>
      <c r="W32" s="34"/>
      <c r="X32" s="34"/>
    </row>
    <row r="33" spans="1:24" ht="20.100000000000001" customHeight="1">
      <c r="A33" s="34"/>
      <c r="B33" s="34"/>
      <c r="C33" s="379" t="s">
        <v>89</v>
      </c>
      <c r="D33" s="391"/>
      <c r="E33" s="391"/>
      <c r="F33" s="391"/>
      <c r="G33" s="401"/>
      <c r="H33" s="414"/>
      <c r="I33" s="419"/>
      <c r="J33" s="419"/>
      <c r="K33" s="419"/>
      <c r="L33" s="419"/>
      <c r="M33" s="419"/>
      <c r="N33" s="419"/>
      <c r="O33" s="419"/>
      <c r="P33" s="419"/>
      <c r="Q33" s="419"/>
      <c r="R33" s="419"/>
      <c r="S33" s="419"/>
      <c r="T33" s="419"/>
      <c r="U33" s="419"/>
      <c r="V33" s="456"/>
      <c r="W33" s="461"/>
      <c r="X33" s="34"/>
    </row>
    <row r="34" spans="1:24" ht="20.100000000000001" customHeight="1">
      <c r="A34" s="34"/>
      <c r="B34" s="34"/>
      <c r="C34" s="383"/>
      <c r="D34" s="395"/>
      <c r="E34" s="395"/>
      <c r="F34" s="395"/>
      <c r="G34" s="405"/>
      <c r="H34" s="415"/>
      <c r="I34" s="420"/>
      <c r="J34" s="420"/>
      <c r="K34" s="420"/>
      <c r="L34" s="420"/>
      <c r="M34" s="420"/>
      <c r="N34" s="420"/>
      <c r="O34" s="420"/>
      <c r="P34" s="420"/>
      <c r="Q34" s="420"/>
      <c r="R34" s="420"/>
      <c r="S34" s="420"/>
      <c r="T34" s="420"/>
      <c r="U34" s="420"/>
      <c r="V34" s="457"/>
      <c r="W34" s="461"/>
      <c r="X34" s="34"/>
    </row>
    <row r="35" spans="1:24" ht="18.75" customHeight="1">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4" ht="9" customHeight="1">
      <c r="A36" s="34"/>
      <c r="B36" s="372"/>
      <c r="C36" s="372"/>
      <c r="D36" s="372"/>
      <c r="E36" s="372"/>
      <c r="F36" s="372"/>
      <c r="G36" s="372"/>
      <c r="H36" s="372"/>
      <c r="I36" s="372"/>
      <c r="J36" s="372"/>
      <c r="K36" s="372"/>
      <c r="L36" s="372"/>
      <c r="M36" s="372"/>
      <c r="N36" s="372"/>
      <c r="O36" s="372"/>
      <c r="P36" s="372"/>
      <c r="Q36" s="372"/>
      <c r="R36" s="372"/>
      <c r="S36" s="372"/>
      <c r="T36" s="372"/>
      <c r="U36" s="372"/>
      <c r="V36" s="372"/>
      <c r="W36" s="372"/>
      <c r="X36" s="34"/>
    </row>
    <row r="37" spans="1:24" ht="18.75" customHeight="1">
      <c r="A37" s="34"/>
      <c r="B37" s="34" t="s">
        <v>18</v>
      </c>
      <c r="C37" s="29"/>
      <c r="D37" s="29"/>
      <c r="E37" s="29"/>
      <c r="F37" s="34"/>
      <c r="G37" s="34"/>
      <c r="H37" s="34"/>
      <c r="I37" s="34"/>
      <c r="J37" s="34"/>
      <c r="K37" s="34"/>
      <c r="L37" s="34"/>
      <c r="M37" s="34"/>
      <c r="N37" s="34"/>
      <c r="O37" s="34"/>
      <c r="P37" s="34"/>
      <c r="Q37" s="34"/>
      <c r="R37" s="34"/>
      <c r="S37" s="34"/>
      <c r="T37" s="34"/>
      <c r="U37" s="34"/>
      <c r="V37" s="34"/>
      <c r="W37" s="34"/>
      <c r="X37" s="34"/>
    </row>
    <row r="38" spans="1:24" ht="17.100000000000001" customHeight="1">
      <c r="A38" s="34"/>
      <c r="B38" s="34"/>
      <c r="C38" s="384"/>
      <c r="D38" s="384"/>
      <c r="E38" s="29" t="s">
        <v>48</v>
      </c>
      <c r="F38" s="34"/>
      <c r="G38" s="34"/>
      <c r="H38" s="34"/>
      <c r="I38" s="34"/>
      <c r="J38" s="34"/>
      <c r="K38" s="34"/>
      <c r="L38" s="34"/>
      <c r="M38" s="34"/>
      <c r="N38" s="34"/>
      <c r="O38" s="34"/>
      <c r="P38" s="34"/>
      <c r="Q38" s="34"/>
      <c r="R38" s="34"/>
      <c r="S38" s="34"/>
      <c r="T38" s="34"/>
      <c r="U38" s="34"/>
      <c r="V38" s="34"/>
      <c r="W38" s="34"/>
      <c r="X38" s="34"/>
    </row>
    <row r="39" spans="1:24" ht="17.100000000000001" customHeight="1">
      <c r="A39" s="34"/>
      <c r="B39" s="34"/>
      <c r="C39" s="384"/>
      <c r="D39" s="384"/>
      <c r="E39" s="29" t="s">
        <v>74</v>
      </c>
      <c r="F39" s="34"/>
      <c r="G39" s="34"/>
      <c r="H39" s="34"/>
      <c r="I39" s="34"/>
      <c r="J39" s="34"/>
      <c r="K39" s="34"/>
      <c r="L39" s="34"/>
      <c r="M39" s="34"/>
      <c r="N39" s="34"/>
      <c r="O39" s="34"/>
      <c r="P39" s="34"/>
      <c r="Q39" s="34"/>
      <c r="R39" s="34"/>
      <c r="S39" s="34"/>
      <c r="T39" s="34"/>
      <c r="U39" s="34"/>
      <c r="V39" s="34"/>
      <c r="W39" s="34"/>
      <c r="X39" s="34"/>
    </row>
    <row r="40" spans="1:24" ht="18.75" customHeight="1">
      <c r="A40" s="34"/>
      <c r="B40" s="34"/>
      <c r="C40" s="34"/>
      <c r="D40" s="34"/>
      <c r="E40" s="34"/>
      <c r="F40" s="34"/>
      <c r="G40" s="34"/>
      <c r="H40" s="34"/>
      <c r="I40" s="34"/>
      <c r="J40" s="34"/>
      <c r="K40" s="34"/>
      <c r="L40" s="34"/>
      <c r="M40" s="34"/>
      <c r="N40" s="34"/>
      <c r="O40" s="34"/>
      <c r="P40" s="34"/>
      <c r="Q40" s="34"/>
      <c r="R40" s="34"/>
      <c r="S40" s="34"/>
      <c r="T40" s="34"/>
      <c r="U40" s="34"/>
      <c r="V40" s="34"/>
      <c r="W40" s="34"/>
      <c r="X40" s="34"/>
    </row>
    <row r="41" spans="1:24" ht="20.100000000000001" customHeight="1">
      <c r="A41" s="34"/>
      <c r="B41" s="34"/>
      <c r="C41" s="34"/>
      <c r="D41" s="34"/>
      <c r="E41" s="34"/>
      <c r="F41" s="34"/>
      <c r="G41" s="34"/>
      <c r="H41" s="34"/>
      <c r="I41" s="34"/>
      <c r="J41" s="34"/>
      <c r="K41" s="422" t="s">
        <v>65</v>
      </c>
      <c r="L41" s="422"/>
      <c r="M41" s="422"/>
      <c r="N41" s="422"/>
      <c r="O41" s="422"/>
      <c r="P41" s="422"/>
      <c r="Q41" s="422"/>
      <c r="R41" s="422"/>
      <c r="S41" s="422"/>
      <c r="T41" s="422"/>
      <c r="U41" s="422"/>
      <c r="V41" s="422"/>
      <c r="W41" s="422"/>
      <c r="X41" s="34"/>
    </row>
    <row r="42" spans="1:24" ht="20.100000000000001" customHeight="1">
      <c r="A42" s="34"/>
      <c r="B42" s="34"/>
      <c r="C42" s="34"/>
      <c r="D42" s="34"/>
      <c r="E42" s="34"/>
      <c r="F42" s="34"/>
      <c r="G42" s="34"/>
      <c r="H42" s="34"/>
      <c r="I42" s="34"/>
      <c r="J42" s="34"/>
      <c r="K42" s="422" t="s">
        <v>50</v>
      </c>
      <c r="L42" s="422"/>
      <c r="M42" s="422"/>
      <c r="N42" s="422"/>
      <c r="O42" s="434"/>
      <c r="P42" s="434"/>
      <c r="Q42" s="434"/>
      <c r="R42" s="434"/>
      <c r="S42" s="434"/>
      <c r="T42" s="434"/>
      <c r="U42" s="434"/>
      <c r="V42" s="434"/>
      <c r="W42" s="434"/>
      <c r="X42" s="34"/>
    </row>
    <row r="43" spans="1:24" ht="20.100000000000001" customHeight="1">
      <c r="A43" s="34"/>
      <c r="B43" s="34"/>
      <c r="C43" s="34"/>
      <c r="D43" s="34"/>
      <c r="E43" s="34"/>
      <c r="F43" s="34"/>
      <c r="G43" s="34"/>
      <c r="H43" s="34"/>
      <c r="I43" s="34"/>
      <c r="J43" s="34"/>
      <c r="K43" s="422"/>
      <c r="L43" s="422"/>
      <c r="M43" s="422"/>
      <c r="N43" s="422"/>
      <c r="O43" s="434"/>
      <c r="P43" s="434"/>
      <c r="Q43" s="434"/>
      <c r="R43" s="434"/>
      <c r="S43" s="434"/>
      <c r="T43" s="434"/>
      <c r="U43" s="434"/>
      <c r="V43" s="434"/>
      <c r="W43" s="434"/>
      <c r="X43" s="34"/>
    </row>
    <row r="44" spans="1:24" ht="18.75" customHeight="1">
      <c r="A44" s="34"/>
      <c r="B44" s="34"/>
      <c r="C44" s="34"/>
      <c r="D44" s="34"/>
      <c r="E44" s="34"/>
      <c r="F44" s="34"/>
      <c r="G44" s="34"/>
      <c r="H44" s="34"/>
      <c r="I44" s="34"/>
      <c r="J44" s="34"/>
      <c r="K44" s="34"/>
      <c r="L44" s="34"/>
      <c r="M44" s="34"/>
      <c r="N44" s="34"/>
      <c r="O44" s="34"/>
      <c r="P44" s="34"/>
      <c r="Q44" s="34"/>
      <c r="R44" s="34"/>
      <c r="S44" s="34"/>
      <c r="T44" s="34"/>
      <c r="U44" s="34"/>
      <c r="V44" s="34"/>
      <c r="W44" s="34"/>
      <c r="X44" s="34"/>
    </row>
    <row r="45" spans="1:24" ht="18.75" customHeight="1">
      <c r="A45" s="34"/>
      <c r="B45" s="34"/>
      <c r="C45" s="34"/>
      <c r="D45" s="34"/>
      <c r="E45" s="34"/>
      <c r="F45" s="34"/>
      <c r="G45" s="34"/>
      <c r="H45" s="34"/>
      <c r="I45" s="34"/>
      <c r="J45" s="34"/>
      <c r="K45" s="34"/>
      <c r="L45" s="34"/>
      <c r="M45" s="34"/>
      <c r="N45" s="34"/>
      <c r="O45" s="34"/>
      <c r="P45" s="34"/>
      <c r="Q45" s="34"/>
      <c r="R45" s="34"/>
      <c r="S45" s="34"/>
      <c r="T45" s="34"/>
      <c r="U45" s="34"/>
      <c r="V45" s="34"/>
      <c r="W45" s="34"/>
      <c r="X45" s="34"/>
    </row>
  </sheetData>
  <sheetProtection algorithmName="SHA-512" hashValue="2wHYLrCDCIJKE/rfIiA5ihHUPEn6z05U1ya+E2C0B9RqaW55Bil8wdI7P+xsVeJf396q+EHDRxtCWv/G7P/lUw==" saltValue="GhHO+Cd6txfIVONvHL+qeg==" spinCount="100000" sheet="1" objects="1" scenarios="1"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2"/>
  <sheetViews>
    <sheetView workbookViewId="0">
      <selection activeCell="A7" sqref="A7"/>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10">
      <c r="A1" t="s">
        <v>45</v>
      </c>
    </row>
    <row r="2" spans="1:10">
      <c r="A2" t="s">
        <v>149</v>
      </c>
    </row>
    <row r="3" spans="1:10">
      <c r="A3" t="s">
        <v>78</v>
      </c>
    </row>
    <row r="4" spans="1:10">
      <c r="A4" t="s">
        <v>152</v>
      </c>
    </row>
    <row r="5" spans="1:10">
      <c r="A5" t="s">
        <v>150</v>
      </c>
    </row>
    <row r="6" spans="1:10">
      <c r="A6" t="s">
        <v>206</v>
      </c>
    </row>
    <row r="8" spans="1:10">
      <c r="A8" t="s">
        <v>148</v>
      </c>
    </row>
    <row r="9" spans="1:10">
      <c r="A9" s="4" t="s">
        <v>114</v>
      </c>
      <c r="B9" s="4" t="s">
        <v>119</v>
      </c>
      <c r="C9" s="4" t="s">
        <v>120</v>
      </c>
      <c r="D9" s="4" t="s">
        <v>123</v>
      </c>
      <c r="E9" s="4" t="s">
        <v>125</v>
      </c>
      <c r="F9" s="4" t="s">
        <v>121</v>
      </c>
      <c r="G9" s="4" t="s">
        <v>128</v>
      </c>
      <c r="H9" s="4" t="s">
        <v>129</v>
      </c>
      <c r="I9" s="4" t="s">
        <v>130</v>
      </c>
      <c r="J9" s="4" t="s">
        <v>297</v>
      </c>
    </row>
    <row r="10" spans="1:10">
      <c r="A10" s="5" t="s">
        <v>115</v>
      </c>
      <c r="B10" s="5" t="s">
        <v>132</v>
      </c>
      <c r="C10" s="5" t="s">
        <v>134</v>
      </c>
      <c r="D10" s="5" t="s">
        <v>135</v>
      </c>
      <c r="E10" s="6" t="s">
        <v>138</v>
      </c>
      <c r="F10" s="6" t="s">
        <v>139</v>
      </c>
      <c r="G10" s="5" t="s">
        <v>140</v>
      </c>
      <c r="H10" s="5" t="s">
        <v>143</v>
      </c>
      <c r="I10" s="6" t="s">
        <v>147</v>
      </c>
      <c r="J10" s="7" t="s">
        <v>245</v>
      </c>
    </row>
    <row r="11" spans="1:10">
      <c r="A11" s="6" t="s">
        <v>116</v>
      </c>
      <c r="B11" s="6" t="s">
        <v>133</v>
      </c>
      <c r="C11" s="5" t="s">
        <v>154</v>
      </c>
      <c r="D11" s="5" t="s">
        <v>136</v>
      </c>
      <c r="G11" s="5" t="s">
        <v>141</v>
      </c>
      <c r="H11" s="5" t="s">
        <v>49</v>
      </c>
    </row>
    <row r="12" spans="1:10">
      <c r="D12" s="6"/>
      <c r="G12" s="6" t="s">
        <v>142</v>
      </c>
      <c r="H12" s="6" t="s">
        <v>145</v>
      </c>
    </row>
  </sheetData>
  <phoneticPr fontId="3"/>
  <pageMargins left="0.7" right="0.7" top="0.75" bottom="0.75" header="0.3" footer="0.3"/>
  <pageSetup paperSize="9" fitToWidth="1" fitToHeight="1" orientation="portrait"/>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workbookViewId="0">
      <selection activeCell="D13" sqref="D13:J13"/>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8" t="s">
        <v>217</v>
      </c>
      <c r="B1" s="8" t="s">
        <v>218</v>
      </c>
      <c r="D1" s="1" t="s">
        <v>115</v>
      </c>
      <c r="E1" t="s">
        <v>270</v>
      </c>
      <c r="F1" t="s">
        <v>271</v>
      </c>
    </row>
    <row r="2" spans="1:12">
      <c r="A2" t="s">
        <v>90</v>
      </c>
      <c r="B2" t="s">
        <v>76</v>
      </c>
      <c r="D2" t="s">
        <v>116</v>
      </c>
      <c r="E2" t="s">
        <v>270</v>
      </c>
      <c r="F2" t="s">
        <v>271</v>
      </c>
    </row>
    <row r="3" spans="1:12">
      <c r="A3" t="s">
        <v>219</v>
      </c>
      <c r="B3" t="s">
        <v>238</v>
      </c>
      <c r="D3" t="s">
        <v>132</v>
      </c>
      <c r="E3" t="s">
        <v>194</v>
      </c>
      <c r="F3" t="s">
        <v>253</v>
      </c>
    </row>
    <row r="4" spans="1:12">
      <c r="A4" t="s">
        <v>220</v>
      </c>
      <c r="B4" t="s">
        <v>239</v>
      </c>
      <c r="D4" t="s">
        <v>133</v>
      </c>
      <c r="E4" t="s">
        <v>274</v>
      </c>
    </row>
    <row r="5" spans="1:12">
      <c r="A5" t="s">
        <v>221</v>
      </c>
      <c r="B5" t="s">
        <v>192</v>
      </c>
      <c r="D5" t="s">
        <v>134</v>
      </c>
      <c r="E5" t="s">
        <v>265</v>
      </c>
      <c r="F5" t="s">
        <v>244</v>
      </c>
      <c r="G5" t="s">
        <v>266</v>
      </c>
      <c r="H5" t="s">
        <v>53</v>
      </c>
      <c r="I5" t="s">
        <v>137</v>
      </c>
    </row>
    <row r="6" spans="1:12">
      <c r="A6" t="s">
        <v>44</v>
      </c>
      <c r="B6" t="s">
        <v>241</v>
      </c>
      <c r="D6" t="s">
        <v>154</v>
      </c>
      <c r="E6" t="s">
        <v>267</v>
      </c>
      <c r="F6" t="s">
        <v>222</v>
      </c>
      <c r="G6" t="s">
        <v>268</v>
      </c>
      <c r="H6" t="s">
        <v>107</v>
      </c>
      <c r="I6" t="s">
        <v>269</v>
      </c>
    </row>
    <row r="7" spans="1:12">
      <c r="A7" t="s">
        <v>223</v>
      </c>
      <c r="D7" t="s">
        <v>135</v>
      </c>
      <c r="E7" t="s">
        <v>244</v>
      </c>
      <c r="F7" t="s">
        <v>272</v>
      </c>
      <c r="G7" t="s">
        <v>273</v>
      </c>
      <c r="H7" t="s">
        <v>13</v>
      </c>
      <c r="I7" t="s">
        <v>137</v>
      </c>
    </row>
    <row r="8" spans="1:12">
      <c r="A8" t="s">
        <v>224</v>
      </c>
      <c r="D8" t="s">
        <v>136</v>
      </c>
      <c r="E8" t="s">
        <v>13</v>
      </c>
      <c r="F8" t="s">
        <v>269</v>
      </c>
      <c r="G8" t="s">
        <v>269</v>
      </c>
      <c r="H8" t="s">
        <v>269</v>
      </c>
      <c r="I8" t="s">
        <v>269</v>
      </c>
    </row>
    <row r="9" spans="1:12">
      <c r="A9" t="s">
        <v>225</v>
      </c>
      <c r="D9" t="s">
        <v>138</v>
      </c>
      <c r="E9" s="1" t="s">
        <v>250</v>
      </c>
      <c r="F9" s="1" t="s">
        <v>244</v>
      </c>
      <c r="G9" s="1" t="s">
        <v>251</v>
      </c>
      <c r="H9" s="1" t="s">
        <v>252</v>
      </c>
      <c r="I9" s="1" t="s">
        <v>13</v>
      </c>
      <c r="J9" s="1" t="s">
        <v>107</v>
      </c>
    </row>
    <row r="10" spans="1:12">
      <c r="A10" t="s">
        <v>226</v>
      </c>
      <c r="D10" t="s">
        <v>139</v>
      </c>
      <c r="E10" t="s">
        <v>276</v>
      </c>
      <c r="F10" t="s">
        <v>277</v>
      </c>
      <c r="G10" t="s">
        <v>122</v>
      </c>
      <c r="H10" t="s">
        <v>212</v>
      </c>
    </row>
    <row r="11" spans="1:12">
      <c r="A11" t="s">
        <v>227</v>
      </c>
      <c r="D11" t="s">
        <v>140</v>
      </c>
    </row>
    <row r="12" spans="1:12">
      <c r="A12" t="s">
        <v>104</v>
      </c>
      <c r="D12" t="s">
        <v>141</v>
      </c>
    </row>
    <row r="13" spans="1:12">
      <c r="A13" t="s">
        <v>228</v>
      </c>
      <c r="D13" t="s">
        <v>245</v>
      </c>
      <c r="E13" t="s">
        <v>30</v>
      </c>
      <c r="F13" t="s">
        <v>279</v>
      </c>
      <c r="G13" t="s">
        <v>294</v>
      </c>
      <c r="H13" t="s">
        <v>295</v>
      </c>
      <c r="I13" t="s">
        <v>296</v>
      </c>
      <c r="J13" t="s">
        <v>137</v>
      </c>
    </row>
    <row r="14" spans="1:12">
      <c r="A14" t="s">
        <v>230</v>
      </c>
      <c r="D14" t="s">
        <v>143</v>
      </c>
      <c r="E14" t="s">
        <v>279</v>
      </c>
      <c r="F14" t="s">
        <v>280</v>
      </c>
      <c r="G14" t="s">
        <v>281</v>
      </c>
      <c r="H14" t="s">
        <v>144</v>
      </c>
      <c r="I14" t="s">
        <v>282</v>
      </c>
      <c r="J14" t="s">
        <v>137</v>
      </c>
    </row>
    <row r="15" spans="1:12">
      <c r="A15" t="s">
        <v>231</v>
      </c>
      <c r="D15" t="s">
        <v>49</v>
      </c>
      <c r="E15" t="s">
        <v>279</v>
      </c>
      <c r="F15" t="s">
        <v>280</v>
      </c>
      <c r="G15" t="s">
        <v>281</v>
      </c>
      <c r="H15" t="s">
        <v>171</v>
      </c>
      <c r="I15" t="s">
        <v>144</v>
      </c>
      <c r="J15" t="s">
        <v>282</v>
      </c>
      <c r="K15" t="s">
        <v>137</v>
      </c>
    </row>
    <row r="16" spans="1:12">
      <c r="A16" t="s">
        <v>233</v>
      </c>
      <c r="D16" t="s">
        <v>145</v>
      </c>
      <c r="E16" t="s">
        <v>279</v>
      </c>
      <c r="F16" t="s">
        <v>280</v>
      </c>
      <c r="G16" t="s">
        <v>281</v>
      </c>
      <c r="H16" t="s">
        <v>171</v>
      </c>
      <c r="I16" t="s">
        <v>144</v>
      </c>
      <c r="J16" t="s">
        <v>282</v>
      </c>
      <c r="K16" t="s">
        <v>283</v>
      </c>
      <c r="L16" t="s">
        <v>137</v>
      </c>
    </row>
    <row r="17" spans="1:6">
      <c r="A17" t="s">
        <v>229</v>
      </c>
      <c r="D17" t="s">
        <v>147</v>
      </c>
      <c r="E17" t="s">
        <v>66</v>
      </c>
      <c r="F17" t="s">
        <v>278</v>
      </c>
    </row>
    <row r="18" spans="1:6">
      <c r="A18" t="s">
        <v>195</v>
      </c>
    </row>
    <row r="19" spans="1:6">
      <c r="A19" t="s">
        <v>3</v>
      </c>
    </row>
    <row r="20" spans="1:6">
      <c r="A20" t="s">
        <v>234</v>
      </c>
    </row>
    <row r="21" spans="1:6">
      <c r="A21" t="s">
        <v>235</v>
      </c>
    </row>
    <row r="22" spans="1:6">
      <c r="A22" t="s">
        <v>236</v>
      </c>
    </row>
    <row r="23" spans="1:6">
      <c r="A23" t="s">
        <v>188</v>
      </c>
    </row>
    <row r="24" spans="1:6">
      <c r="A24" t="s">
        <v>178</v>
      </c>
    </row>
    <row r="25" spans="1:6">
      <c r="A25" t="s">
        <v>237</v>
      </c>
    </row>
  </sheetData>
  <phoneticPr fontId="3"/>
  <pageMargins left="0.7" right="0.7" top="0.75" bottom="0.75" header="0.3" footer="0.3"/>
  <pageSetup paperSize="9" fitToWidth="1" fitToHeight="1" orientation="portrait"/>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tabSelected="1" view="pageBreakPreview" zoomScaleSheetLayoutView="100" workbookViewId="0">
      <selection activeCell="C3" sqref="C3"/>
    </sheetView>
  </sheetViews>
  <sheetFormatPr defaultRowHeight="18.75"/>
  <cols>
    <col min="2" max="2" width="21.75" customWidth="1"/>
    <col min="3" max="3" width="60.625" style="9" customWidth="1"/>
    <col min="4" max="4" width="38.25" style="9" customWidth="1"/>
  </cols>
  <sheetData>
    <row r="1" spans="1:4">
      <c r="A1" s="10" t="s">
        <v>126</v>
      </c>
      <c r="B1" s="10"/>
      <c r="C1" s="10"/>
      <c r="D1" s="10"/>
    </row>
    <row r="2" spans="1:4" ht="19.5">
      <c r="A2" s="11"/>
      <c r="B2" s="11"/>
      <c r="C2" s="18" t="s">
        <v>164</v>
      </c>
      <c r="D2" s="18" t="s">
        <v>39</v>
      </c>
    </row>
    <row r="3" spans="1:4" ht="24.95" customHeight="1">
      <c r="A3" s="12" t="s">
        <v>156</v>
      </c>
      <c r="B3" s="16" t="s">
        <v>275</v>
      </c>
      <c r="C3" s="19"/>
      <c r="D3" s="16" t="s">
        <v>161</v>
      </c>
    </row>
    <row r="4" spans="1:4" ht="24.95" customHeight="1">
      <c r="A4" s="13"/>
      <c r="B4" s="17" t="s">
        <v>157</v>
      </c>
      <c r="C4" s="20"/>
      <c r="D4" s="17" t="s">
        <v>78</v>
      </c>
    </row>
    <row r="5" spans="1:4" ht="24.95" customHeight="1">
      <c r="A5" s="13"/>
      <c r="B5" s="17" t="s">
        <v>158</v>
      </c>
      <c r="C5" s="20"/>
      <c r="D5" s="17" t="s">
        <v>263</v>
      </c>
    </row>
    <row r="6" spans="1:4" ht="24.95" customHeight="1">
      <c r="A6" s="13"/>
      <c r="B6" s="17" t="s">
        <v>162</v>
      </c>
      <c r="C6" s="20"/>
      <c r="D6" s="17" t="s">
        <v>264</v>
      </c>
    </row>
    <row r="7" spans="1:4" ht="24.95" customHeight="1">
      <c r="A7" s="13"/>
      <c r="B7" s="17" t="s">
        <v>159</v>
      </c>
      <c r="C7" s="21"/>
      <c r="D7" s="24">
        <v>26639</v>
      </c>
    </row>
    <row r="8" spans="1:4" ht="24.95" customHeight="1">
      <c r="A8" s="13"/>
      <c r="B8" s="17" t="s">
        <v>199</v>
      </c>
      <c r="C8" s="22"/>
      <c r="D8" s="25">
        <v>6908540</v>
      </c>
    </row>
    <row r="9" spans="1:4" ht="24.95" customHeight="1">
      <c r="A9" s="13"/>
      <c r="B9" s="17" t="s">
        <v>27</v>
      </c>
      <c r="C9" s="20"/>
      <c r="D9" s="17" t="s">
        <v>163</v>
      </c>
    </row>
    <row r="10" spans="1:4" ht="24.95" customHeight="1">
      <c r="A10" s="14" t="s">
        <v>167</v>
      </c>
      <c r="B10" s="17" t="s">
        <v>112</v>
      </c>
      <c r="C10" s="17" t="s">
        <v>299</v>
      </c>
      <c r="D10" s="26" t="s">
        <v>297</v>
      </c>
    </row>
    <row r="11" spans="1:4" ht="24.95" customHeight="1">
      <c r="A11" s="13"/>
      <c r="B11" s="17" t="s">
        <v>160</v>
      </c>
      <c r="C11" s="20" t="s">
        <v>245</v>
      </c>
      <c r="D11" s="17" t="s">
        <v>245</v>
      </c>
    </row>
    <row r="12" spans="1:4" ht="76.5" customHeight="1">
      <c r="A12" s="15" t="s">
        <v>165</v>
      </c>
      <c r="B12" s="15"/>
      <c r="C12" s="23" t="s">
        <v>257</v>
      </c>
      <c r="D12" s="23"/>
    </row>
  </sheetData>
  <sheetProtection algorithmName="SHA-512" hashValue="ITDjvRL8jDKTIjECk2aMn8OBDfWCPp9CDkXVLFzTEqz7nX5ruwuLCGn40apJz20kvUzn51dCDMGgKucSafdp8g==" saltValue="H/klTaxMrSi2EK7EoOEVwA==" spinCount="100000" sheet="1" objects="1" scenarios="1" formatColumns="0" formatRow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61" fitToWidth="1" fitToHeight="1" orientation="portrait"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'プルダウン（基本設定）'!$A$2:$A$5</xm:f>
          </x14:formula1>
          <xm:sqref>D4</xm:sqref>
        </x14:dataValidation>
        <x14:dataValidation type="list" allowBlank="1" showDropDown="0" showInputMessage="1" showErrorMessage="1">
          <x14:formula1>
            <xm:f>'プルダウン（基本設定）'!$A$9:$J$9</xm:f>
          </x14:formula1>
          <xm:sqref>D10</xm:sqref>
        </x14:dataValidation>
        <x14:dataValidation type="list" allowBlank="1" showDropDown="0" showInputMessage="1" showErrorMessage="1">
          <x14:formula1>
            <xm:f>'プルダウン（基本設定）'!$A$2:$A$6</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19" width="3" style="27"/>
    <col min="20" max="21" width="3.625" style="27" bestFit="1" customWidth="1"/>
    <col min="22" max="22" width="3" style="27"/>
    <col min="23" max="23" width="3.625" style="27" bestFit="1" customWidth="1"/>
    <col min="24" max="282" width="3" style="27"/>
    <col min="283" max="283" width="3.5" style="27" bestFit="1" customWidth="1"/>
    <col min="284" max="538" width="3" style="27"/>
    <col min="539" max="539" width="3.5" style="27" bestFit="1" customWidth="1"/>
    <col min="540" max="794" width="3" style="27"/>
    <col min="795" max="795" width="3.5" style="27" bestFit="1" customWidth="1"/>
    <col min="796" max="1050" width="3" style="27"/>
    <col min="1051" max="1051" width="3.5" style="27" bestFit="1" customWidth="1"/>
    <col min="1052" max="1306" width="3" style="27"/>
    <col min="1307" max="1307" width="3.5" style="27" bestFit="1" customWidth="1"/>
    <col min="1308" max="1562" width="3" style="27"/>
    <col min="1563" max="1563" width="3.5" style="27" bestFit="1" customWidth="1"/>
    <col min="1564" max="1818" width="3" style="27"/>
    <col min="1819" max="1819" width="3.5" style="27" bestFit="1" customWidth="1"/>
    <col min="1820" max="2074" width="3" style="27"/>
    <col min="2075" max="2075" width="3.5" style="27" bestFit="1" customWidth="1"/>
    <col min="2076" max="2330" width="3" style="27"/>
    <col min="2331" max="2331" width="3.5" style="27" bestFit="1" customWidth="1"/>
    <col min="2332" max="2586" width="3" style="27"/>
    <col min="2587" max="2587" width="3.5" style="27" bestFit="1" customWidth="1"/>
    <col min="2588" max="2842" width="3" style="27"/>
    <col min="2843" max="2843" width="3.5" style="27" bestFit="1" customWidth="1"/>
    <col min="2844" max="3098" width="3" style="27"/>
    <col min="3099" max="3099" width="3.5" style="27" bestFit="1" customWidth="1"/>
    <col min="3100" max="3354" width="3" style="27"/>
    <col min="3355" max="3355" width="3.5" style="27" bestFit="1" customWidth="1"/>
    <col min="3356" max="3610" width="3" style="27"/>
    <col min="3611" max="3611" width="3.5" style="27" bestFit="1" customWidth="1"/>
    <col min="3612" max="3866" width="3" style="27"/>
    <col min="3867" max="3867" width="3.5" style="27" bestFit="1" customWidth="1"/>
    <col min="3868" max="4122" width="3" style="27"/>
    <col min="4123" max="4123" width="3.5" style="27" bestFit="1" customWidth="1"/>
    <col min="4124" max="4378" width="3" style="27"/>
    <col min="4379" max="4379" width="3.5" style="27" bestFit="1" customWidth="1"/>
    <col min="4380" max="4634" width="3" style="27"/>
    <col min="4635" max="4635" width="3.5" style="27" bestFit="1" customWidth="1"/>
    <col min="4636" max="4890" width="3" style="27"/>
    <col min="4891" max="4891" width="3.5" style="27" bestFit="1" customWidth="1"/>
    <col min="4892" max="5146" width="3" style="27"/>
    <col min="5147" max="5147" width="3.5" style="27" bestFit="1" customWidth="1"/>
    <col min="5148" max="5402" width="3" style="27"/>
    <col min="5403" max="5403" width="3.5" style="27" bestFit="1" customWidth="1"/>
    <col min="5404" max="5658" width="3" style="27"/>
    <col min="5659" max="5659" width="3.5" style="27" bestFit="1" customWidth="1"/>
    <col min="5660" max="5914" width="3" style="27"/>
    <col min="5915" max="5915" width="3.5" style="27" bestFit="1" customWidth="1"/>
    <col min="5916" max="6170" width="3" style="27"/>
    <col min="6171" max="6171" width="3.5" style="27" bestFit="1" customWidth="1"/>
    <col min="6172" max="6426" width="3" style="27"/>
    <col min="6427" max="6427" width="3.5" style="27" bestFit="1" customWidth="1"/>
    <col min="6428" max="6682" width="3" style="27"/>
    <col min="6683" max="6683" width="3.5" style="27" bestFit="1" customWidth="1"/>
    <col min="6684" max="6938" width="3" style="27"/>
    <col min="6939" max="6939" width="3.5" style="27" bestFit="1" customWidth="1"/>
    <col min="6940" max="7194" width="3" style="27"/>
    <col min="7195" max="7195" width="3.5" style="27" bestFit="1" customWidth="1"/>
    <col min="7196" max="7450" width="3" style="27"/>
    <col min="7451" max="7451" width="3.5" style="27" bestFit="1" customWidth="1"/>
    <col min="7452" max="7706" width="3" style="27"/>
    <col min="7707" max="7707" width="3.5" style="27" bestFit="1" customWidth="1"/>
    <col min="7708" max="7962" width="3" style="27"/>
    <col min="7963" max="7963" width="3.5" style="27" bestFit="1" customWidth="1"/>
    <col min="7964" max="8218" width="3" style="27"/>
    <col min="8219" max="8219" width="3.5" style="27" bestFit="1" customWidth="1"/>
    <col min="8220" max="8474" width="3" style="27"/>
    <col min="8475" max="8475" width="3.5" style="27" bestFit="1" customWidth="1"/>
    <col min="8476" max="8730" width="3" style="27"/>
    <col min="8731" max="8731" width="3.5" style="27" bestFit="1" customWidth="1"/>
    <col min="8732" max="8986" width="3" style="27"/>
    <col min="8987" max="8987" width="3.5" style="27" bestFit="1" customWidth="1"/>
    <col min="8988" max="9242" width="3" style="27"/>
    <col min="9243" max="9243" width="3.5" style="27" bestFit="1" customWidth="1"/>
    <col min="9244" max="9498" width="3" style="27"/>
    <col min="9499" max="9499" width="3.5" style="27" bestFit="1" customWidth="1"/>
    <col min="9500" max="9754" width="3" style="27"/>
    <col min="9755" max="9755" width="3.5" style="27" bestFit="1" customWidth="1"/>
    <col min="9756" max="10010" width="3" style="27"/>
    <col min="10011" max="10011" width="3.5" style="27" bestFit="1" customWidth="1"/>
    <col min="10012" max="10266" width="3" style="27"/>
    <col min="10267" max="10267" width="3.5" style="27" bestFit="1" customWidth="1"/>
    <col min="10268" max="10522" width="3" style="27"/>
    <col min="10523" max="10523" width="3.5" style="27" bestFit="1" customWidth="1"/>
    <col min="10524" max="10778" width="3" style="27"/>
    <col min="10779" max="10779" width="3.5" style="27" bestFit="1" customWidth="1"/>
    <col min="10780" max="11034" width="3" style="27"/>
    <col min="11035" max="11035" width="3.5" style="27" bestFit="1" customWidth="1"/>
    <col min="11036" max="11290" width="3" style="27"/>
    <col min="11291" max="11291" width="3.5" style="27" bestFit="1" customWidth="1"/>
    <col min="11292" max="11546" width="3" style="27"/>
    <col min="11547" max="11547" width="3.5" style="27" bestFit="1" customWidth="1"/>
    <col min="11548" max="11802" width="3" style="27"/>
    <col min="11803" max="11803" width="3.5" style="27" bestFit="1" customWidth="1"/>
    <col min="11804" max="12058" width="3" style="27"/>
    <col min="12059" max="12059" width="3.5" style="27" bestFit="1" customWidth="1"/>
    <col min="12060" max="12314" width="3" style="27"/>
    <col min="12315" max="12315" width="3.5" style="27" bestFit="1" customWidth="1"/>
    <col min="12316" max="12570" width="3" style="27"/>
    <col min="12571" max="12571" width="3.5" style="27" bestFit="1" customWidth="1"/>
    <col min="12572" max="12826" width="3" style="27"/>
    <col min="12827" max="12827" width="3.5" style="27" bestFit="1" customWidth="1"/>
    <col min="12828" max="13082" width="3" style="27"/>
    <col min="13083" max="13083" width="3.5" style="27" bestFit="1" customWidth="1"/>
    <col min="13084" max="13338" width="3" style="27"/>
    <col min="13339" max="13339" width="3.5" style="27" bestFit="1" customWidth="1"/>
    <col min="13340" max="13594" width="3" style="27"/>
    <col min="13595" max="13595" width="3.5" style="27" bestFit="1" customWidth="1"/>
    <col min="13596" max="13850" width="3" style="27"/>
    <col min="13851" max="13851" width="3.5" style="27" bestFit="1" customWidth="1"/>
    <col min="13852" max="14106" width="3" style="27"/>
    <col min="14107" max="14107" width="3.5" style="27" bestFit="1" customWidth="1"/>
    <col min="14108" max="14362" width="3" style="27"/>
    <col min="14363" max="14363" width="3.5" style="27" bestFit="1" customWidth="1"/>
    <col min="14364" max="14618" width="3" style="27"/>
    <col min="14619" max="14619" width="3.5" style="27" bestFit="1" customWidth="1"/>
    <col min="14620" max="14874" width="3" style="27"/>
    <col min="14875" max="14875" width="3.5" style="27" bestFit="1" customWidth="1"/>
    <col min="14876" max="15130" width="3" style="27"/>
    <col min="15131" max="15131" width="3.5" style="27" bestFit="1" customWidth="1"/>
    <col min="15132" max="15386" width="3" style="27"/>
    <col min="15387" max="15387" width="3.5" style="27" bestFit="1" customWidth="1"/>
    <col min="15388" max="15642" width="3" style="27"/>
    <col min="15643" max="15643" width="3.5" style="27" bestFit="1" customWidth="1"/>
    <col min="15644" max="15898" width="3" style="27"/>
    <col min="15899" max="15899" width="3.5" style="27" bestFit="1" customWidth="1"/>
    <col min="15900" max="16154" width="3" style="27"/>
    <col min="16155" max="16155" width="3.5" style="27" bestFit="1" customWidth="1"/>
    <col min="16156" max="16384" width="3" style="27"/>
  </cols>
  <sheetData>
    <row r="1" spans="1:49" ht="20.100000000000001" customHeight="1">
      <c r="A1" s="29"/>
      <c r="B1" s="33" t="s">
        <v>32</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49" ht="39.950000000000003" customHeight="1">
      <c r="A2" s="30" t="str">
        <f>CONCATENATE(基本情報設定シート!$C$10,"交付申請書")</f>
        <v>松江市ものづくり関心向上啓発活動支援事業補助金交付申請書</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85"/>
      <c r="AD2" s="85"/>
      <c r="AE2" s="85"/>
      <c r="AF2" s="85"/>
      <c r="AG2" s="85"/>
      <c r="AH2" s="85"/>
      <c r="AI2" s="85"/>
      <c r="AJ2" s="85"/>
      <c r="AK2" s="85"/>
      <c r="AL2" s="85"/>
      <c r="AM2" s="85"/>
      <c r="AN2" s="85"/>
      <c r="AO2" s="85"/>
      <c r="AP2" s="85"/>
      <c r="AQ2" s="85"/>
      <c r="AR2" s="85"/>
      <c r="AS2" s="85"/>
      <c r="AT2" s="85"/>
      <c r="AU2" s="85"/>
      <c r="AV2" s="85"/>
      <c r="AW2" s="85"/>
    </row>
    <row r="3" spans="1:49" ht="20.100000000000001" customHeight="1">
      <c r="A3" s="31"/>
      <c r="B3" s="34"/>
      <c r="C3" s="34"/>
      <c r="D3" s="34"/>
      <c r="E3" s="34"/>
      <c r="F3" s="34"/>
      <c r="G3" s="34"/>
      <c r="H3" s="34"/>
      <c r="I3" s="34"/>
      <c r="J3" s="34"/>
      <c r="K3" s="34"/>
      <c r="L3" s="34"/>
      <c r="M3" s="34"/>
      <c r="N3" s="34"/>
      <c r="O3" s="34"/>
      <c r="P3" s="34"/>
      <c r="Q3" s="34"/>
      <c r="R3" s="34"/>
      <c r="S3" s="34"/>
      <c r="T3" s="34"/>
      <c r="U3" s="75"/>
      <c r="V3" s="75"/>
      <c r="W3" s="75"/>
      <c r="X3" s="75"/>
      <c r="Y3" s="75"/>
      <c r="Z3" s="75"/>
      <c r="AA3" s="75"/>
      <c r="AB3" s="34"/>
    </row>
    <row r="4" spans="1:49"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49" ht="20.100000000000001" customHeight="1">
      <c r="A5" s="31"/>
      <c r="B5" s="34"/>
      <c r="C5" s="34"/>
      <c r="D5" s="34"/>
      <c r="E5" s="34"/>
      <c r="F5" s="34"/>
      <c r="G5" s="34"/>
      <c r="H5" s="34"/>
      <c r="I5" s="34"/>
      <c r="J5" s="30" t="s">
        <v>168</v>
      </c>
      <c r="K5" s="30"/>
      <c r="L5" s="30"/>
      <c r="M5" s="67" t="s">
        <v>27</v>
      </c>
      <c r="N5" s="67"/>
      <c r="O5" s="67"/>
      <c r="P5" s="67"/>
      <c r="Q5" s="67"/>
      <c r="R5" s="74">
        <f>基本情報設定シート!$C$9</f>
        <v>0</v>
      </c>
      <c r="S5" s="74"/>
      <c r="T5" s="74"/>
      <c r="U5" s="74"/>
      <c r="V5" s="74"/>
      <c r="W5" s="74"/>
      <c r="X5" s="74"/>
      <c r="Y5" s="74"/>
      <c r="Z5" s="74"/>
      <c r="AA5" s="74"/>
      <c r="AB5" s="74"/>
    </row>
    <row r="6" spans="1:49" ht="20.100000000000001" customHeight="1">
      <c r="A6" s="31"/>
      <c r="B6" s="34"/>
      <c r="C6" s="34"/>
      <c r="D6" s="34"/>
      <c r="E6" s="34"/>
      <c r="F6" s="34"/>
      <c r="G6" s="34"/>
      <c r="H6" s="34"/>
      <c r="I6" s="34"/>
      <c r="J6" s="30"/>
      <c r="K6" s="30"/>
      <c r="L6" s="30"/>
      <c r="M6" s="68" t="s">
        <v>31</v>
      </c>
      <c r="N6" s="68"/>
      <c r="O6" s="68"/>
      <c r="P6" s="68"/>
      <c r="Q6" s="68"/>
      <c r="R6" s="74">
        <f>基本情報設定シート!$C$3</f>
        <v>0</v>
      </c>
      <c r="S6" s="74"/>
      <c r="T6" s="74"/>
      <c r="U6" s="74"/>
      <c r="V6" s="74"/>
      <c r="W6" s="74"/>
      <c r="X6" s="74"/>
      <c r="Y6" s="74"/>
      <c r="Z6" s="74"/>
      <c r="AA6" s="74"/>
      <c r="AB6" s="74"/>
    </row>
    <row r="7" spans="1:49" ht="20.100000000000001" customHeight="1">
      <c r="A7" s="31"/>
      <c r="B7" s="34"/>
      <c r="C7" s="34"/>
      <c r="D7" s="34"/>
      <c r="E7" s="34"/>
      <c r="F7" s="34"/>
      <c r="G7" s="34"/>
      <c r="H7" s="34"/>
      <c r="I7" s="34"/>
      <c r="J7" s="30"/>
      <c r="K7" s="30"/>
      <c r="L7" s="30"/>
      <c r="M7" s="68"/>
      <c r="N7" s="68"/>
      <c r="O7" s="68"/>
      <c r="P7" s="68"/>
      <c r="Q7" s="68"/>
      <c r="R7" s="74" t="str">
        <f>基本情報設定シート!$C$4&amp;"　"&amp;基本情報設定シート!$C$5</f>
        <v>　</v>
      </c>
      <c r="S7" s="74"/>
      <c r="T7" s="74"/>
      <c r="U7" s="74"/>
      <c r="V7" s="74"/>
      <c r="W7" s="74"/>
      <c r="X7" s="74"/>
      <c r="Y7" s="74"/>
      <c r="Z7" s="74"/>
      <c r="AA7" s="74"/>
      <c r="AB7" s="74"/>
    </row>
    <row r="8" spans="1:49" s="28" customFormat="1" ht="80" customHeight="1">
      <c r="A8" s="29"/>
      <c r="B8" s="36" t="s">
        <v>300</v>
      </c>
      <c r="C8" s="36"/>
      <c r="D8" s="36"/>
      <c r="E8" s="36"/>
      <c r="F8" s="36"/>
      <c r="G8" s="36"/>
      <c r="H8" s="36"/>
      <c r="I8" s="36"/>
      <c r="J8" s="36"/>
      <c r="K8" s="36"/>
      <c r="L8" s="36"/>
      <c r="M8" s="36"/>
      <c r="N8" s="36"/>
      <c r="O8" s="36"/>
      <c r="P8" s="36"/>
      <c r="Q8" s="36"/>
      <c r="R8" s="36"/>
      <c r="S8" s="36"/>
      <c r="T8" s="36"/>
      <c r="U8" s="36"/>
      <c r="V8" s="36"/>
      <c r="W8" s="36"/>
      <c r="X8" s="36"/>
      <c r="Y8" s="36"/>
      <c r="Z8" s="36"/>
      <c r="AA8" s="36"/>
      <c r="AB8" s="29"/>
    </row>
    <row r="9" spans="1:49" s="28" customFormat="1" ht="30" customHeight="1">
      <c r="A9" s="30" t="s">
        <v>7</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9" s="28" customFormat="1" ht="20.100000000000001" customHeight="1">
      <c r="A10" s="29"/>
      <c r="B10" s="37" t="s">
        <v>4</v>
      </c>
      <c r="C10" s="40"/>
      <c r="D10" s="40"/>
      <c r="E10" s="44"/>
      <c r="F10" s="46" t="e">
        <f>EDATE(U3,-3)</f>
        <v>#NUM!</v>
      </c>
      <c r="G10" s="47"/>
      <c r="H10" s="47"/>
      <c r="I10" s="47"/>
      <c r="J10" s="48"/>
      <c r="K10" s="51" t="s">
        <v>10</v>
      </c>
      <c r="L10" s="59"/>
      <c r="M10" s="59"/>
      <c r="N10" s="59"/>
      <c r="O10" s="71"/>
      <c r="P10" s="72" t="str">
        <f>基本情報設定シート!$C$10</f>
        <v>松江市ものづくり関心向上啓発活動支援事業補助金</v>
      </c>
      <c r="Q10" s="73"/>
      <c r="R10" s="73"/>
      <c r="S10" s="73"/>
      <c r="T10" s="73"/>
      <c r="U10" s="73"/>
      <c r="V10" s="73"/>
      <c r="W10" s="73"/>
      <c r="X10" s="73"/>
      <c r="Y10" s="73"/>
      <c r="Z10" s="73"/>
      <c r="AA10" s="78"/>
      <c r="AB10" s="29"/>
    </row>
    <row r="11" spans="1:49" s="28" customFormat="1" ht="20.100000000000001" customHeight="1">
      <c r="A11" s="29"/>
      <c r="B11" s="38" t="s">
        <v>19</v>
      </c>
      <c r="C11" s="41"/>
      <c r="D11" s="41"/>
      <c r="E11" s="41"/>
      <c r="F11" s="41"/>
      <c r="G11" s="41"/>
      <c r="H11" s="41"/>
      <c r="I11" s="41"/>
      <c r="J11" s="49"/>
      <c r="K11" s="52" t="str">
        <f>基本情報設定シート!$C$11</f>
        <v>ものづくり関心向上啓発活動支援事業</v>
      </c>
      <c r="L11" s="60"/>
      <c r="M11" s="60"/>
      <c r="N11" s="60"/>
      <c r="O11" s="60"/>
      <c r="P11" s="60"/>
      <c r="Q11" s="60"/>
      <c r="R11" s="60"/>
      <c r="S11" s="60"/>
      <c r="T11" s="60"/>
      <c r="U11" s="60"/>
      <c r="V11" s="60"/>
      <c r="W11" s="60"/>
      <c r="X11" s="60"/>
      <c r="Y11" s="60"/>
      <c r="Z11" s="60"/>
      <c r="AA11" s="79"/>
      <c r="AB11" s="29"/>
    </row>
    <row r="12" spans="1:49" s="28" customFormat="1" ht="99.95" customHeight="1">
      <c r="A12" s="29"/>
      <c r="B12" s="38" t="s">
        <v>36</v>
      </c>
      <c r="C12" s="41"/>
      <c r="D12" s="41"/>
      <c r="E12" s="41"/>
      <c r="F12" s="41"/>
      <c r="G12" s="41"/>
      <c r="H12" s="41"/>
      <c r="I12" s="41"/>
      <c r="J12" s="49"/>
      <c r="K12" s="53"/>
      <c r="L12" s="61"/>
      <c r="M12" s="61"/>
      <c r="N12" s="61"/>
      <c r="O12" s="61"/>
      <c r="P12" s="61"/>
      <c r="Q12" s="61"/>
      <c r="R12" s="61"/>
      <c r="S12" s="61"/>
      <c r="T12" s="61"/>
      <c r="U12" s="61"/>
      <c r="V12" s="61"/>
      <c r="W12" s="61"/>
      <c r="X12" s="61"/>
      <c r="Y12" s="61"/>
      <c r="Z12" s="61"/>
      <c r="AA12" s="80"/>
      <c r="AB12" s="29"/>
    </row>
    <row r="13" spans="1:49" s="28" customFormat="1" ht="99.95" customHeight="1">
      <c r="A13" s="29"/>
      <c r="B13" s="38" t="s">
        <v>29</v>
      </c>
      <c r="C13" s="41"/>
      <c r="D13" s="41"/>
      <c r="E13" s="41"/>
      <c r="F13" s="41"/>
      <c r="G13" s="41"/>
      <c r="H13" s="41"/>
      <c r="I13" s="41"/>
      <c r="J13" s="49"/>
      <c r="K13" s="53"/>
      <c r="L13" s="61"/>
      <c r="M13" s="61"/>
      <c r="N13" s="61"/>
      <c r="O13" s="61"/>
      <c r="P13" s="61"/>
      <c r="Q13" s="61"/>
      <c r="R13" s="61"/>
      <c r="S13" s="61"/>
      <c r="T13" s="61"/>
      <c r="U13" s="61"/>
      <c r="V13" s="61"/>
      <c r="W13" s="61"/>
      <c r="X13" s="61"/>
      <c r="Y13" s="61"/>
      <c r="Z13" s="61"/>
      <c r="AA13" s="80"/>
      <c r="AB13" s="29"/>
    </row>
    <row r="14" spans="1:49" s="28" customFormat="1" ht="39.950000000000003" customHeight="1">
      <c r="A14" s="29"/>
      <c r="B14" s="38" t="s">
        <v>153</v>
      </c>
      <c r="C14" s="41"/>
      <c r="D14" s="41"/>
      <c r="E14" s="41"/>
      <c r="F14" s="41"/>
      <c r="G14" s="41"/>
      <c r="H14" s="41"/>
      <c r="I14" s="41"/>
      <c r="J14" s="49"/>
      <c r="K14" s="54">
        <f>'(別紙1)事業計画書'!$K$36</f>
        <v>0</v>
      </c>
      <c r="L14" s="62"/>
      <c r="M14" s="62"/>
      <c r="N14" s="62"/>
      <c r="O14" s="62"/>
      <c r="P14" s="62"/>
      <c r="Q14" s="62"/>
      <c r="R14" s="62"/>
      <c r="S14" s="62"/>
      <c r="T14" s="62"/>
      <c r="U14" s="62"/>
      <c r="V14" s="62"/>
      <c r="W14" s="62"/>
      <c r="X14" s="62"/>
      <c r="Y14" s="62"/>
      <c r="Z14" s="60" t="s">
        <v>21</v>
      </c>
      <c r="AA14" s="79"/>
      <c r="AB14" s="29"/>
      <c r="AC14" s="86"/>
      <c r="AD14" s="86"/>
      <c r="AE14" s="86"/>
      <c r="AF14" s="86"/>
      <c r="AG14" s="86"/>
    </row>
    <row r="15" spans="1:49" s="28" customFormat="1" ht="39.950000000000003" customHeight="1">
      <c r="A15" s="29"/>
      <c r="B15" s="38" t="s">
        <v>38</v>
      </c>
      <c r="C15" s="41"/>
      <c r="D15" s="41"/>
      <c r="E15" s="41"/>
      <c r="F15" s="41"/>
      <c r="G15" s="41"/>
      <c r="H15" s="41"/>
      <c r="I15" s="41"/>
      <c r="J15" s="49"/>
      <c r="K15" s="54">
        <f>'(別紙1)事業計画書'!$K$37</f>
        <v>0</v>
      </c>
      <c r="L15" s="62"/>
      <c r="M15" s="62"/>
      <c r="N15" s="62"/>
      <c r="O15" s="62"/>
      <c r="P15" s="62"/>
      <c r="Q15" s="62"/>
      <c r="R15" s="62"/>
      <c r="S15" s="62"/>
      <c r="T15" s="62"/>
      <c r="U15" s="62"/>
      <c r="V15" s="62"/>
      <c r="W15" s="62"/>
      <c r="X15" s="62"/>
      <c r="Y15" s="62"/>
      <c r="Z15" s="60" t="s">
        <v>21</v>
      </c>
      <c r="AA15" s="79"/>
      <c r="AB15" s="29"/>
      <c r="AC15" s="86"/>
      <c r="AD15" s="86"/>
      <c r="AE15" s="86"/>
      <c r="AF15" s="86"/>
      <c r="AG15" s="86"/>
    </row>
    <row r="16" spans="1:49" s="28" customFormat="1" ht="39.950000000000003" customHeight="1">
      <c r="A16" s="29"/>
      <c r="B16" s="38" t="s">
        <v>40</v>
      </c>
      <c r="C16" s="41"/>
      <c r="D16" s="41"/>
      <c r="E16" s="41"/>
      <c r="F16" s="41"/>
      <c r="G16" s="41"/>
      <c r="H16" s="41"/>
      <c r="I16" s="41"/>
      <c r="J16" s="49"/>
      <c r="K16" s="55"/>
      <c r="L16" s="63"/>
      <c r="M16" s="63"/>
      <c r="N16" s="63"/>
      <c r="O16" s="63"/>
      <c r="P16" s="63"/>
      <c r="Q16" s="63"/>
      <c r="R16" s="63"/>
      <c r="S16" s="63"/>
      <c r="T16" s="63"/>
      <c r="U16" s="63"/>
      <c r="V16" s="63"/>
      <c r="W16" s="63"/>
      <c r="X16" s="63"/>
      <c r="Y16" s="63"/>
      <c r="Z16" s="63"/>
      <c r="AA16" s="81"/>
      <c r="AB16" s="29"/>
      <c r="AC16" s="86"/>
      <c r="AD16" s="86"/>
      <c r="AE16" s="86"/>
      <c r="AF16" s="86"/>
      <c r="AG16" s="86"/>
    </row>
    <row r="17" spans="1:33" s="28" customFormat="1" ht="20.100000000000001" customHeight="1">
      <c r="A17" s="29"/>
      <c r="B17" s="38" t="s">
        <v>42</v>
      </c>
      <c r="C17" s="41"/>
      <c r="D17" s="41"/>
      <c r="E17" s="41"/>
      <c r="F17" s="41"/>
      <c r="G17" s="41"/>
      <c r="H17" s="41"/>
      <c r="I17" s="41"/>
      <c r="J17" s="49"/>
      <c r="K17" s="56" t="s">
        <v>46</v>
      </c>
      <c r="L17" s="64"/>
      <c r="M17" s="64"/>
      <c r="N17" s="69"/>
      <c r="O17" s="69"/>
      <c r="P17" s="69"/>
      <c r="Q17" s="69"/>
      <c r="R17" s="69"/>
      <c r="S17" s="69"/>
      <c r="T17" s="69"/>
      <c r="U17" s="69"/>
      <c r="V17" s="69"/>
      <c r="W17" s="69"/>
      <c r="X17" s="69"/>
      <c r="Y17" s="69"/>
      <c r="Z17" s="76"/>
      <c r="AA17" s="82"/>
      <c r="AB17" s="29"/>
      <c r="AC17" s="86"/>
      <c r="AD17" s="86"/>
      <c r="AE17" s="86"/>
      <c r="AF17" s="86"/>
      <c r="AG17" s="86"/>
    </row>
    <row r="18" spans="1:33" s="28" customFormat="1" ht="20.100000000000001" customHeight="1">
      <c r="A18" s="29"/>
      <c r="B18" s="39"/>
      <c r="C18" s="42"/>
      <c r="D18" s="42"/>
      <c r="E18" s="42"/>
      <c r="F18" s="42"/>
      <c r="G18" s="42"/>
      <c r="H18" s="42"/>
      <c r="I18" s="42"/>
      <c r="J18" s="50"/>
      <c r="K18" s="57" t="s">
        <v>47</v>
      </c>
      <c r="L18" s="65"/>
      <c r="M18" s="65"/>
      <c r="N18" s="70"/>
      <c r="O18" s="70"/>
      <c r="P18" s="70"/>
      <c r="Q18" s="70"/>
      <c r="R18" s="70"/>
      <c r="S18" s="70"/>
      <c r="T18" s="70"/>
      <c r="U18" s="70"/>
      <c r="V18" s="70"/>
      <c r="W18" s="70"/>
      <c r="X18" s="70"/>
      <c r="Y18" s="70"/>
      <c r="Z18" s="77"/>
      <c r="AA18" s="83"/>
      <c r="AB18" s="29"/>
      <c r="AC18" s="86"/>
      <c r="AD18" s="86"/>
      <c r="AE18" s="86"/>
      <c r="AF18" s="86"/>
      <c r="AG18" s="86"/>
    </row>
    <row r="19" spans="1:33" s="28" customFormat="1" ht="99.95" customHeight="1">
      <c r="A19" s="29"/>
      <c r="B19" s="37" t="s">
        <v>52</v>
      </c>
      <c r="C19" s="40"/>
      <c r="D19" s="40"/>
      <c r="E19" s="40"/>
      <c r="F19" s="40"/>
      <c r="G19" s="40"/>
      <c r="H19" s="40"/>
      <c r="I19" s="40"/>
      <c r="J19" s="44"/>
      <c r="K19" s="58" t="str">
        <f>VLOOKUP($K$11,管理者用!$C$2:$E$18,2,0)</f>
        <v>１．事業計画書
２．企業グループの概要がわかるもの
３．幹事選定報告書
４．定款又はこれに準ずる規約、会則等
５．補助事業の概要補足資料
６．直近2期分の決算書の写し
※２～４は申請者が企業グループの場合のみ必要</v>
      </c>
      <c r="L19" s="66"/>
      <c r="M19" s="66"/>
      <c r="N19" s="66"/>
      <c r="O19" s="66"/>
      <c r="P19" s="66"/>
      <c r="Q19" s="66"/>
      <c r="R19" s="66"/>
      <c r="S19" s="66"/>
      <c r="T19" s="66"/>
      <c r="U19" s="66"/>
      <c r="V19" s="66"/>
      <c r="W19" s="66"/>
      <c r="X19" s="66"/>
      <c r="Y19" s="66"/>
      <c r="Z19" s="66"/>
      <c r="AA19" s="84"/>
      <c r="AB19" s="29"/>
    </row>
    <row r="20" spans="1:33" s="28" customFormat="1" ht="18.75" customHeight="1">
      <c r="A20" s="29"/>
      <c r="B20" s="29"/>
      <c r="C20" s="29"/>
      <c r="D20" s="29"/>
      <c r="E20" s="45"/>
      <c r="F20" s="45"/>
      <c r="G20" s="45"/>
      <c r="H20" s="45"/>
      <c r="I20" s="45"/>
      <c r="J20" s="45"/>
      <c r="K20" s="45"/>
      <c r="L20" s="45"/>
      <c r="M20" s="45"/>
      <c r="N20" s="45"/>
      <c r="O20" s="45"/>
      <c r="P20" s="45"/>
      <c r="Q20" s="45"/>
      <c r="R20" s="45"/>
      <c r="S20" s="45"/>
      <c r="T20" s="45"/>
      <c r="U20" s="45"/>
      <c r="V20" s="45"/>
      <c r="W20" s="45"/>
      <c r="X20" s="45"/>
      <c r="Y20" s="45"/>
      <c r="Z20" s="45"/>
      <c r="AA20" s="45"/>
      <c r="AB20" s="29"/>
    </row>
    <row r="21" spans="1:33" ht="18.75" customHeight="1">
      <c r="D21" s="43"/>
      <c r="E21" s="43"/>
      <c r="F21" s="43"/>
      <c r="G21" s="43"/>
      <c r="H21" s="43"/>
      <c r="I21" s="43"/>
      <c r="J21" s="43"/>
      <c r="K21" s="43"/>
      <c r="L21" s="43"/>
      <c r="M21" s="43"/>
      <c r="N21" s="43"/>
      <c r="O21" s="43"/>
      <c r="P21" s="43"/>
      <c r="Q21" s="43"/>
      <c r="R21" s="43"/>
      <c r="S21" s="43"/>
      <c r="T21" s="43"/>
      <c r="U21" s="43"/>
      <c r="V21" s="43"/>
      <c r="W21" s="43"/>
      <c r="X21" s="43"/>
      <c r="Y21" s="43"/>
      <c r="Z21" s="43"/>
      <c r="AA21" s="43"/>
    </row>
  </sheetData>
  <sheetProtection password="CA99" sheet="1" scenarios="1" formatCells="0" formatColumns="0" formatRow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U44"/>
  <sheetViews>
    <sheetView view="pageBreakPreview" zoomScaleSheetLayoutView="100" workbookViewId="0">
      <selection activeCell="F7" sqref="F7:G7"/>
    </sheetView>
  </sheetViews>
  <sheetFormatPr defaultRowHeight="18.75"/>
  <cols>
    <col min="1" max="1" width="13.625" style="87" customWidth="1"/>
    <col min="2" max="2" width="2.625" style="87" customWidth="1"/>
    <col min="3" max="4" width="8.625" style="88" customWidth="1"/>
    <col min="5" max="12" width="6.625" style="87" customWidth="1"/>
    <col min="13" max="13" width="2.625" style="87" customWidth="1"/>
    <col min="14" max="16" width="9" style="8" hidden="1" customWidth="1"/>
    <col min="17" max="16384" width="9" style="8" customWidth="1"/>
  </cols>
  <sheetData>
    <row r="1" spans="1:21">
      <c r="A1" s="89" t="s">
        <v>189</v>
      </c>
      <c r="B1" s="89"/>
      <c r="C1" s="30"/>
      <c r="D1" s="30"/>
      <c r="E1" s="89"/>
      <c r="F1" s="89"/>
      <c r="G1" s="89"/>
      <c r="H1" s="89"/>
      <c r="I1" s="89"/>
      <c r="J1" s="89"/>
      <c r="K1" s="89"/>
      <c r="L1" s="89"/>
      <c r="M1" s="89"/>
    </row>
    <row r="2" spans="1:21" ht="30" customHeight="1">
      <c r="A2" s="90" t="str">
        <f>基本情報設定シート!$C$10&amp;"　事業計画書"</f>
        <v>松江市ものづくり関心向上啓発活動支援事業補助金　事業計画書</v>
      </c>
      <c r="B2" s="90"/>
      <c r="C2" s="90"/>
      <c r="D2" s="90"/>
      <c r="E2" s="90"/>
      <c r="F2" s="90"/>
      <c r="G2" s="90"/>
      <c r="H2" s="90"/>
      <c r="I2" s="90"/>
      <c r="J2" s="90"/>
      <c r="K2" s="90"/>
      <c r="L2" s="90"/>
      <c r="M2" s="90"/>
    </row>
    <row r="3" spans="1:21" s="87" customFormat="1" ht="18.75" customHeight="1">
      <c r="A3" s="91" t="s">
        <v>190</v>
      </c>
      <c r="B3" s="103" t="s">
        <v>11</v>
      </c>
      <c r="C3" s="103"/>
      <c r="D3" s="103"/>
      <c r="E3" s="148">
        <f>基本情報設定シート!$C$3</f>
        <v>0</v>
      </c>
      <c r="F3" s="148"/>
      <c r="G3" s="148"/>
      <c r="H3" s="148"/>
      <c r="I3" s="148"/>
      <c r="J3" s="148"/>
      <c r="K3" s="148"/>
      <c r="L3" s="148"/>
      <c r="M3" s="206"/>
      <c r="N3" s="8"/>
      <c r="O3" s="8"/>
      <c r="P3" s="8"/>
      <c r="Q3" s="8"/>
      <c r="R3" s="8"/>
      <c r="S3" s="8"/>
      <c r="T3" s="8"/>
      <c r="U3" s="8"/>
    </row>
    <row r="4" spans="1:21" s="87" customFormat="1" ht="18.75" customHeight="1">
      <c r="A4" s="92"/>
      <c r="B4" s="104" t="s">
        <v>191</v>
      </c>
      <c r="C4" s="104"/>
      <c r="D4" s="104"/>
      <c r="E4" s="149" t="str">
        <f>基本情報設定シート!$C$4&amp;"　"&amp;基本情報設定シート!$C$5</f>
        <v>　</v>
      </c>
      <c r="F4" s="149"/>
      <c r="G4" s="149"/>
      <c r="H4" s="149"/>
      <c r="I4" s="149"/>
      <c r="J4" s="149"/>
      <c r="K4" s="149"/>
      <c r="L4" s="149"/>
      <c r="M4" s="207"/>
      <c r="N4" s="8"/>
      <c r="O4" s="8"/>
      <c r="P4" s="8"/>
      <c r="Q4" s="8"/>
      <c r="R4" s="8"/>
      <c r="S4" s="8"/>
      <c r="T4" s="8"/>
      <c r="U4" s="8"/>
    </row>
    <row r="5" spans="1:21" s="87" customFormat="1" ht="18.75" customHeight="1">
      <c r="A5" s="92"/>
      <c r="B5" s="105" t="s">
        <v>27</v>
      </c>
      <c r="C5" s="119"/>
      <c r="D5" s="134"/>
      <c r="E5" s="150" t="str">
        <f>CONCATENATE("〒",LEFT(基本情報設定シート!$C$8,3),"-",RIGHT(基本情報設定シート!$C$8,4))</f>
        <v>〒-</v>
      </c>
      <c r="F5" s="167"/>
      <c r="G5" s="167"/>
      <c r="H5" s="167"/>
      <c r="I5" s="167"/>
      <c r="J5" s="167"/>
      <c r="K5" s="167"/>
      <c r="L5" s="167"/>
      <c r="M5" s="208"/>
      <c r="N5" s="8"/>
      <c r="O5" s="8"/>
      <c r="P5" s="8"/>
      <c r="Q5" s="8"/>
      <c r="R5" s="8"/>
      <c r="S5" s="8"/>
      <c r="T5" s="8"/>
      <c r="U5" s="8"/>
    </row>
    <row r="6" spans="1:21" s="87" customFormat="1">
      <c r="A6" s="92"/>
      <c r="B6" s="106"/>
      <c r="C6" s="120"/>
      <c r="D6" s="135"/>
      <c r="E6" s="151">
        <f>基本情報設定シート!$C$9</f>
        <v>0</v>
      </c>
      <c r="F6" s="168"/>
      <c r="G6" s="168"/>
      <c r="H6" s="168"/>
      <c r="I6" s="168"/>
      <c r="J6" s="168"/>
      <c r="K6" s="168"/>
      <c r="L6" s="168"/>
      <c r="M6" s="209"/>
      <c r="N6" s="8"/>
      <c r="O6" s="8"/>
      <c r="P6" s="8"/>
      <c r="Q6" s="8"/>
      <c r="R6" s="8"/>
      <c r="S6" s="8"/>
      <c r="T6" s="8"/>
      <c r="U6" s="8"/>
    </row>
    <row r="7" spans="1:21" s="87" customFormat="1" ht="18.75" customHeight="1">
      <c r="A7" s="92"/>
      <c r="B7" s="104" t="s">
        <v>193</v>
      </c>
      <c r="C7" s="121"/>
      <c r="D7" s="136"/>
      <c r="E7" s="152" t="s">
        <v>196</v>
      </c>
      <c r="F7" s="169"/>
      <c r="G7" s="169"/>
      <c r="H7" s="186" t="s">
        <v>180</v>
      </c>
      <c r="I7" s="189"/>
      <c r="J7" s="189"/>
      <c r="K7" s="189"/>
      <c r="L7" s="189"/>
      <c r="M7" s="210"/>
      <c r="N7" s="8"/>
      <c r="O7" s="8"/>
      <c r="P7" s="8"/>
      <c r="Q7" s="8"/>
      <c r="R7" s="8"/>
      <c r="S7" s="8"/>
      <c r="T7" s="8"/>
      <c r="U7" s="8"/>
    </row>
    <row r="8" spans="1:21" s="87" customFormat="1" ht="24.95" customHeight="1">
      <c r="A8" s="92"/>
      <c r="B8" s="107"/>
      <c r="C8" s="122"/>
      <c r="D8" s="137"/>
      <c r="E8" s="153" t="s">
        <v>197</v>
      </c>
      <c r="F8" s="170"/>
      <c r="G8" s="170"/>
      <c r="H8" s="170"/>
      <c r="I8" s="170"/>
      <c r="J8" s="170"/>
      <c r="K8" s="170"/>
      <c r="L8" s="170"/>
      <c r="M8" s="211"/>
      <c r="N8" s="8"/>
      <c r="O8" s="8"/>
      <c r="P8" s="8"/>
      <c r="Q8" s="8"/>
      <c r="R8" s="8"/>
      <c r="S8" s="8"/>
      <c r="T8" s="8"/>
      <c r="U8" s="8"/>
    </row>
    <row r="9" spans="1:21" s="87" customFormat="1" ht="60" customHeight="1">
      <c r="A9" s="92"/>
      <c r="B9" s="108" t="s">
        <v>198</v>
      </c>
      <c r="C9" s="123"/>
      <c r="D9" s="138"/>
      <c r="E9" s="154"/>
      <c r="F9" s="171"/>
      <c r="G9" s="171"/>
      <c r="H9" s="171"/>
      <c r="I9" s="171"/>
      <c r="J9" s="171"/>
      <c r="K9" s="171"/>
      <c r="L9" s="171"/>
      <c r="M9" s="212"/>
      <c r="N9" s="8"/>
      <c r="O9" s="8"/>
      <c r="P9" s="8"/>
      <c r="Q9" s="8"/>
      <c r="R9" s="8"/>
      <c r="S9" s="8"/>
      <c r="T9" s="8"/>
      <c r="U9" s="8"/>
    </row>
    <row r="10" spans="1:21" s="87" customFormat="1" ht="18.75" customHeight="1">
      <c r="A10" s="92"/>
      <c r="B10" s="108" t="s">
        <v>200</v>
      </c>
      <c r="C10" s="123"/>
      <c r="D10" s="138"/>
      <c r="E10" s="155"/>
      <c r="F10" s="172"/>
      <c r="G10" s="172"/>
      <c r="H10" s="187" t="s">
        <v>12</v>
      </c>
      <c r="I10" s="190" t="s">
        <v>17</v>
      </c>
      <c r="J10" s="190"/>
      <c r="K10" s="183"/>
      <c r="L10" s="183"/>
      <c r="M10" s="213" t="s">
        <v>201</v>
      </c>
      <c r="N10" s="8"/>
      <c r="O10" s="8"/>
      <c r="P10" s="8"/>
      <c r="Q10" s="8"/>
      <c r="R10" s="8"/>
      <c r="S10" s="8"/>
      <c r="T10" s="8"/>
      <c r="U10" s="8"/>
    </row>
    <row r="11" spans="1:21" s="87" customFormat="1" ht="19.5">
      <c r="A11" s="93"/>
      <c r="B11" s="109" t="s">
        <v>202</v>
      </c>
      <c r="C11" s="109"/>
      <c r="D11" s="109"/>
      <c r="E11" s="156"/>
      <c r="F11" s="173"/>
      <c r="G11" s="173"/>
      <c r="H11" s="173"/>
      <c r="I11" s="191" t="s">
        <v>203</v>
      </c>
      <c r="J11" s="194"/>
      <c r="K11" s="194"/>
      <c r="L11" s="194"/>
      <c r="M11" s="214" t="s">
        <v>155</v>
      </c>
      <c r="N11" s="8"/>
      <c r="O11" s="8"/>
      <c r="P11" s="8"/>
      <c r="Q11" s="8"/>
      <c r="R11" s="8"/>
      <c r="S11" s="8"/>
      <c r="T11" s="8"/>
      <c r="U11" s="8"/>
    </row>
    <row r="12" spans="1:21" s="87" customFormat="1" ht="18.75" customHeight="1">
      <c r="A12" s="94" t="s">
        <v>284</v>
      </c>
      <c r="B12" s="110" t="s">
        <v>286</v>
      </c>
      <c r="C12" s="124"/>
      <c r="D12" s="139"/>
      <c r="E12" s="157"/>
      <c r="F12" s="174"/>
      <c r="G12" s="174"/>
      <c r="H12" s="174"/>
      <c r="I12" s="174"/>
      <c r="J12" s="174"/>
      <c r="K12" s="174"/>
      <c r="L12" s="174"/>
      <c r="M12" s="215"/>
      <c r="N12" s="8"/>
      <c r="O12" s="8"/>
      <c r="P12" s="8"/>
      <c r="Q12" s="8"/>
      <c r="R12" s="8"/>
      <c r="S12" s="8"/>
      <c r="T12" s="8"/>
      <c r="U12" s="8"/>
    </row>
    <row r="13" spans="1:21" s="87" customFormat="1">
      <c r="A13" s="95"/>
      <c r="B13" s="111"/>
      <c r="C13" s="125"/>
      <c r="D13" s="140"/>
      <c r="E13" s="158" t="s">
        <v>287</v>
      </c>
      <c r="F13" s="175"/>
      <c r="G13" s="183"/>
      <c r="H13" s="183"/>
      <c r="I13" s="175" t="s">
        <v>289</v>
      </c>
      <c r="J13" s="175"/>
      <c r="K13" s="175"/>
      <c r="L13" s="201"/>
      <c r="M13" s="216" t="s">
        <v>290</v>
      </c>
      <c r="N13" s="8"/>
      <c r="O13" s="8"/>
      <c r="P13" s="8"/>
      <c r="Q13" s="8"/>
      <c r="R13" s="8"/>
      <c r="S13" s="8"/>
      <c r="T13" s="8"/>
      <c r="U13" s="8"/>
    </row>
    <row r="14" spans="1:21" s="87" customFormat="1">
      <c r="A14" s="95"/>
      <c r="B14" s="112" t="s">
        <v>288</v>
      </c>
      <c r="C14" s="126"/>
      <c r="D14" s="141"/>
      <c r="E14" s="159"/>
      <c r="F14" s="176"/>
      <c r="G14" s="176"/>
      <c r="H14" s="176"/>
      <c r="I14" s="176"/>
      <c r="J14" s="176"/>
      <c r="K14" s="176"/>
      <c r="L14" s="176"/>
      <c r="M14" s="217"/>
      <c r="N14" s="8"/>
      <c r="O14" s="8"/>
      <c r="P14" s="8"/>
      <c r="Q14" s="8"/>
      <c r="R14" s="8"/>
      <c r="S14" s="8"/>
      <c r="T14" s="8"/>
      <c r="U14" s="8"/>
    </row>
    <row r="15" spans="1:21" s="87" customFormat="1">
      <c r="A15" s="95"/>
      <c r="B15" s="112" t="s">
        <v>232</v>
      </c>
      <c r="C15" s="126"/>
      <c r="D15" s="141"/>
      <c r="E15" s="159"/>
      <c r="F15" s="176"/>
      <c r="G15" s="176"/>
      <c r="H15" s="176"/>
      <c r="I15" s="176"/>
      <c r="J15" s="176"/>
      <c r="K15" s="176"/>
      <c r="L15" s="176"/>
      <c r="M15" s="217"/>
      <c r="N15" s="8"/>
      <c r="O15" s="8"/>
      <c r="P15" s="8"/>
      <c r="Q15" s="8"/>
      <c r="R15" s="8"/>
      <c r="S15" s="8"/>
      <c r="T15" s="8"/>
      <c r="U15" s="8"/>
    </row>
    <row r="16" spans="1:21" s="87" customFormat="1" ht="200.1" customHeight="1">
      <c r="A16" s="95"/>
      <c r="B16" s="112" t="s">
        <v>86</v>
      </c>
      <c r="C16" s="126"/>
      <c r="D16" s="141"/>
      <c r="E16" s="159"/>
      <c r="F16" s="176"/>
      <c r="G16" s="176"/>
      <c r="H16" s="176"/>
      <c r="I16" s="176"/>
      <c r="J16" s="176"/>
      <c r="K16" s="176"/>
      <c r="L16" s="176"/>
      <c r="M16" s="217"/>
      <c r="N16" s="8"/>
      <c r="O16" s="8"/>
      <c r="P16" s="8"/>
      <c r="Q16" s="8"/>
      <c r="R16" s="8"/>
      <c r="S16" s="8"/>
      <c r="T16" s="8"/>
      <c r="U16" s="8"/>
    </row>
    <row r="17" spans="1:21" s="87" customFormat="1" ht="159.94999999999999" customHeight="1">
      <c r="A17" s="96"/>
      <c r="B17" s="113" t="s">
        <v>249</v>
      </c>
      <c r="C17" s="127"/>
      <c r="D17" s="142"/>
      <c r="E17" s="160"/>
      <c r="F17" s="177"/>
      <c r="G17" s="177"/>
      <c r="H17" s="177"/>
      <c r="I17" s="177"/>
      <c r="J17" s="177"/>
      <c r="K17" s="177"/>
      <c r="L17" s="177"/>
      <c r="M17" s="218"/>
      <c r="N17" s="8"/>
      <c r="O17" s="8"/>
      <c r="P17" s="8"/>
      <c r="Q17" s="8"/>
      <c r="R17" s="8"/>
      <c r="S17" s="8"/>
      <c r="T17" s="8"/>
      <c r="U17" s="8"/>
    </row>
    <row r="18" spans="1:21" s="87" customFormat="1">
      <c r="A18" s="97" t="s">
        <v>204</v>
      </c>
      <c r="B18" s="114"/>
      <c r="C18" s="128" t="s">
        <v>205</v>
      </c>
      <c r="D18" s="143"/>
      <c r="E18" s="161"/>
      <c r="F18" s="161"/>
      <c r="G18" s="161"/>
      <c r="H18" s="161"/>
      <c r="I18" s="161"/>
      <c r="J18" s="161"/>
      <c r="K18" s="161"/>
      <c r="L18" s="202" t="s">
        <v>207</v>
      </c>
      <c r="M18" s="219"/>
      <c r="N18" s="8"/>
      <c r="O18" s="8"/>
      <c r="P18" s="8"/>
      <c r="Q18" s="8"/>
      <c r="R18" s="8"/>
      <c r="S18" s="8"/>
      <c r="T18" s="8"/>
      <c r="U18" s="8"/>
    </row>
    <row r="19" spans="1:21" s="87" customFormat="1">
      <c r="A19" s="98"/>
      <c r="B19" s="115"/>
      <c r="C19" s="104" t="s">
        <v>208</v>
      </c>
      <c r="D19" s="104" t="s">
        <v>16</v>
      </c>
      <c r="E19" s="104"/>
      <c r="F19" s="178" t="s">
        <v>209</v>
      </c>
      <c r="G19" s="178"/>
      <c r="H19" s="178"/>
      <c r="I19" s="178"/>
      <c r="J19" s="178"/>
      <c r="K19" s="178"/>
      <c r="L19" s="178"/>
      <c r="M19" s="220"/>
      <c r="N19" s="8"/>
      <c r="O19" s="8"/>
      <c r="P19" s="8"/>
      <c r="Q19" s="8"/>
      <c r="R19" s="8"/>
      <c r="S19" s="8"/>
      <c r="T19" s="8"/>
      <c r="U19" s="8"/>
    </row>
    <row r="20" spans="1:21" s="87" customFormat="1">
      <c r="A20" s="98"/>
      <c r="B20" s="115"/>
      <c r="C20" s="129" t="s">
        <v>81</v>
      </c>
      <c r="D20" s="144">
        <f>D23-SUM(D21:E22)</f>
        <v>0</v>
      </c>
      <c r="E20" s="144"/>
      <c r="F20" s="179"/>
      <c r="G20" s="179"/>
      <c r="H20" s="179"/>
      <c r="I20" s="179"/>
      <c r="J20" s="179"/>
      <c r="K20" s="179"/>
      <c r="L20" s="179"/>
      <c r="M20" s="220"/>
      <c r="N20" s="8">
        <v>1</v>
      </c>
      <c r="O20" s="8"/>
      <c r="P20" s="8"/>
      <c r="Q20" s="8"/>
      <c r="R20" s="8"/>
      <c r="S20" s="8"/>
      <c r="T20" s="8"/>
      <c r="U20" s="8"/>
    </row>
    <row r="21" spans="1:21" s="87" customFormat="1">
      <c r="A21" s="98"/>
      <c r="B21" s="115"/>
      <c r="C21" s="104" t="s">
        <v>210</v>
      </c>
      <c r="D21" s="144">
        <f>$K$37</f>
        <v>0</v>
      </c>
      <c r="E21" s="144"/>
      <c r="F21" s="179" t="str">
        <f>基本情報設定シート!$C$10</f>
        <v>松江市ものづくり関心向上啓発活動支援事業補助金</v>
      </c>
      <c r="G21" s="179"/>
      <c r="H21" s="179"/>
      <c r="I21" s="179"/>
      <c r="J21" s="179"/>
      <c r="K21" s="179"/>
      <c r="L21" s="179"/>
      <c r="M21" s="220"/>
      <c r="N21" s="8">
        <v>2</v>
      </c>
      <c r="O21" s="8"/>
      <c r="P21" s="8"/>
      <c r="Q21" s="8"/>
      <c r="R21" s="8"/>
      <c r="S21" s="8"/>
      <c r="T21" s="8"/>
      <c r="U21" s="8"/>
    </row>
    <row r="22" spans="1:21" s="87" customFormat="1">
      <c r="A22" s="98"/>
      <c r="B22" s="115"/>
      <c r="C22" s="104" t="s">
        <v>212</v>
      </c>
      <c r="D22" s="145"/>
      <c r="E22" s="145"/>
      <c r="F22" s="180"/>
      <c r="G22" s="180"/>
      <c r="H22" s="180"/>
      <c r="I22" s="180"/>
      <c r="J22" s="180"/>
      <c r="K22" s="180"/>
      <c r="L22" s="180"/>
      <c r="M22" s="220"/>
      <c r="N22" s="8">
        <v>3</v>
      </c>
      <c r="O22" s="8"/>
      <c r="P22" s="8"/>
      <c r="Q22" s="8"/>
      <c r="R22" s="8"/>
      <c r="S22" s="8"/>
      <c r="T22" s="8"/>
      <c r="U22" s="8"/>
    </row>
    <row r="23" spans="1:21" s="87" customFormat="1">
      <c r="A23" s="98"/>
      <c r="B23" s="115"/>
      <c r="C23" s="104" t="s">
        <v>213</v>
      </c>
      <c r="D23" s="144">
        <f>E36</f>
        <v>0</v>
      </c>
      <c r="E23" s="144"/>
      <c r="F23" s="179"/>
      <c r="G23" s="179"/>
      <c r="H23" s="179"/>
      <c r="I23" s="179"/>
      <c r="J23" s="179"/>
      <c r="K23" s="179"/>
      <c r="L23" s="179"/>
      <c r="M23" s="220"/>
      <c r="N23" s="8">
        <v>4</v>
      </c>
      <c r="O23" s="8"/>
      <c r="P23" s="8"/>
      <c r="Q23" s="8"/>
      <c r="R23" s="8"/>
      <c r="S23" s="8"/>
      <c r="T23" s="8"/>
      <c r="U23" s="8"/>
    </row>
    <row r="24" spans="1:21" s="87" customFormat="1">
      <c r="A24" s="98"/>
      <c r="B24" s="115"/>
      <c r="C24" s="30"/>
      <c r="D24" s="30"/>
      <c r="E24" s="89"/>
      <c r="F24" s="89"/>
      <c r="G24" s="89"/>
      <c r="H24" s="89"/>
      <c r="I24" s="89"/>
      <c r="J24" s="89"/>
      <c r="K24" s="89"/>
      <c r="L24" s="89"/>
      <c r="M24" s="220"/>
      <c r="N24" s="8"/>
      <c r="O24" s="8"/>
      <c r="P24" s="8"/>
      <c r="Q24" s="8"/>
      <c r="R24" s="8"/>
      <c r="S24" s="8"/>
      <c r="T24" s="8"/>
      <c r="U24" s="8"/>
    </row>
    <row r="25" spans="1:21" s="87" customFormat="1">
      <c r="A25" s="98"/>
      <c r="B25" s="115"/>
      <c r="C25" s="33" t="s">
        <v>33</v>
      </c>
      <c r="D25" s="30"/>
      <c r="E25" s="89"/>
      <c r="F25" s="89"/>
      <c r="G25" s="89"/>
      <c r="H25" s="89"/>
      <c r="I25" s="89"/>
      <c r="J25" s="89"/>
      <c r="K25" s="89"/>
      <c r="L25" s="203" t="s">
        <v>207</v>
      </c>
      <c r="M25" s="220"/>
      <c r="N25" s="8"/>
      <c r="O25" s="8"/>
      <c r="P25" s="8"/>
      <c r="Q25" s="8"/>
      <c r="R25" s="8"/>
      <c r="S25" s="8"/>
      <c r="T25" s="8"/>
      <c r="U25" s="8"/>
    </row>
    <row r="26" spans="1:21" s="87" customFormat="1" ht="30" customHeight="1">
      <c r="A26" s="98"/>
      <c r="B26" s="115"/>
      <c r="C26" s="105" t="s">
        <v>175</v>
      </c>
      <c r="D26" s="134"/>
      <c r="E26" s="162" t="s">
        <v>214</v>
      </c>
      <c r="F26" s="181"/>
      <c r="G26" s="184" t="s">
        <v>242</v>
      </c>
      <c r="H26" s="184"/>
      <c r="I26" s="184"/>
      <c r="J26" s="184"/>
      <c r="K26" s="162" t="s">
        <v>216</v>
      </c>
      <c r="L26" s="181"/>
      <c r="M26" s="220"/>
      <c r="N26" s="8"/>
      <c r="O26" s="8"/>
      <c r="P26" s="8"/>
      <c r="Q26" s="8"/>
      <c r="R26" s="8"/>
      <c r="S26" s="8"/>
      <c r="T26" s="8"/>
      <c r="U26" s="8"/>
    </row>
    <row r="27" spans="1:21" s="87" customFormat="1" ht="30" customHeight="1">
      <c r="A27" s="98"/>
      <c r="B27" s="115"/>
      <c r="C27" s="106"/>
      <c r="D27" s="135"/>
      <c r="E27" s="111"/>
      <c r="F27" s="140"/>
      <c r="G27" s="184" t="s">
        <v>243</v>
      </c>
      <c r="H27" s="184"/>
      <c r="I27" s="192" t="s">
        <v>212</v>
      </c>
      <c r="J27" s="192"/>
      <c r="K27" s="111"/>
      <c r="L27" s="140"/>
      <c r="M27" s="220"/>
      <c r="N27" s="8"/>
      <c r="O27" s="8"/>
      <c r="P27" s="8"/>
      <c r="Q27" s="8"/>
      <c r="R27" s="8"/>
      <c r="S27" s="8"/>
      <c r="T27" s="8"/>
      <c r="U27" s="8"/>
    </row>
    <row r="28" spans="1:21" s="87" customFormat="1">
      <c r="A28" s="98"/>
      <c r="B28" s="115"/>
      <c r="C28" s="104" t="str">
        <f>VLOOKUP(基本情報設定シート!$C$11,'プルダウン（事業計画書）'!$D$1:$L$17,$N28+1,0)</f>
        <v>機械装置等購入費</v>
      </c>
      <c r="D28" s="104"/>
      <c r="E28" s="163"/>
      <c r="F28" s="163"/>
      <c r="G28" s="163"/>
      <c r="H28" s="163"/>
      <c r="I28" s="163"/>
      <c r="J28" s="163"/>
      <c r="K28" s="198">
        <f t="shared" ref="K28:K36" si="0">IFERROR(SUM($E28,-$G28,-$I28),"")</f>
        <v>0</v>
      </c>
      <c r="L28" s="204"/>
      <c r="M28" s="220"/>
      <c r="N28" s="8">
        <v>1</v>
      </c>
      <c r="O28" s="8"/>
      <c r="P28" s="8"/>
      <c r="Q28" s="8"/>
      <c r="R28" s="8"/>
      <c r="S28" s="8"/>
      <c r="T28" s="8"/>
      <c r="U28" s="8"/>
    </row>
    <row r="29" spans="1:21" s="87" customFormat="1">
      <c r="A29" s="98"/>
      <c r="B29" s="115"/>
      <c r="C29" s="104" t="str">
        <f>VLOOKUP(基本情報設定シート!$C$11,'プルダウン（事業計画書）'!$D$1:$L$17,$N29+1,0)</f>
        <v>原材料・副資材費</v>
      </c>
      <c r="D29" s="104"/>
      <c r="E29" s="163"/>
      <c r="F29" s="163"/>
      <c r="G29" s="163"/>
      <c r="H29" s="163"/>
      <c r="I29" s="163"/>
      <c r="J29" s="163"/>
      <c r="K29" s="198">
        <f t="shared" si="0"/>
        <v>0</v>
      </c>
      <c r="L29" s="204"/>
      <c r="M29" s="220"/>
      <c r="N29" s="8">
        <v>2</v>
      </c>
      <c r="O29" s="8"/>
      <c r="P29" s="8"/>
      <c r="Q29" s="8"/>
      <c r="R29" s="8"/>
      <c r="S29" s="8"/>
      <c r="T29" s="8"/>
      <c r="U29" s="8"/>
    </row>
    <row r="30" spans="1:21" s="87" customFormat="1">
      <c r="A30" s="98"/>
      <c r="B30" s="115"/>
      <c r="C30" s="104" t="str">
        <f>VLOOKUP(基本情報設定シート!$C$11,'プルダウン（事業計画書）'!$D$1:$L$17,$N30+1,0)</f>
        <v>広告宣伝費</v>
      </c>
      <c r="D30" s="104"/>
      <c r="E30" s="163"/>
      <c r="F30" s="163"/>
      <c r="G30" s="163"/>
      <c r="H30" s="163"/>
      <c r="I30" s="163"/>
      <c r="J30" s="163"/>
      <c r="K30" s="198">
        <f t="shared" si="0"/>
        <v>0</v>
      </c>
      <c r="L30" s="204"/>
      <c r="M30" s="220"/>
      <c r="N30" s="8">
        <v>3</v>
      </c>
      <c r="O30" s="8"/>
      <c r="P30" s="8"/>
      <c r="Q30" s="8"/>
      <c r="R30" s="8"/>
      <c r="S30" s="8"/>
      <c r="T30" s="8"/>
      <c r="U30" s="8"/>
    </row>
    <row r="31" spans="1:21" s="87" customFormat="1">
      <c r="A31" s="98"/>
      <c r="B31" s="115"/>
      <c r="C31" s="104" t="str">
        <f>VLOOKUP(基本情報設定シート!$C$11,'プルダウン（事業計画書）'!$D$1:$L$17,$N31+1,0)</f>
        <v>使用料</v>
      </c>
      <c r="D31" s="104"/>
      <c r="E31" s="163"/>
      <c r="F31" s="163"/>
      <c r="G31" s="163"/>
      <c r="H31" s="163"/>
      <c r="I31" s="163"/>
      <c r="J31" s="163"/>
      <c r="K31" s="198">
        <f t="shared" si="0"/>
        <v>0</v>
      </c>
      <c r="L31" s="204"/>
      <c r="M31" s="220"/>
      <c r="N31" s="8">
        <v>4</v>
      </c>
      <c r="O31" s="8"/>
      <c r="P31" s="8"/>
      <c r="Q31" s="8"/>
      <c r="R31" s="8"/>
      <c r="S31" s="8"/>
      <c r="T31" s="8"/>
      <c r="U31" s="8"/>
    </row>
    <row r="32" spans="1:21" s="87" customFormat="1">
      <c r="A32" s="98"/>
      <c r="B32" s="115"/>
      <c r="C32" s="104" t="str">
        <f>VLOOKUP(基本情報設定シート!$C$11,'プルダウン（事業計画書）'!$D$1:$L$17,$N32+1,0)</f>
        <v>謝金・委託費</v>
      </c>
      <c r="D32" s="104"/>
      <c r="E32" s="164"/>
      <c r="F32" s="182"/>
      <c r="G32" s="163"/>
      <c r="H32" s="163"/>
      <c r="I32" s="163"/>
      <c r="J32" s="163"/>
      <c r="K32" s="198">
        <f t="shared" si="0"/>
        <v>0</v>
      </c>
      <c r="L32" s="204"/>
      <c r="M32" s="220"/>
      <c r="N32" s="8">
        <v>5</v>
      </c>
      <c r="O32" s="8"/>
      <c r="P32" s="8"/>
      <c r="Q32" s="8"/>
      <c r="R32" s="8"/>
      <c r="S32" s="8"/>
      <c r="T32" s="8"/>
      <c r="U32" s="8"/>
    </row>
    <row r="33" spans="1:21" s="87" customFormat="1">
      <c r="A33" s="98"/>
      <c r="B33" s="115"/>
      <c r="C33" s="104" t="str">
        <f>VLOOKUP(基本情報設定シート!$C$11,'プルダウン（事業計画書）'!$D$1:$L$17,$N33+1,0)</f>
        <v>その他経費</v>
      </c>
      <c r="D33" s="104"/>
      <c r="E33" s="164"/>
      <c r="F33" s="182"/>
      <c r="G33" s="163"/>
      <c r="H33" s="163"/>
      <c r="I33" s="163"/>
      <c r="J33" s="163"/>
      <c r="K33" s="198">
        <f t="shared" si="0"/>
        <v>0</v>
      </c>
      <c r="L33" s="204"/>
      <c r="M33" s="220"/>
      <c r="N33" s="8">
        <v>6</v>
      </c>
      <c r="O33" s="8"/>
      <c r="P33" s="8"/>
      <c r="Q33" s="8"/>
      <c r="R33" s="8"/>
      <c r="S33" s="8"/>
      <c r="T33" s="8"/>
      <c r="U33" s="8"/>
    </row>
    <row r="34" spans="1:21" s="87" customFormat="1" hidden="1">
      <c r="A34" s="98"/>
      <c r="B34" s="115"/>
      <c r="C34" s="104">
        <f>VLOOKUP(基本情報設定シート!$C$11,'プルダウン（事業計画書）'!$D$1:$L$17,$N34+1,0)</f>
        <v>0</v>
      </c>
      <c r="D34" s="104"/>
      <c r="E34" s="164"/>
      <c r="F34" s="182"/>
      <c r="G34" s="185"/>
      <c r="H34" s="188"/>
      <c r="I34" s="193"/>
      <c r="J34" s="195"/>
      <c r="K34" s="198">
        <f t="shared" si="0"/>
        <v>0</v>
      </c>
      <c r="L34" s="204"/>
      <c r="M34" s="220"/>
      <c r="N34" s="8">
        <v>7</v>
      </c>
      <c r="O34" s="8"/>
      <c r="P34" s="8"/>
      <c r="Q34" s="8"/>
      <c r="R34" s="8"/>
      <c r="S34" s="8"/>
      <c r="T34" s="8"/>
      <c r="U34" s="8"/>
    </row>
    <row r="35" spans="1:21" s="87" customFormat="1" hidden="1">
      <c r="A35" s="98"/>
      <c r="B35" s="115"/>
      <c r="C35" s="104">
        <f>VLOOKUP(基本情報設定シート!$C$11,'プルダウン（事業計画書）'!$D$1:$L$17,$N35+1,0)</f>
        <v>0</v>
      </c>
      <c r="D35" s="104"/>
      <c r="E35" s="164"/>
      <c r="F35" s="182"/>
      <c r="G35" s="185"/>
      <c r="H35" s="188"/>
      <c r="I35" s="193"/>
      <c r="J35" s="195"/>
      <c r="K35" s="198">
        <f t="shared" si="0"/>
        <v>0</v>
      </c>
      <c r="L35" s="204"/>
      <c r="M35" s="220"/>
      <c r="N35" s="8">
        <v>8</v>
      </c>
      <c r="O35" s="8"/>
      <c r="P35" s="8"/>
      <c r="Q35" s="8"/>
      <c r="R35" s="8"/>
      <c r="S35" s="8"/>
      <c r="T35" s="8"/>
      <c r="U35" s="8"/>
    </row>
    <row r="36" spans="1:21" s="87" customFormat="1" ht="19.5">
      <c r="A36" s="98"/>
      <c r="B36" s="115"/>
      <c r="C36" s="104" t="s">
        <v>213</v>
      </c>
      <c r="D36" s="104"/>
      <c r="E36" s="165">
        <f>SUM($E$28:$F$35)</f>
        <v>0</v>
      </c>
      <c r="F36" s="165"/>
      <c r="G36" s="165">
        <f>SUM($G$28:$H$35)</f>
        <v>0</v>
      </c>
      <c r="H36" s="165"/>
      <c r="I36" s="165">
        <f>SUM($I$28:$J$35)</f>
        <v>0</v>
      </c>
      <c r="J36" s="165"/>
      <c r="K36" s="198">
        <f t="shared" si="0"/>
        <v>0</v>
      </c>
      <c r="L36" s="204"/>
      <c r="M36" s="220"/>
      <c r="N36" s="8">
        <v>9</v>
      </c>
      <c r="O36" s="8"/>
      <c r="P36" s="8"/>
      <c r="Q36" s="8"/>
      <c r="R36" s="8"/>
      <c r="S36" s="8"/>
      <c r="T36" s="8"/>
      <c r="U36" s="8"/>
    </row>
    <row r="37" spans="1:21" s="87" customFormat="1" ht="20.25">
      <c r="A37" s="99"/>
      <c r="B37" s="115"/>
      <c r="C37" s="130" t="s">
        <v>246</v>
      </c>
      <c r="D37" s="130"/>
      <c r="E37" s="130"/>
      <c r="F37" s="130"/>
      <c r="G37" s="130"/>
      <c r="H37" s="130"/>
      <c r="I37" s="130"/>
      <c r="J37" s="196"/>
      <c r="K37" s="199">
        <f>IF(ROUNDDOWN($K$36*2/3,-3)&gt;=200000-$J$39,200000-$J$39,ROUNDDOWN($K$36*2/3,-3))</f>
        <v>0</v>
      </c>
      <c r="L37" s="205"/>
      <c r="M37" s="220"/>
      <c r="N37" s="8"/>
      <c r="O37" s="8"/>
      <c r="P37" s="8"/>
      <c r="Q37" s="8"/>
      <c r="R37" s="8"/>
      <c r="S37" s="8"/>
      <c r="T37" s="8"/>
      <c r="U37" s="8"/>
    </row>
    <row r="38" spans="1:21" s="87" customFormat="1" ht="40" customHeight="1">
      <c r="A38" s="100"/>
      <c r="B38" s="116" t="s">
        <v>301</v>
      </c>
      <c r="C38" s="131"/>
      <c r="D38" s="131"/>
      <c r="E38" s="131"/>
      <c r="F38" s="131"/>
      <c r="G38" s="131"/>
      <c r="H38" s="131"/>
      <c r="I38" s="131"/>
      <c r="J38" s="131"/>
      <c r="K38" s="131"/>
      <c r="L38" s="131"/>
      <c r="M38" s="214"/>
      <c r="N38" s="8">
        <f>IF(ROUNDDOWN($K$36*2/3,-3)&gt;=200000-$J$39,200000-$J$39,ROUNDDOWN($K$36*2/3,-3))</f>
        <v>0</v>
      </c>
      <c r="O38" s="8">
        <f>IF(ROUNDDOWN($K$36*2/3,-3)&gt;=1000000-$J$39,1000000-$J$39,ROUNDDOWN($K$36*2/3,-3))</f>
        <v>0</v>
      </c>
      <c r="P38" s="8">
        <f>IF(ROUNDDOWN($K$36*2/3,-3)&gt;=5000000-$J$39,5000000-$J$39,ROUNDDOWN($K$36*2/3,-3))</f>
        <v>0</v>
      </c>
      <c r="Q38" s="8"/>
      <c r="R38" s="8"/>
      <c r="S38" s="8"/>
      <c r="T38" s="8"/>
      <c r="U38" s="8"/>
    </row>
    <row r="39" spans="1:21" s="87" customFormat="1">
      <c r="A39" s="101" t="s">
        <v>260</v>
      </c>
      <c r="B39" s="117" t="s">
        <v>15</v>
      </c>
      <c r="C39" s="132"/>
      <c r="D39" s="146" t="s">
        <v>261</v>
      </c>
      <c r="E39" s="166"/>
      <c r="F39" s="166"/>
      <c r="G39" s="166"/>
      <c r="H39" s="166"/>
      <c r="I39" s="166"/>
      <c r="J39" s="197"/>
      <c r="K39" s="200"/>
      <c r="L39" s="166" t="s">
        <v>12</v>
      </c>
      <c r="M39" s="221"/>
      <c r="N39" s="8"/>
      <c r="O39" s="8"/>
      <c r="P39" s="8"/>
      <c r="Q39" s="8"/>
      <c r="R39" s="8"/>
      <c r="S39" s="8"/>
      <c r="T39" s="8"/>
      <c r="U39" s="8"/>
    </row>
    <row r="40" spans="1:21" s="87" customFormat="1" ht="40.5" customHeight="1">
      <c r="A40" s="102"/>
      <c r="B40" s="118"/>
      <c r="C40" s="133"/>
      <c r="D40" s="147"/>
      <c r="E40" s="147"/>
      <c r="F40" s="147"/>
      <c r="G40" s="147"/>
      <c r="H40" s="147"/>
      <c r="I40" s="147"/>
      <c r="J40" s="147"/>
      <c r="K40" s="147"/>
      <c r="L40" s="147"/>
      <c r="M40" s="222"/>
      <c r="N40" s="8"/>
      <c r="O40" s="8"/>
      <c r="P40" s="8"/>
      <c r="Q40" s="8"/>
      <c r="R40" s="8"/>
      <c r="S40" s="8"/>
      <c r="T40" s="8"/>
      <c r="U40" s="8"/>
    </row>
    <row r="41" spans="1:21" s="87" customFormat="1">
      <c r="A41" s="89"/>
      <c r="B41" s="89"/>
      <c r="C41" s="30"/>
      <c r="D41" s="30"/>
      <c r="E41" s="89"/>
      <c r="F41" s="89"/>
      <c r="G41" s="89"/>
      <c r="H41" s="89"/>
      <c r="I41" s="89"/>
      <c r="J41" s="89"/>
      <c r="K41" s="89"/>
      <c r="L41" s="89"/>
      <c r="M41" s="89"/>
      <c r="N41" s="8"/>
      <c r="O41" s="8"/>
      <c r="P41" s="8"/>
      <c r="Q41" s="8"/>
      <c r="R41" s="8"/>
      <c r="S41" s="8"/>
      <c r="T41" s="8"/>
      <c r="U41" s="8"/>
    </row>
    <row r="42" spans="1:21" s="87" customFormat="1">
      <c r="A42" s="89"/>
      <c r="B42" s="89"/>
      <c r="C42" s="30"/>
      <c r="D42" s="30"/>
      <c r="E42" s="89"/>
      <c r="F42" s="89"/>
      <c r="G42" s="89"/>
      <c r="H42" s="89"/>
      <c r="I42" s="89"/>
      <c r="J42" s="89"/>
      <c r="K42" s="89"/>
      <c r="L42" s="89"/>
      <c r="M42" s="89"/>
      <c r="N42" s="8"/>
      <c r="O42" s="8"/>
      <c r="P42" s="8"/>
      <c r="Q42" s="8"/>
      <c r="R42" s="8"/>
      <c r="S42" s="8"/>
      <c r="T42" s="8"/>
      <c r="U42" s="8"/>
    </row>
    <row r="43" spans="1:21" s="87" customFormat="1">
      <c r="A43" s="89"/>
      <c r="B43" s="89"/>
      <c r="C43" s="30"/>
      <c r="D43" s="30"/>
      <c r="E43" s="89"/>
      <c r="F43" s="89"/>
      <c r="G43" s="89"/>
      <c r="H43" s="89"/>
      <c r="I43" s="89"/>
      <c r="J43" s="89"/>
      <c r="K43" s="89"/>
      <c r="L43" s="89"/>
      <c r="M43" s="89"/>
      <c r="N43" s="8"/>
      <c r="O43" s="8"/>
      <c r="P43" s="8"/>
      <c r="Q43" s="8"/>
      <c r="R43" s="8"/>
      <c r="S43" s="8"/>
      <c r="T43" s="8"/>
      <c r="U43" s="8"/>
    </row>
    <row r="44" spans="1:21" s="87" customFormat="1">
      <c r="A44" s="89"/>
      <c r="B44" s="89"/>
      <c r="C44" s="30"/>
      <c r="D44" s="30"/>
      <c r="E44" s="89"/>
      <c r="F44" s="89"/>
      <c r="G44" s="89"/>
      <c r="H44" s="89"/>
      <c r="I44" s="89"/>
      <c r="J44" s="89"/>
      <c r="K44" s="89"/>
      <c r="L44" s="89"/>
      <c r="M44" s="89"/>
      <c r="N44" s="8"/>
      <c r="O44" s="8"/>
      <c r="P44" s="8"/>
      <c r="Q44" s="8"/>
      <c r="R44" s="8"/>
      <c r="S44" s="8"/>
      <c r="T44" s="8"/>
      <c r="U44" s="8"/>
    </row>
  </sheetData>
  <sheetProtection password="CA99" sheet="1" scenarios="1" formatCells="0" formatColumns="0" formatRows="0"/>
  <mergeCells count="106">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E12:M12"/>
    <mergeCell ref="E13:F13"/>
    <mergeCell ref="G13:H13"/>
    <mergeCell ref="I13:K13"/>
    <mergeCell ref="B14:D14"/>
    <mergeCell ref="E14:M14"/>
    <mergeCell ref="B15:D15"/>
    <mergeCell ref="E15:M15"/>
    <mergeCell ref="B16:D16"/>
    <mergeCell ref="E16:M16"/>
    <mergeCell ref="B17:D17"/>
    <mergeCell ref="E17:M17"/>
    <mergeCell ref="D19:E19"/>
    <mergeCell ref="F19:L19"/>
    <mergeCell ref="D20:E20"/>
    <mergeCell ref="F20:L20"/>
    <mergeCell ref="D21:E21"/>
    <mergeCell ref="F21:L21"/>
    <mergeCell ref="D22:E22"/>
    <mergeCell ref="F22:L22"/>
    <mergeCell ref="D23:E23"/>
    <mergeCell ref="F23:L23"/>
    <mergeCell ref="G26:J26"/>
    <mergeCell ref="G27:H27"/>
    <mergeCell ref="I27:J27"/>
    <mergeCell ref="C28:D28"/>
    <mergeCell ref="E28:F28"/>
    <mergeCell ref="G28:H28"/>
    <mergeCell ref="I28:J28"/>
    <mergeCell ref="K28:L28"/>
    <mergeCell ref="C29:D29"/>
    <mergeCell ref="E29:F29"/>
    <mergeCell ref="G29:H29"/>
    <mergeCell ref="I29:J29"/>
    <mergeCell ref="K29:L29"/>
    <mergeCell ref="C30:D30"/>
    <mergeCell ref="E30:F30"/>
    <mergeCell ref="G30:H30"/>
    <mergeCell ref="I30:J30"/>
    <mergeCell ref="K30:L30"/>
    <mergeCell ref="C31:D31"/>
    <mergeCell ref="E31:F31"/>
    <mergeCell ref="G31:H31"/>
    <mergeCell ref="I31:J31"/>
    <mergeCell ref="K31:L31"/>
    <mergeCell ref="C32:D32"/>
    <mergeCell ref="E32:F32"/>
    <mergeCell ref="G32:H32"/>
    <mergeCell ref="I32:J32"/>
    <mergeCell ref="K32:L32"/>
    <mergeCell ref="C33:D33"/>
    <mergeCell ref="E33:F33"/>
    <mergeCell ref="G33:H33"/>
    <mergeCell ref="I33:J33"/>
    <mergeCell ref="K33:L33"/>
    <mergeCell ref="C34:D34"/>
    <mergeCell ref="E34:F34"/>
    <mergeCell ref="G34:H34"/>
    <mergeCell ref="I34:J34"/>
    <mergeCell ref="K34:L34"/>
    <mergeCell ref="C35:D35"/>
    <mergeCell ref="E35:F35"/>
    <mergeCell ref="G35:H35"/>
    <mergeCell ref="I35:J35"/>
    <mergeCell ref="K35:L35"/>
    <mergeCell ref="C36:D36"/>
    <mergeCell ref="E36:F36"/>
    <mergeCell ref="G36:H36"/>
    <mergeCell ref="I36:J36"/>
    <mergeCell ref="K36:L36"/>
    <mergeCell ref="C37:J37"/>
    <mergeCell ref="K37:L37"/>
    <mergeCell ref="B38:L38"/>
    <mergeCell ref="D39:I39"/>
    <mergeCell ref="J39:K39"/>
    <mergeCell ref="L39:M39"/>
    <mergeCell ref="D40:M40"/>
    <mergeCell ref="B5:D6"/>
    <mergeCell ref="B7:D8"/>
    <mergeCell ref="A12:A17"/>
    <mergeCell ref="B12:D13"/>
    <mergeCell ref="C26:D27"/>
    <mergeCell ref="E26:F27"/>
    <mergeCell ref="K26:L27"/>
    <mergeCell ref="A39:A40"/>
    <mergeCell ref="B39:C40"/>
    <mergeCell ref="A3:A11"/>
    <mergeCell ref="A18:A38"/>
  </mergeCells>
  <phoneticPr fontId="3"/>
  <dataValidations count="4">
    <dataValidation operator="greaterThanOrEqual" allowBlank="1" showDropDown="0" showInputMessage="1" showErrorMessage="1" sqref="H6:H11 F18:F25 B41:M1048576 E22:E26 D18:E20 D22:D25 C18:C26 L38 I8:M11 F8:G11 B18:B39 G18:G36 F36 H18:L25 K26 B1:E11 C38:J38 F6:G6 D40 M18:M38 K37:K38 I6:M6 F1:M4 C28:C37 D28:E36 K28:L36 F28:F33 H36:J36 E13:E17"/>
    <dataValidation type="list" operator="greaterThanOrEqual" allowBlank="1" showDropDown="0" showInputMessage="1" showErrorMessage="1" sqref="E12:M12">
      <formula1>"個社,企業グループ,協同組合等"</formula1>
    </dataValidation>
    <dataValidation type="whole" operator="greaterThanOrEqual" allowBlank="1" showDropDown="0" showInputMessage="1" showErrorMessage="1" prompt="整数を入力して下さい。" sqref="G13:H13">
      <formula1>1</formula1>
    </dataValidation>
    <dataValidation type="whole" operator="greaterThanOrEqual" allowBlank="1" showDropDown="0" showInputMessage="1" showErrorMessage="1" prompt="整数を入力してください。" sqref="L13">
      <formula1>0</formula1>
    </dataValidation>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1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3"/>
  <dimension ref="A1:AB16"/>
  <sheetViews>
    <sheetView view="pageBreakPreview" topLeftCell="A7" zoomScale="90" zoomScaleNormal="85" zoomScaleSheetLayoutView="90" workbookViewId="0">
      <selection activeCell="H10" sqref="H10:L10"/>
    </sheetView>
  </sheetViews>
  <sheetFormatPr defaultColWidth="3" defaultRowHeight="18.75" customHeight="1"/>
  <cols>
    <col min="1" max="1" width="3" style="27"/>
    <col min="2" max="2" width="2" style="27" customWidth="1"/>
    <col min="3" max="3" width="4.625" style="27" customWidth="1"/>
    <col min="4" max="251" width="3" style="27"/>
    <col min="252" max="252" width="3.5" style="27" bestFit="1" customWidth="1"/>
    <col min="253" max="507" width="3" style="27"/>
    <col min="508" max="508" width="3.5" style="27" bestFit="1" customWidth="1"/>
    <col min="509" max="763" width="3" style="27"/>
    <col min="764" max="764" width="3.5" style="27" bestFit="1" customWidth="1"/>
    <col min="765" max="1019" width="3" style="27"/>
    <col min="1020" max="1020" width="3.5" style="27" bestFit="1" customWidth="1"/>
    <col min="1021" max="1275" width="3" style="27"/>
    <col min="1276" max="1276" width="3.5" style="27" bestFit="1" customWidth="1"/>
    <col min="1277" max="1531" width="3" style="27"/>
    <col min="1532" max="1532" width="3.5" style="27" bestFit="1" customWidth="1"/>
    <col min="1533" max="1787" width="3" style="27"/>
    <col min="1788" max="1788" width="3.5" style="27" bestFit="1" customWidth="1"/>
    <col min="1789" max="2043" width="3" style="27"/>
    <col min="2044" max="2044" width="3.5" style="27" bestFit="1" customWidth="1"/>
    <col min="2045" max="2299" width="3" style="27"/>
    <col min="2300" max="2300" width="3.5" style="27" bestFit="1" customWidth="1"/>
    <col min="2301" max="2555" width="3" style="27"/>
    <col min="2556" max="2556" width="3.5" style="27" bestFit="1" customWidth="1"/>
    <col min="2557" max="2811" width="3" style="27"/>
    <col min="2812" max="2812" width="3.5" style="27" bestFit="1" customWidth="1"/>
    <col min="2813" max="3067" width="3" style="27"/>
    <col min="3068" max="3068" width="3.5" style="27" bestFit="1" customWidth="1"/>
    <col min="3069" max="3323" width="3" style="27"/>
    <col min="3324" max="3324" width="3.5" style="27" bestFit="1" customWidth="1"/>
    <col min="3325" max="3579" width="3" style="27"/>
    <col min="3580" max="3580" width="3.5" style="27" bestFit="1" customWidth="1"/>
    <col min="3581" max="3835" width="3" style="27"/>
    <col min="3836" max="3836" width="3.5" style="27" bestFit="1" customWidth="1"/>
    <col min="3837" max="4091" width="3" style="27"/>
    <col min="4092" max="4092" width="3.5" style="27" bestFit="1" customWidth="1"/>
    <col min="4093" max="4347" width="3" style="27"/>
    <col min="4348" max="4348" width="3.5" style="27" bestFit="1" customWidth="1"/>
    <col min="4349" max="4603" width="3" style="27"/>
    <col min="4604" max="4604" width="3.5" style="27" bestFit="1" customWidth="1"/>
    <col min="4605" max="4859" width="3" style="27"/>
    <col min="4860" max="4860" width="3.5" style="27" bestFit="1" customWidth="1"/>
    <col min="4861" max="5115" width="3" style="27"/>
    <col min="5116" max="5116" width="3.5" style="27" bestFit="1" customWidth="1"/>
    <col min="5117" max="5371" width="3" style="27"/>
    <col min="5372" max="5372" width="3.5" style="27" bestFit="1" customWidth="1"/>
    <col min="5373" max="5627" width="3" style="27"/>
    <col min="5628" max="5628" width="3.5" style="27" bestFit="1" customWidth="1"/>
    <col min="5629" max="5883" width="3" style="27"/>
    <col min="5884" max="5884" width="3.5" style="27" bestFit="1" customWidth="1"/>
    <col min="5885" max="6139" width="3" style="27"/>
    <col min="6140" max="6140" width="3.5" style="27" bestFit="1" customWidth="1"/>
    <col min="6141" max="6395" width="3" style="27"/>
    <col min="6396" max="6396" width="3.5" style="27" bestFit="1" customWidth="1"/>
    <col min="6397" max="6651" width="3" style="27"/>
    <col min="6652" max="6652" width="3.5" style="27" bestFit="1" customWidth="1"/>
    <col min="6653" max="6907" width="3" style="27"/>
    <col min="6908" max="6908" width="3.5" style="27" bestFit="1" customWidth="1"/>
    <col min="6909" max="7163" width="3" style="27"/>
    <col min="7164" max="7164" width="3.5" style="27" bestFit="1" customWidth="1"/>
    <col min="7165" max="7419" width="3" style="27"/>
    <col min="7420" max="7420" width="3.5" style="27" bestFit="1" customWidth="1"/>
    <col min="7421" max="7675" width="3" style="27"/>
    <col min="7676" max="7676" width="3.5" style="27" bestFit="1" customWidth="1"/>
    <col min="7677" max="7931" width="3" style="27"/>
    <col min="7932" max="7932" width="3.5" style="27" bestFit="1" customWidth="1"/>
    <col min="7933" max="8187" width="3" style="27"/>
    <col min="8188" max="8188" width="3.5" style="27" bestFit="1" customWidth="1"/>
    <col min="8189" max="8443" width="3" style="27"/>
    <col min="8444" max="8444" width="3.5" style="27" bestFit="1" customWidth="1"/>
    <col min="8445" max="8699" width="3" style="27"/>
    <col min="8700" max="8700" width="3.5" style="27" bestFit="1" customWidth="1"/>
    <col min="8701" max="8955" width="3" style="27"/>
    <col min="8956" max="8956" width="3.5" style="27" bestFit="1" customWidth="1"/>
    <col min="8957" max="9211" width="3" style="27"/>
    <col min="9212" max="9212" width="3.5" style="27" bestFit="1" customWidth="1"/>
    <col min="9213" max="9467" width="3" style="27"/>
    <col min="9468" max="9468" width="3.5" style="27" bestFit="1" customWidth="1"/>
    <col min="9469" max="9723" width="3" style="27"/>
    <col min="9724" max="9724" width="3.5" style="27" bestFit="1" customWidth="1"/>
    <col min="9725" max="9979" width="3" style="27"/>
    <col min="9980" max="9980" width="3.5" style="27" bestFit="1" customWidth="1"/>
    <col min="9981" max="10235" width="3" style="27"/>
    <col min="10236" max="10236" width="3.5" style="27" bestFit="1" customWidth="1"/>
    <col min="10237" max="10491" width="3" style="27"/>
    <col min="10492" max="10492" width="3.5" style="27" bestFit="1" customWidth="1"/>
    <col min="10493" max="10747" width="3" style="27"/>
    <col min="10748" max="10748" width="3.5" style="27" bestFit="1" customWidth="1"/>
    <col min="10749" max="11003" width="3" style="27"/>
    <col min="11004" max="11004" width="3.5" style="27" bestFit="1" customWidth="1"/>
    <col min="11005" max="11259" width="3" style="27"/>
    <col min="11260" max="11260" width="3.5" style="27" bestFit="1" customWidth="1"/>
    <col min="11261" max="11515" width="3" style="27"/>
    <col min="11516" max="11516" width="3.5" style="27" bestFit="1" customWidth="1"/>
    <col min="11517" max="11771" width="3" style="27"/>
    <col min="11772" max="11772" width="3.5" style="27" bestFit="1" customWidth="1"/>
    <col min="11773" max="12027" width="3" style="27"/>
    <col min="12028" max="12028" width="3.5" style="27" bestFit="1" customWidth="1"/>
    <col min="12029" max="12283" width="3" style="27"/>
    <col min="12284" max="12284" width="3.5" style="27" bestFit="1" customWidth="1"/>
    <col min="12285" max="12539" width="3" style="27"/>
    <col min="12540" max="12540" width="3.5" style="27" bestFit="1" customWidth="1"/>
    <col min="12541" max="12795" width="3" style="27"/>
    <col min="12796" max="12796" width="3.5" style="27" bestFit="1" customWidth="1"/>
    <col min="12797" max="13051" width="3" style="27"/>
    <col min="13052" max="13052" width="3.5" style="27" bestFit="1" customWidth="1"/>
    <col min="13053" max="13307" width="3" style="27"/>
    <col min="13308" max="13308" width="3.5" style="27" bestFit="1" customWidth="1"/>
    <col min="13309" max="13563" width="3" style="27"/>
    <col min="13564" max="13564" width="3.5" style="27" bestFit="1" customWidth="1"/>
    <col min="13565" max="13819" width="3" style="27"/>
    <col min="13820" max="13820" width="3.5" style="27" bestFit="1" customWidth="1"/>
    <col min="13821" max="14075" width="3" style="27"/>
    <col min="14076" max="14076" width="3.5" style="27" bestFit="1" customWidth="1"/>
    <col min="14077" max="14331" width="3" style="27"/>
    <col min="14332" max="14332" width="3.5" style="27" bestFit="1" customWidth="1"/>
    <col min="14333" max="14587" width="3" style="27"/>
    <col min="14588" max="14588" width="3.5" style="27" bestFit="1" customWidth="1"/>
    <col min="14589" max="14843" width="3" style="27"/>
    <col min="14844" max="14844" width="3.5" style="27" bestFit="1" customWidth="1"/>
    <col min="14845" max="15099" width="3" style="27"/>
    <col min="15100" max="15100" width="3.5" style="27" bestFit="1" customWidth="1"/>
    <col min="15101" max="15355" width="3" style="27"/>
    <col min="15356" max="15356" width="3.5" style="27" bestFit="1" customWidth="1"/>
    <col min="15357" max="15611" width="3" style="27"/>
    <col min="15612" max="15612" width="3.5" style="27" bestFit="1" customWidth="1"/>
    <col min="15613" max="15867" width="3" style="27"/>
    <col min="15868" max="15868" width="3.5" style="27" bestFit="1" customWidth="1"/>
    <col min="15869" max="16123" width="3" style="27"/>
    <col min="16124" max="16124" width="3.5" style="27" bestFit="1" customWidth="1"/>
    <col min="16125" max="16384" width="3" style="27"/>
  </cols>
  <sheetData>
    <row r="1" spans="1:28" ht="20.100000000000001" customHeight="1">
      <c r="A1" s="29"/>
      <c r="B1" s="33" t="s">
        <v>35</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39.950000000000003" customHeight="1">
      <c r="A2" s="30" t="s">
        <v>173</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0.100000000000001" customHeight="1">
      <c r="A3" s="31"/>
      <c r="B3" s="34"/>
      <c r="C3" s="34"/>
      <c r="D3" s="34"/>
      <c r="E3" s="34"/>
      <c r="F3" s="34"/>
      <c r="G3" s="34"/>
      <c r="H3" s="34"/>
      <c r="I3" s="34"/>
      <c r="J3" s="34"/>
      <c r="K3" s="34"/>
      <c r="L3" s="34"/>
      <c r="M3" s="34"/>
      <c r="N3" s="34"/>
      <c r="O3" s="34"/>
      <c r="P3" s="34"/>
      <c r="Q3" s="34"/>
      <c r="R3" s="34"/>
      <c r="S3" s="34"/>
      <c r="T3" s="34"/>
      <c r="U3" s="246">
        <f>$H$15</f>
        <v>0</v>
      </c>
      <c r="V3" s="246"/>
      <c r="W3" s="246"/>
      <c r="X3" s="246"/>
      <c r="Y3" s="246"/>
      <c r="Z3" s="246"/>
      <c r="AA3" s="246"/>
      <c r="AB3" s="34"/>
    </row>
    <row r="4" spans="1:28"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28" ht="20.100000000000001" customHeight="1">
      <c r="A5" s="31"/>
      <c r="B5" s="34"/>
      <c r="C5" s="34"/>
      <c r="D5" s="34"/>
      <c r="E5" s="34"/>
      <c r="F5" s="34"/>
      <c r="G5" s="34"/>
      <c r="H5" s="30" t="s">
        <v>56</v>
      </c>
      <c r="I5" s="30"/>
      <c r="J5" s="30"/>
      <c r="K5" s="30"/>
      <c r="L5" s="30"/>
      <c r="M5" s="67" t="s">
        <v>27</v>
      </c>
      <c r="N5" s="67"/>
      <c r="O5" s="67"/>
      <c r="P5" s="67"/>
      <c r="Q5" s="67"/>
      <c r="R5" s="35">
        <f>基本情報設定シート!$C$9</f>
        <v>0</v>
      </c>
      <c r="S5" s="35"/>
      <c r="T5" s="35"/>
      <c r="U5" s="35"/>
      <c r="V5" s="35"/>
      <c r="W5" s="35"/>
      <c r="X5" s="35"/>
      <c r="Y5" s="35"/>
      <c r="Z5" s="35"/>
      <c r="AA5" s="35"/>
      <c r="AB5" s="35"/>
    </row>
    <row r="6" spans="1:28" ht="20.100000000000001" customHeight="1">
      <c r="A6" s="31"/>
      <c r="B6" s="34"/>
      <c r="C6" s="34"/>
      <c r="D6" s="34"/>
      <c r="E6" s="34"/>
      <c r="F6" s="34"/>
      <c r="G6" s="34"/>
      <c r="H6" s="30"/>
      <c r="I6" s="30"/>
      <c r="J6" s="30"/>
      <c r="K6" s="30"/>
      <c r="L6" s="30"/>
      <c r="M6" s="68" t="s">
        <v>31</v>
      </c>
      <c r="N6" s="67"/>
      <c r="O6" s="67"/>
      <c r="P6" s="67"/>
      <c r="Q6" s="67"/>
      <c r="R6" s="74">
        <f>基本情報設定シート!$C$3</f>
        <v>0</v>
      </c>
      <c r="S6" s="74"/>
      <c r="T6" s="74"/>
      <c r="U6" s="74"/>
      <c r="V6" s="74"/>
      <c r="W6" s="74"/>
      <c r="X6" s="74"/>
      <c r="Y6" s="74"/>
      <c r="Z6" s="74"/>
      <c r="AA6" s="74"/>
      <c r="AB6" s="74"/>
    </row>
    <row r="7" spans="1:28" ht="20.100000000000001" customHeight="1">
      <c r="A7" s="31"/>
      <c r="B7" s="34"/>
      <c r="C7" s="34"/>
      <c r="D7" s="34"/>
      <c r="E7" s="34"/>
      <c r="F7" s="34"/>
      <c r="G7" s="34"/>
      <c r="H7" s="30"/>
      <c r="I7" s="30"/>
      <c r="J7" s="30"/>
      <c r="K7" s="30"/>
      <c r="L7" s="30"/>
      <c r="M7" s="67"/>
      <c r="N7" s="67"/>
      <c r="O7" s="67"/>
      <c r="P7" s="67"/>
      <c r="Q7" s="67"/>
      <c r="R7" s="74" t="str">
        <f>基本情報設定シート!$C$4&amp;"　"&amp;基本情報設定シート!$C$5</f>
        <v>　</v>
      </c>
      <c r="S7" s="74"/>
      <c r="T7" s="74"/>
      <c r="U7" s="74"/>
      <c r="V7" s="74"/>
      <c r="W7" s="74"/>
      <c r="X7" s="74"/>
      <c r="Y7" s="74"/>
      <c r="Z7" s="74"/>
      <c r="AA7" s="74"/>
      <c r="AB7" s="74"/>
    </row>
    <row r="8" spans="1:28" s="223" customFormat="1" ht="60" customHeight="1">
      <c r="A8" s="45"/>
      <c r="B8" s="36" t="s">
        <v>174</v>
      </c>
      <c r="C8" s="36"/>
      <c r="D8" s="36"/>
      <c r="E8" s="36"/>
      <c r="F8" s="36"/>
      <c r="G8" s="36"/>
      <c r="H8" s="36"/>
      <c r="I8" s="36"/>
      <c r="J8" s="36"/>
      <c r="K8" s="36"/>
      <c r="L8" s="36"/>
      <c r="M8" s="36"/>
      <c r="N8" s="36"/>
      <c r="O8" s="36"/>
      <c r="P8" s="36"/>
      <c r="Q8" s="36"/>
      <c r="R8" s="36"/>
      <c r="S8" s="36"/>
      <c r="T8" s="36"/>
      <c r="U8" s="36"/>
      <c r="V8" s="36"/>
      <c r="W8" s="36"/>
      <c r="X8" s="36"/>
      <c r="Y8" s="36"/>
      <c r="Z8" s="36"/>
      <c r="AA8" s="36"/>
      <c r="AB8" s="45"/>
    </row>
    <row r="9" spans="1:28" s="28" customFormat="1" ht="30" customHeight="1">
      <c r="A9" s="30" t="s">
        <v>7</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28" s="28" customFormat="1" ht="20.100000000000001" customHeight="1">
      <c r="A10" s="30"/>
      <c r="B10" s="224" t="s">
        <v>25</v>
      </c>
      <c r="C10" s="224"/>
      <c r="D10" s="224"/>
      <c r="E10" s="224"/>
      <c r="F10" s="224"/>
      <c r="G10" s="224"/>
      <c r="H10" s="229"/>
      <c r="I10" s="232"/>
      <c r="J10" s="232"/>
      <c r="K10" s="232"/>
      <c r="L10" s="236"/>
      <c r="M10" s="237" t="s">
        <v>9</v>
      </c>
      <c r="N10" s="238"/>
      <c r="O10" s="238"/>
      <c r="P10" s="238"/>
      <c r="Q10" s="241"/>
      <c r="R10" s="242" t="s">
        <v>87</v>
      </c>
      <c r="S10" s="244"/>
      <c r="T10" s="244"/>
      <c r="U10" s="244"/>
      <c r="V10" s="244"/>
      <c r="W10" s="247"/>
      <c r="X10" s="247"/>
      <c r="Y10" s="247"/>
      <c r="Z10" s="244" t="s">
        <v>82</v>
      </c>
      <c r="AA10" s="248"/>
      <c r="AB10" s="30"/>
    </row>
    <row r="11" spans="1:28" s="28" customFormat="1" ht="20.100000000000001" customHeight="1">
      <c r="A11" s="29"/>
      <c r="B11" s="224" t="s">
        <v>4</v>
      </c>
      <c r="C11" s="224"/>
      <c r="D11" s="224"/>
      <c r="E11" s="224"/>
      <c r="F11" s="224"/>
      <c r="G11" s="224"/>
      <c r="H11" s="46" t="e">
        <f>'(別記様式)交付申請書'!$F$10</f>
        <v>#NUM!</v>
      </c>
      <c r="I11" s="47"/>
      <c r="J11" s="47"/>
      <c r="K11" s="47"/>
      <c r="L11" s="48"/>
      <c r="M11" s="237" t="s">
        <v>57</v>
      </c>
      <c r="N11" s="238"/>
      <c r="O11" s="238"/>
      <c r="P11" s="238"/>
      <c r="Q11" s="241"/>
      <c r="R11" s="243" t="str">
        <f>基本情報設定シート!$C$10</f>
        <v>松江市ものづくり関心向上啓発活動支援事業補助金</v>
      </c>
      <c r="S11" s="245"/>
      <c r="T11" s="245"/>
      <c r="U11" s="245"/>
      <c r="V11" s="245"/>
      <c r="W11" s="245"/>
      <c r="X11" s="245"/>
      <c r="Y11" s="245"/>
      <c r="Z11" s="245"/>
      <c r="AA11" s="249"/>
      <c r="AB11" s="29"/>
    </row>
    <row r="12" spans="1:28" s="28" customFormat="1" ht="20.100000000000001" customHeight="1">
      <c r="A12" s="29"/>
      <c r="B12" s="225" t="s">
        <v>19</v>
      </c>
      <c r="C12" s="226"/>
      <c r="D12" s="226"/>
      <c r="E12" s="226"/>
      <c r="F12" s="226"/>
      <c r="G12" s="228"/>
      <c r="H12" s="52" t="str">
        <f>基本情報設定シート!$C$11</f>
        <v>ものづくり関心向上啓発活動支援事業</v>
      </c>
      <c r="I12" s="60"/>
      <c r="J12" s="60"/>
      <c r="K12" s="60"/>
      <c r="L12" s="60"/>
      <c r="M12" s="60"/>
      <c r="N12" s="60"/>
      <c r="O12" s="60"/>
      <c r="P12" s="60"/>
      <c r="Q12" s="60"/>
      <c r="R12" s="60"/>
      <c r="S12" s="60"/>
      <c r="T12" s="60"/>
      <c r="U12" s="60"/>
      <c r="V12" s="60"/>
      <c r="W12" s="60"/>
      <c r="X12" s="60"/>
      <c r="Y12" s="60"/>
      <c r="Z12" s="60"/>
      <c r="AA12" s="79"/>
      <c r="AB12" s="29"/>
    </row>
    <row r="13" spans="1:28" s="28" customFormat="1" ht="99.95" customHeight="1">
      <c r="A13" s="29"/>
      <c r="B13" s="225" t="s">
        <v>59</v>
      </c>
      <c r="C13" s="226"/>
      <c r="D13" s="226"/>
      <c r="E13" s="226"/>
      <c r="F13" s="226"/>
      <c r="G13" s="228"/>
      <c r="H13" s="230">
        <f>'(別記様式)交付申請書'!$K$12</f>
        <v>0</v>
      </c>
      <c r="I13" s="233"/>
      <c r="J13" s="233"/>
      <c r="K13" s="233"/>
      <c r="L13" s="233"/>
      <c r="M13" s="233"/>
      <c r="N13" s="233"/>
      <c r="O13" s="233"/>
      <c r="P13" s="233"/>
      <c r="Q13" s="233"/>
      <c r="R13" s="233"/>
      <c r="S13" s="233"/>
      <c r="T13" s="233"/>
      <c r="U13" s="233"/>
      <c r="V13" s="233"/>
      <c r="W13" s="233"/>
      <c r="X13" s="233"/>
      <c r="Y13" s="233"/>
      <c r="Z13" s="233"/>
      <c r="AA13" s="250"/>
      <c r="AB13" s="29"/>
    </row>
    <row r="14" spans="1:28" s="28" customFormat="1" ht="39.950000000000003" customHeight="1">
      <c r="A14" s="29"/>
      <c r="B14" s="225" t="s">
        <v>60</v>
      </c>
      <c r="C14" s="226"/>
      <c r="D14" s="226"/>
      <c r="E14" s="226"/>
      <c r="F14" s="226"/>
      <c r="G14" s="226"/>
      <c r="H14" s="230">
        <f>'(別記様式)交付申請書'!$K$16</f>
        <v>0</v>
      </c>
      <c r="I14" s="234"/>
      <c r="J14" s="234"/>
      <c r="K14" s="234"/>
      <c r="L14" s="234"/>
      <c r="M14" s="234"/>
      <c r="N14" s="234"/>
      <c r="O14" s="234"/>
      <c r="P14" s="234"/>
      <c r="Q14" s="234"/>
      <c r="R14" s="234"/>
      <c r="S14" s="234"/>
      <c r="T14" s="234"/>
      <c r="U14" s="234"/>
      <c r="V14" s="234"/>
      <c r="W14" s="234"/>
      <c r="X14" s="234"/>
      <c r="Y14" s="234"/>
      <c r="Z14" s="234"/>
      <c r="AA14" s="251"/>
      <c r="AB14" s="29"/>
    </row>
    <row r="15" spans="1:28" s="28" customFormat="1" ht="20.100000000000001" customHeight="1">
      <c r="A15" s="29"/>
      <c r="B15" s="37" t="s">
        <v>61</v>
      </c>
      <c r="C15" s="40"/>
      <c r="D15" s="40"/>
      <c r="E15" s="40"/>
      <c r="F15" s="40"/>
      <c r="G15" s="44"/>
      <c r="H15" s="231">
        <f>'(別記様式)交付申請書'!$N$17</f>
        <v>0</v>
      </c>
      <c r="I15" s="235"/>
      <c r="J15" s="235"/>
      <c r="K15" s="235"/>
      <c r="L15" s="235"/>
      <c r="M15" s="235"/>
      <c r="N15" s="239"/>
      <c r="O15" s="44" t="s">
        <v>62</v>
      </c>
      <c r="P15" s="240"/>
      <c r="Q15" s="240"/>
      <c r="R15" s="240"/>
      <c r="S15" s="240"/>
      <c r="T15" s="240"/>
      <c r="U15" s="231">
        <f>'(別記様式)交付申請書'!$N$18</f>
        <v>0</v>
      </c>
      <c r="V15" s="235"/>
      <c r="W15" s="235"/>
      <c r="X15" s="235"/>
      <c r="Y15" s="235"/>
      <c r="Z15" s="235"/>
      <c r="AA15" s="239"/>
      <c r="AB15" s="29"/>
    </row>
    <row r="16" spans="1:28" ht="20.100000000000001" customHeight="1">
      <c r="A16" s="34"/>
      <c r="B16" s="34"/>
      <c r="C16" s="34"/>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34"/>
    </row>
  </sheetData>
  <sheetProtection algorithmName="SHA-512" hashValue="v2uGCf52FqQUYdqOGNDVBfgTBdiwL5nGuuK/2MAdMcEimns08xl6ltxjNZGSAZJbT5NpvEJFcFcu4NipILkdjg==" saltValue="NDg4aEoEiIoc5pWanGPqNQ==" spinCount="100000" sheet="1" objects="1" scenarios="1" formatColumns="0" formatRows="0"/>
  <mergeCells count="32">
    <mergeCell ref="B1:AB1"/>
    <mergeCell ref="A2:AB2"/>
    <mergeCell ref="U3:AA3"/>
    <mergeCell ref="B4:H4"/>
    <mergeCell ref="M5:Q5"/>
    <mergeCell ref="R5:AB5"/>
    <mergeCell ref="R6:AB6"/>
    <mergeCell ref="R7:AB7"/>
    <mergeCell ref="B8:AA8"/>
    <mergeCell ref="A9:AB9"/>
    <mergeCell ref="B10:G10"/>
    <mergeCell ref="H10:L10"/>
    <mergeCell ref="M10:Q10"/>
    <mergeCell ref="R10:V10"/>
    <mergeCell ref="W10:Y10"/>
    <mergeCell ref="Z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s>
  <phoneticPr fontId="3"/>
  <dataValidations count="2">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交付決定通知書」左上に記載の「指令も産第〇号」の数字を入力してください。" sqref="W10:Y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29" width="3" style="27"/>
    <col min="30" max="30" width="9.5" style="27" bestFit="1" customWidth="1"/>
    <col min="31" max="32" width="20.625" style="27" customWidth="1"/>
    <col min="33" max="263" width="3" style="27"/>
    <col min="264" max="264" width="3.5" style="27" bestFit="1" customWidth="1"/>
    <col min="265" max="519" width="3" style="27"/>
    <col min="520" max="520" width="3.5" style="27" bestFit="1" customWidth="1"/>
    <col min="521" max="775" width="3" style="27"/>
    <col min="776" max="776" width="3.5" style="27" bestFit="1" customWidth="1"/>
    <col min="777" max="1031" width="3" style="27"/>
    <col min="1032" max="1032" width="3.5" style="27" bestFit="1" customWidth="1"/>
    <col min="1033" max="1287" width="3" style="27"/>
    <col min="1288" max="1288" width="3.5" style="27" bestFit="1" customWidth="1"/>
    <col min="1289" max="1543" width="3" style="27"/>
    <col min="1544" max="1544" width="3.5" style="27" bestFit="1" customWidth="1"/>
    <col min="1545" max="1799" width="3" style="27"/>
    <col min="1800" max="1800" width="3.5" style="27" bestFit="1" customWidth="1"/>
    <col min="1801" max="2055" width="3" style="27"/>
    <col min="2056" max="2056" width="3.5" style="27" bestFit="1" customWidth="1"/>
    <col min="2057" max="2311" width="3" style="27"/>
    <col min="2312" max="2312" width="3.5" style="27" bestFit="1" customWidth="1"/>
    <col min="2313" max="2567" width="3" style="27"/>
    <col min="2568" max="2568" width="3.5" style="27" bestFit="1" customWidth="1"/>
    <col min="2569" max="2823" width="3" style="27"/>
    <col min="2824" max="2824" width="3.5" style="27" bestFit="1" customWidth="1"/>
    <col min="2825" max="3079" width="3" style="27"/>
    <col min="3080" max="3080" width="3.5" style="27" bestFit="1" customWidth="1"/>
    <col min="3081" max="3335" width="3" style="27"/>
    <col min="3336" max="3336" width="3.5" style="27" bestFit="1" customWidth="1"/>
    <col min="3337" max="3591" width="3" style="27"/>
    <col min="3592" max="3592" width="3.5" style="27" bestFit="1" customWidth="1"/>
    <col min="3593" max="3847" width="3" style="27"/>
    <col min="3848" max="3848" width="3.5" style="27" bestFit="1" customWidth="1"/>
    <col min="3849" max="4103" width="3" style="27"/>
    <col min="4104" max="4104" width="3.5" style="27" bestFit="1" customWidth="1"/>
    <col min="4105" max="4359" width="3" style="27"/>
    <col min="4360" max="4360" width="3.5" style="27" bestFit="1" customWidth="1"/>
    <col min="4361" max="4615" width="3" style="27"/>
    <col min="4616" max="4616" width="3.5" style="27" bestFit="1" customWidth="1"/>
    <col min="4617" max="4871" width="3" style="27"/>
    <col min="4872" max="4872" width="3.5" style="27" bestFit="1" customWidth="1"/>
    <col min="4873" max="5127" width="3" style="27"/>
    <col min="5128" max="5128" width="3.5" style="27" bestFit="1" customWidth="1"/>
    <col min="5129" max="5383" width="3" style="27"/>
    <col min="5384" max="5384" width="3.5" style="27" bestFit="1" customWidth="1"/>
    <col min="5385" max="5639" width="3" style="27"/>
    <col min="5640" max="5640" width="3.5" style="27" bestFit="1" customWidth="1"/>
    <col min="5641" max="5895" width="3" style="27"/>
    <col min="5896" max="5896" width="3.5" style="27" bestFit="1" customWidth="1"/>
    <col min="5897" max="6151" width="3" style="27"/>
    <col min="6152" max="6152" width="3.5" style="27" bestFit="1" customWidth="1"/>
    <col min="6153" max="6407" width="3" style="27"/>
    <col min="6408" max="6408" width="3.5" style="27" bestFit="1" customWidth="1"/>
    <col min="6409" max="6663" width="3" style="27"/>
    <col min="6664" max="6664" width="3.5" style="27" bestFit="1" customWidth="1"/>
    <col min="6665" max="6919" width="3" style="27"/>
    <col min="6920" max="6920" width="3.5" style="27" bestFit="1" customWidth="1"/>
    <col min="6921" max="7175" width="3" style="27"/>
    <col min="7176" max="7176" width="3.5" style="27" bestFit="1" customWidth="1"/>
    <col min="7177" max="7431" width="3" style="27"/>
    <col min="7432" max="7432" width="3.5" style="27" bestFit="1" customWidth="1"/>
    <col min="7433" max="7687" width="3" style="27"/>
    <col min="7688" max="7688" width="3.5" style="27" bestFit="1" customWidth="1"/>
    <col min="7689" max="7943" width="3" style="27"/>
    <col min="7944" max="7944" width="3.5" style="27" bestFit="1" customWidth="1"/>
    <col min="7945" max="8199" width="3" style="27"/>
    <col min="8200" max="8200" width="3.5" style="27" bestFit="1" customWidth="1"/>
    <col min="8201" max="8455" width="3" style="27"/>
    <col min="8456" max="8456" width="3.5" style="27" bestFit="1" customWidth="1"/>
    <col min="8457" max="8711" width="3" style="27"/>
    <col min="8712" max="8712" width="3.5" style="27" bestFit="1" customWidth="1"/>
    <col min="8713" max="8967" width="3" style="27"/>
    <col min="8968" max="8968" width="3.5" style="27" bestFit="1" customWidth="1"/>
    <col min="8969" max="9223" width="3" style="27"/>
    <col min="9224" max="9224" width="3.5" style="27" bestFit="1" customWidth="1"/>
    <col min="9225" max="9479" width="3" style="27"/>
    <col min="9480" max="9480" width="3.5" style="27" bestFit="1" customWidth="1"/>
    <col min="9481" max="9735" width="3" style="27"/>
    <col min="9736" max="9736" width="3.5" style="27" bestFit="1" customWidth="1"/>
    <col min="9737" max="9991" width="3" style="27"/>
    <col min="9992" max="9992" width="3.5" style="27" bestFit="1" customWidth="1"/>
    <col min="9993" max="10247" width="3" style="27"/>
    <col min="10248" max="10248" width="3.5" style="27" bestFit="1" customWidth="1"/>
    <col min="10249" max="10503" width="3" style="27"/>
    <col min="10504" max="10504" width="3.5" style="27" bestFit="1" customWidth="1"/>
    <col min="10505" max="10759" width="3" style="27"/>
    <col min="10760" max="10760" width="3.5" style="27" bestFit="1" customWidth="1"/>
    <col min="10761" max="11015" width="3" style="27"/>
    <col min="11016" max="11016" width="3.5" style="27" bestFit="1" customWidth="1"/>
    <col min="11017" max="11271" width="3" style="27"/>
    <col min="11272" max="11272" width="3.5" style="27" bestFit="1" customWidth="1"/>
    <col min="11273" max="11527" width="3" style="27"/>
    <col min="11528" max="11528" width="3.5" style="27" bestFit="1" customWidth="1"/>
    <col min="11529" max="11783" width="3" style="27"/>
    <col min="11784" max="11784" width="3.5" style="27" bestFit="1" customWidth="1"/>
    <col min="11785" max="12039" width="3" style="27"/>
    <col min="12040" max="12040" width="3.5" style="27" bestFit="1" customWidth="1"/>
    <col min="12041" max="12295" width="3" style="27"/>
    <col min="12296" max="12296" width="3.5" style="27" bestFit="1" customWidth="1"/>
    <col min="12297" max="12551" width="3" style="27"/>
    <col min="12552" max="12552" width="3.5" style="27" bestFit="1" customWidth="1"/>
    <col min="12553" max="12807" width="3" style="27"/>
    <col min="12808" max="12808" width="3.5" style="27" bestFit="1" customWidth="1"/>
    <col min="12809" max="13063" width="3" style="27"/>
    <col min="13064" max="13064" width="3.5" style="27" bestFit="1" customWidth="1"/>
    <col min="13065" max="13319" width="3" style="27"/>
    <col min="13320" max="13320" width="3.5" style="27" bestFit="1" customWidth="1"/>
    <col min="13321" max="13575" width="3" style="27"/>
    <col min="13576" max="13576" width="3.5" style="27" bestFit="1" customWidth="1"/>
    <col min="13577" max="13831" width="3" style="27"/>
    <col min="13832" max="13832" width="3.5" style="27" bestFit="1" customWidth="1"/>
    <col min="13833" max="14087" width="3" style="27"/>
    <col min="14088" max="14088" width="3.5" style="27" bestFit="1" customWidth="1"/>
    <col min="14089" max="14343" width="3" style="27"/>
    <col min="14344" max="14344" width="3.5" style="27" bestFit="1" customWidth="1"/>
    <col min="14345" max="14599" width="3" style="27"/>
    <col min="14600" max="14600" width="3.5" style="27" bestFit="1" customWidth="1"/>
    <col min="14601" max="14855" width="3" style="27"/>
    <col min="14856" max="14856" width="3.5" style="27" bestFit="1" customWidth="1"/>
    <col min="14857" max="15111" width="3" style="27"/>
    <col min="15112" max="15112" width="3.5" style="27" bestFit="1" customWidth="1"/>
    <col min="15113" max="15367" width="3" style="27"/>
    <col min="15368" max="15368" width="3.5" style="27" bestFit="1" customWidth="1"/>
    <col min="15369" max="15623" width="3" style="27"/>
    <col min="15624" max="15624" width="3.5" style="27" bestFit="1" customWidth="1"/>
    <col min="15625" max="15879" width="3" style="27"/>
    <col min="15880" max="15880" width="3.5" style="27" bestFit="1" customWidth="1"/>
    <col min="15881" max="16135" width="3" style="27"/>
    <col min="16136" max="16136" width="3.5" style="27" bestFit="1" customWidth="1"/>
    <col min="16137" max="16384" width="3" style="27"/>
  </cols>
  <sheetData>
    <row r="1" spans="1:32" ht="20.100000000000001" customHeight="1">
      <c r="A1" s="29"/>
      <c r="B1" s="33" t="s">
        <v>68</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2" ht="39.950000000000003" customHeight="1">
      <c r="A2" s="30" t="s">
        <v>100</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68"/>
      <c r="AD2" s="268"/>
    </row>
    <row r="3" spans="1:32" ht="20.100000000000001" customHeight="1">
      <c r="A3" s="31"/>
      <c r="B3" s="34"/>
      <c r="C3" s="34"/>
      <c r="D3" s="34"/>
      <c r="E3" s="34"/>
      <c r="F3" s="34"/>
      <c r="G3" s="34"/>
      <c r="H3" s="34"/>
      <c r="I3" s="34"/>
      <c r="J3" s="34"/>
      <c r="K3" s="34"/>
      <c r="L3" s="34"/>
      <c r="M3" s="34"/>
      <c r="N3" s="34"/>
      <c r="O3" s="34"/>
      <c r="P3" s="34"/>
      <c r="Q3" s="34"/>
      <c r="R3" s="34"/>
      <c r="S3" s="34"/>
      <c r="T3" s="34"/>
      <c r="U3" s="75"/>
      <c r="V3" s="75"/>
      <c r="W3" s="75"/>
      <c r="X3" s="75"/>
      <c r="Y3" s="75"/>
      <c r="Z3" s="75"/>
      <c r="AA3" s="75"/>
      <c r="AB3" s="34"/>
    </row>
    <row r="4" spans="1:32" ht="20.100000000000001" customHeight="1">
      <c r="A4" s="32"/>
      <c r="B4" s="35" t="s">
        <v>26</v>
      </c>
      <c r="C4" s="35"/>
      <c r="D4" s="35"/>
      <c r="E4" s="35"/>
      <c r="F4" s="35"/>
      <c r="G4" s="35"/>
      <c r="H4" s="35"/>
      <c r="I4" s="35"/>
      <c r="J4" s="35"/>
      <c r="K4" s="32"/>
      <c r="L4" s="32"/>
      <c r="M4" s="32"/>
      <c r="N4" s="34"/>
      <c r="O4" s="34"/>
      <c r="P4" s="34"/>
      <c r="Q4" s="34"/>
      <c r="R4" s="34"/>
      <c r="S4" s="34"/>
      <c r="T4" s="34"/>
      <c r="U4" s="34"/>
      <c r="V4" s="34"/>
      <c r="W4" s="34"/>
      <c r="X4" s="34"/>
      <c r="Y4" s="34"/>
      <c r="Z4" s="34"/>
      <c r="AA4" s="34"/>
      <c r="AB4" s="34"/>
    </row>
    <row r="5" spans="1:32" ht="20.100000000000001" customHeight="1">
      <c r="A5" s="31"/>
      <c r="B5" s="34"/>
      <c r="C5" s="34"/>
      <c r="D5" s="34"/>
      <c r="E5" s="34"/>
      <c r="F5" s="34"/>
      <c r="G5" s="34"/>
      <c r="H5" s="30" t="s">
        <v>56</v>
      </c>
      <c r="I5" s="30"/>
      <c r="J5" s="30"/>
      <c r="K5" s="30"/>
      <c r="L5" s="30"/>
      <c r="M5" s="67" t="s">
        <v>27</v>
      </c>
      <c r="N5" s="67"/>
      <c r="O5" s="67"/>
      <c r="P5" s="67"/>
      <c r="Q5" s="67"/>
      <c r="R5" s="74">
        <f>基本情報設定シート!$C$9</f>
        <v>0</v>
      </c>
      <c r="S5" s="74"/>
      <c r="T5" s="74"/>
      <c r="U5" s="74"/>
      <c r="V5" s="74"/>
      <c r="W5" s="74"/>
      <c r="X5" s="74"/>
      <c r="Y5" s="74"/>
      <c r="Z5" s="74"/>
      <c r="AA5" s="74"/>
      <c r="AB5" s="74"/>
    </row>
    <row r="6" spans="1:32" ht="20.100000000000001" customHeight="1">
      <c r="A6" s="31"/>
      <c r="B6" s="34"/>
      <c r="C6" s="34"/>
      <c r="D6" s="34"/>
      <c r="E6" s="34"/>
      <c r="F6" s="34"/>
      <c r="G6" s="34"/>
      <c r="H6" s="30"/>
      <c r="I6" s="30"/>
      <c r="J6" s="30"/>
      <c r="K6" s="30"/>
      <c r="L6" s="30"/>
      <c r="M6" s="68" t="s">
        <v>31</v>
      </c>
      <c r="N6" s="67"/>
      <c r="O6" s="67"/>
      <c r="P6" s="67"/>
      <c r="Q6" s="67"/>
      <c r="R6" s="74">
        <f>基本情報設定シート!$C$3</f>
        <v>0</v>
      </c>
      <c r="S6" s="74"/>
      <c r="T6" s="74"/>
      <c r="U6" s="74"/>
      <c r="V6" s="74"/>
      <c r="W6" s="74"/>
      <c r="X6" s="74"/>
      <c r="Y6" s="74"/>
      <c r="Z6" s="74"/>
      <c r="AA6" s="74"/>
      <c r="AB6" s="74"/>
    </row>
    <row r="7" spans="1:32" ht="20.100000000000001" customHeight="1">
      <c r="A7" s="31"/>
      <c r="B7" s="34"/>
      <c r="C7" s="34"/>
      <c r="D7" s="34"/>
      <c r="E7" s="34"/>
      <c r="F7" s="34"/>
      <c r="G7" s="34"/>
      <c r="H7" s="30"/>
      <c r="I7" s="30"/>
      <c r="J7" s="30"/>
      <c r="K7" s="30"/>
      <c r="L7" s="30"/>
      <c r="M7" s="67"/>
      <c r="N7" s="67"/>
      <c r="O7" s="67"/>
      <c r="P7" s="67"/>
      <c r="Q7" s="67"/>
      <c r="R7" s="74" t="str">
        <f>基本情報設定シート!$C$4&amp;"　"&amp;基本情報設定シート!$C$5</f>
        <v>　</v>
      </c>
      <c r="S7" s="74"/>
      <c r="T7" s="74"/>
      <c r="U7" s="74"/>
      <c r="V7" s="74"/>
      <c r="W7" s="74"/>
      <c r="X7" s="74"/>
      <c r="Y7" s="74"/>
      <c r="Z7" s="74"/>
      <c r="AA7" s="74"/>
      <c r="AB7" s="74"/>
    </row>
    <row r="8" spans="1:32" s="252" customFormat="1" ht="60" customHeight="1">
      <c r="A8" s="36"/>
      <c r="B8" s="36" t="s">
        <v>170</v>
      </c>
      <c r="C8" s="36"/>
      <c r="D8" s="36"/>
      <c r="E8" s="36"/>
      <c r="F8" s="36"/>
      <c r="G8" s="36"/>
      <c r="H8" s="36"/>
      <c r="I8" s="36"/>
      <c r="J8" s="36"/>
      <c r="K8" s="36"/>
      <c r="L8" s="36"/>
      <c r="M8" s="36"/>
      <c r="N8" s="36"/>
      <c r="O8" s="36"/>
      <c r="P8" s="36"/>
      <c r="Q8" s="36"/>
      <c r="R8" s="36"/>
      <c r="S8" s="36"/>
      <c r="T8" s="36"/>
      <c r="U8" s="36"/>
      <c r="V8" s="36"/>
      <c r="W8" s="36"/>
      <c r="X8" s="36"/>
      <c r="Y8" s="36"/>
      <c r="Z8" s="36"/>
      <c r="AA8" s="36"/>
      <c r="AB8" s="36"/>
      <c r="AC8" s="252"/>
      <c r="AD8" s="223"/>
      <c r="AE8" s="270" t="s">
        <v>183</v>
      </c>
      <c r="AF8" s="273"/>
    </row>
    <row r="9" spans="1:32" s="28" customFormat="1" ht="30" customHeight="1">
      <c r="A9" s="30" t="s">
        <v>7</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D9" s="269" t="s">
        <v>262</v>
      </c>
      <c r="AE9" s="271" t="s">
        <v>181</v>
      </c>
      <c r="AF9" s="271" t="s">
        <v>182</v>
      </c>
    </row>
    <row r="10" spans="1:32" s="28" customFormat="1" ht="39.950000000000003" customHeight="1">
      <c r="A10" s="29"/>
      <c r="B10" s="224" t="s">
        <v>25</v>
      </c>
      <c r="C10" s="224"/>
      <c r="D10" s="224"/>
      <c r="E10" s="224"/>
      <c r="F10" s="224"/>
      <c r="G10" s="224"/>
      <c r="H10" s="256" t="str">
        <f>IF($AE$10&lt;&gt;"",TEXT('(様式4号)着手届'!$H$10,"ggge年m月d日")&amp;CHAR(10)&amp;TEXT($AE$10,"ggge年m月d日"),TEXT('(様式4号)着手届'!$H$10,"ggge年m月d日"))</f>
        <v>明治33年1月0日</v>
      </c>
      <c r="I10" s="258"/>
      <c r="J10" s="258"/>
      <c r="K10" s="258"/>
      <c r="L10" s="259"/>
      <c r="M10" s="237" t="s">
        <v>9</v>
      </c>
      <c r="N10" s="238"/>
      <c r="O10" s="238"/>
      <c r="P10" s="238"/>
      <c r="Q10" s="241"/>
      <c r="R10" s="237" t="str">
        <f>IF($AF$10&lt;&gt;"",CONCATENATE('(様式4号)着手届'!R10,'(様式4号)着手届'!W10,'(様式4号)着手届'!Z10)&amp;CHAR(10)&amp;CONCATENATE("指令も産第",$AF$10,"号の2"),CONCATENATE('(様式4号)着手届'!R10,'(様式4号)着手届'!W10,'(様式4号)着手届'!Z10))</f>
        <v>指令も産第号</v>
      </c>
      <c r="S10" s="238"/>
      <c r="T10" s="238"/>
      <c r="U10" s="238"/>
      <c r="V10" s="238"/>
      <c r="W10" s="238"/>
      <c r="X10" s="238"/>
      <c r="Y10" s="238"/>
      <c r="Z10" s="238"/>
      <c r="AA10" s="241"/>
      <c r="AB10" s="29"/>
      <c r="AD10" s="269" t="s">
        <v>146</v>
      </c>
      <c r="AE10" s="272"/>
      <c r="AF10" s="274"/>
    </row>
    <row r="11" spans="1:32" s="28" customFormat="1" ht="20.100000000000001" customHeight="1">
      <c r="A11" s="29"/>
      <c r="B11" s="224" t="s">
        <v>4</v>
      </c>
      <c r="C11" s="224"/>
      <c r="D11" s="224"/>
      <c r="E11" s="224"/>
      <c r="F11" s="224"/>
      <c r="G11" s="255" t="e">
        <f>'(別記様式)交付申請書'!$F$10</f>
        <v>#NUM!</v>
      </c>
      <c r="H11" s="257"/>
      <c r="I11" s="257"/>
      <c r="J11" s="257"/>
      <c r="K11" s="257"/>
      <c r="L11" s="260"/>
      <c r="M11" s="237" t="s">
        <v>57</v>
      </c>
      <c r="N11" s="238"/>
      <c r="O11" s="238"/>
      <c r="P11" s="238"/>
      <c r="Q11" s="241"/>
      <c r="R11" s="245" t="str">
        <f>基本情報設定シート!$C$10</f>
        <v>松江市ものづくり関心向上啓発活動支援事業補助金</v>
      </c>
      <c r="S11" s="245"/>
      <c r="T11" s="245"/>
      <c r="U11" s="245"/>
      <c r="V11" s="245"/>
      <c r="W11" s="245"/>
      <c r="X11" s="245"/>
      <c r="Y11" s="245"/>
      <c r="Z11" s="245"/>
      <c r="AA11" s="249"/>
      <c r="AB11" s="29"/>
    </row>
    <row r="12" spans="1:32" s="28" customFormat="1" ht="20.100000000000001" customHeight="1">
      <c r="A12" s="29"/>
      <c r="B12" s="38" t="s">
        <v>55</v>
      </c>
      <c r="C12" s="41"/>
      <c r="D12" s="41"/>
      <c r="E12" s="41"/>
      <c r="F12" s="41"/>
      <c r="G12" s="41"/>
      <c r="H12" s="41"/>
      <c r="I12" s="41"/>
      <c r="J12" s="41"/>
      <c r="K12" s="41"/>
      <c r="L12" s="49"/>
      <c r="M12" s="52" t="str">
        <f>基本情報設定シート!$C$11</f>
        <v>ものづくり関心向上啓発活動支援事業</v>
      </c>
      <c r="N12" s="60"/>
      <c r="O12" s="60"/>
      <c r="P12" s="60"/>
      <c r="Q12" s="60"/>
      <c r="R12" s="60"/>
      <c r="S12" s="60"/>
      <c r="T12" s="60"/>
      <c r="U12" s="60"/>
      <c r="V12" s="60"/>
      <c r="W12" s="60"/>
      <c r="X12" s="60"/>
      <c r="Y12" s="60"/>
      <c r="Z12" s="60"/>
      <c r="AA12" s="79"/>
      <c r="AB12" s="29"/>
    </row>
    <row r="13" spans="1:32" s="28" customFormat="1" ht="39.950000000000003" customHeight="1">
      <c r="A13" s="29"/>
      <c r="B13" s="38" t="s">
        <v>14</v>
      </c>
      <c r="C13" s="41"/>
      <c r="D13" s="41"/>
      <c r="E13" s="41"/>
      <c r="F13" s="41"/>
      <c r="G13" s="41"/>
      <c r="H13" s="41"/>
      <c r="I13" s="41"/>
      <c r="J13" s="41"/>
      <c r="K13" s="41"/>
      <c r="L13" s="49"/>
      <c r="M13" s="54">
        <f>'(別記様式)交付申請書'!$K$15</f>
        <v>0</v>
      </c>
      <c r="N13" s="62"/>
      <c r="O13" s="62"/>
      <c r="P13" s="62"/>
      <c r="Q13" s="62"/>
      <c r="R13" s="62"/>
      <c r="S13" s="62"/>
      <c r="T13" s="62"/>
      <c r="U13" s="62"/>
      <c r="V13" s="62"/>
      <c r="W13" s="62"/>
      <c r="X13" s="62"/>
      <c r="Y13" s="62"/>
      <c r="Z13" s="234" t="s">
        <v>21</v>
      </c>
      <c r="AA13" s="251"/>
      <c r="AB13" s="29"/>
    </row>
    <row r="14" spans="1:32" s="28" customFormat="1" ht="39.950000000000003" customHeight="1">
      <c r="A14" s="29"/>
      <c r="B14" s="38" t="s">
        <v>92</v>
      </c>
      <c r="C14" s="41"/>
      <c r="D14" s="41"/>
      <c r="E14" s="41"/>
      <c r="F14" s="41"/>
      <c r="G14" s="41"/>
      <c r="H14" s="41"/>
      <c r="I14" s="41"/>
      <c r="J14" s="41"/>
      <c r="K14" s="41"/>
      <c r="L14" s="49"/>
      <c r="M14" s="262" t="str">
        <f>IFERROR(IF($R$14&gt;0,"（増額）","（減額）"),"")</f>
        <v>（増額）</v>
      </c>
      <c r="N14" s="264"/>
      <c r="O14" s="264"/>
      <c r="P14" s="264"/>
      <c r="Q14" s="264"/>
      <c r="R14" s="266" t="str">
        <f>IFERROR($M$15-$M$13,"")</f>
        <v/>
      </c>
      <c r="S14" s="266"/>
      <c r="T14" s="266"/>
      <c r="U14" s="266"/>
      <c r="V14" s="266"/>
      <c r="W14" s="266"/>
      <c r="X14" s="266"/>
      <c r="Y14" s="266"/>
      <c r="Z14" s="234" t="s">
        <v>21</v>
      </c>
      <c r="AA14" s="251"/>
      <c r="AB14" s="29"/>
    </row>
    <row r="15" spans="1:32" s="28" customFormat="1" ht="39.950000000000003" customHeight="1">
      <c r="A15" s="29"/>
      <c r="B15" s="253" t="s">
        <v>93</v>
      </c>
      <c r="C15" s="254"/>
      <c r="D15" s="254"/>
      <c r="E15" s="254"/>
      <c r="F15" s="254"/>
      <c r="G15" s="254"/>
      <c r="H15" s="254"/>
      <c r="I15" s="254"/>
      <c r="J15" s="254"/>
      <c r="K15" s="254"/>
      <c r="L15" s="261"/>
      <c r="M15" s="54" t="str">
        <f>'(別紙2)変更事業計画書'!$K$53</f>
        <v/>
      </c>
      <c r="N15" s="62"/>
      <c r="O15" s="62"/>
      <c r="P15" s="62"/>
      <c r="Q15" s="62"/>
      <c r="R15" s="62"/>
      <c r="S15" s="62"/>
      <c r="T15" s="62"/>
      <c r="U15" s="62"/>
      <c r="V15" s="62"/>
      <c r="W15" s="62"/>
      <c r="X15" s="62"/>
      <c r="Y15" s="62"/>
      <c r="Z15" s="234" t="s">
        <v>21</v>
      </c>
      <c r="AA15" s="251"/>
      <c r="AB15" s="29"/>
    </row>
    <row r="16" spans="1:32" s="28" customFormat="1" ht="99.95" customHeight="1">
      <c r="A16" s="29"/>
      <c r="B16" s="225" t="s">
        <v>94</v>
      </c>
      <c r="C16" s="226"/>
      <c r="D16" s="226"/>
      <c r="E16" s="226"/>
      <c r="F16" s="226"/>
      <c r="G16" s="226"/>
      <c r="H16" s="226"/>
      <c r="I16" s="226"/>
      <c r="J16" s="226"/>
      <c r="K16" s="226"/>
      <c r="L16" s="228"/>
      <c r="M16" s="55"/>
      <c r="N16" s="63"/>
      <c r="O16" s="63"/>
      <c r="P16" s="63"/>
      <c r="Q16" s="63"/>
      <c r="R16" s="63"/>
      <c r="S16" s="63"/>
      <c r="T16" s="63"/>
      <c r="U16" s="63"/>
      <c r="V16" s="63"/>
      <c r="W16" s="63"/>
      <c r="X16" s="63"/>
      <c r="Y16" s="63"/>
      <c r="Z16" s="63"/>
      <c r="AA16" s="81"/>
      <c r="AB16" s="29"/>
    </row>
    <row r="17" spans="1:31" s="28" customFormat="1" ht="99.95" customHeight="1">
      <c r="A17" s="29"/>
      <c r="B17" s="225" t="s">
        <v>96</v>
      </c>
      <c r="C17" s="226"/>
      <c r="D17" s="226"/>
      <c r="E17" s="226"/>
      <c r="F17" s="226"/>
      <c r="G17" s="226"/>
      <c r="H17" s="226"/>
      <c r="I17" s="226"/>
      <c r="J17" s="226"/>
      <c r="K17" s="226"/>
      <c r="L17" s="228"/>
      <c r="M17" s="55"/>
      <c r="N17" s="63"/>
      <c r="O17" s="63"/>
      <c r="P17" s="63"/>
      <c r="Q17" s="63"/>
      <c r="R17" s="63"/>
      <c r="S17" s="63"/>
      <c r="T17" s="63"/>
      <c r="U17" s="63"/>
      <c r="V17" s="63"/>
      <c r="W17" s="63"/>
      <c r="X17" s="63"/>
      <c r="Y17" s="63"/>
      <c r="Z17" s="63"/>
      <c r="AA17" s="81"/>
      <c r="AB17" s="29"/>
    </row>
    <row r="18" spans="1:31" s="28" customFormat="1" ht="39.950000000000003" customHeight="1">
      <c r="A18" s="29"/>
      <c r="B18" s="38" t="s">
        <v>97</v>
      </c>
      <c r="C18" s="254"/>
      <c r="D18" s="254"/>
      <c r="E18" s="254"/>
      <c r="F18" s="254"/>
      <c r="G18" s="254"/>
      <c r="H18" s="254"/>
      <c r="I18" s="254"/>
      <c r="J18" s="254"/>
      <c r="K18" s="254"/>
      <c r="L18" s="261"/>
      <c r="M18" s="54" t="str">
        <f>'(別紙2)変更事業計画書'!$K$51</f>
        <v/>
      </c>
      <c r="N18" s="62"/>
      <c r="O18" s="62"/>
      <c r="P18" s="62"/>
      <c r="Q18" s="62"/>
      <c r="R18" s="62"/>
      <c r="S18" s="62"/>
      <c r="T18" s="62"/>
      <c r="U18" s="62"/>
      <c r="V18" s="62"/>
      <c r="W18" s="62"/>
      <c r="X18" s="62"/>
      <c r="Y18" s="62"/>
      <c r="Z18" s="234" t="s">
        <v>21</v>
      </c>
      <c r="AA18" s="251"/>
      <c r="AB18" s="29"/>
    </row>
    <row r="19" spans="1:31" s="28" customFormat="1" ht="20.100000000000001" customHeight="1">
      <c r="A19" s="29"/>
      <c r="B19" s="37" t="s">
        <v>52</v>
      </c>
      <c r="C19" s="40"/>
      <c r="D19" s="40"/>
      <c r="E19" s="40"/>
      <c r="F19" s="40"/>
      <c r="G19" s="40"/>
      <c r="H19" s="40"/>
      <c r="I19" s="40"/>
      <c r="J19" s="40"/>
      <c r="K19" s="40"/>
      <c r="L19" s="44"/>
      <c r="M19" s="263" t="s">
        <v>169</v>
      </c>
      <c r="N19" s="265"/>
      <c r="O19" s="265"/>
      <c r="P19" s="265"/>
      <c r="Q19" s="265"/>
      <c r="R19" s="265"/>
      <c r="S19" s="265"/>
      <c r="T19" s="265"/>
      <c r="U19" s="265"/>
      <c r="V19" s="265"/>
      <c r="W19" s="265"/>
      <c r="X19" s="265"/>
      <c r="Y19" s="265"/>
      <c r="Z19" s="265"/>
      <c r="AA19" s="267"/>
      <c r="AB19" s="29"/>
    </row>
    <row r="20" spans="1:31" ht="20.100000000000001" customHeight="1">
      <c r="A20" s="34"/>
      <c r="B20" s="34"/>
      <c r="C20" s="34"/>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34"/>
      <c r="AC20" s="28"/>
      <c r="AD20" s="28"/>
      <c r="AE20" s="28"/>
    </row>
    <row r="21" spans="1:31" ht="18.75" customHeight="1">
      <c r="AC21" s="28"/>
      <c r="AD21" s="28"/>
      <c r="AE21" s="28"/>
    </row>
    <row r="22" spans="1:31" ht="18.75" customHeight="1">
      <c r="AC22" s="28"/>
      <c r="AD22" s="28"/>
      <c r="AE22" s="28"/>
    </row>
    <row r="23" spans="1:31" ht="18.75" customHeight="1">
      <c r="AC23" s="28"/>
      <c r="AD23" s="28"/>
      <c r="AE23" s="28"/>
    </row>
    <row r="24" spans="1:31" ht="18.75" customHeight="1">
      <c r="AC24" s="28"/>
      <c r="AD24" s="28"/>
      <c r="AE24" s="28"/>
    </row>
  </sheetData>
  <sheetProtection algorithmName="SHA-512" hashValue="Hy/6rlZa509WKtfEJZmGApmwzCWC8QgSMgjYuBuOiEKZmfPBvMrh93BGLMdDJCC/RFsfsS8sIjnyx95DfR7wWQ==" saltValue="j5jixEihf4XAFuucHjXEYQ==" spinCount="100000" sheet="1" objects="1" scenarios="1" formatColumn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4">
    <dataValidation allowBlank="1" showDropDown="0" showInputMessage="1" showErrorMessage="1" prompt="申請日を入力してください。_x000a_「2025/4/1」のように入力してください。_x000a_自動で和暦表記になります。" sqref="U3:AA3"/>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U59"/>
  <sheetViews>
    <sheetView view="pageBreakPreview" zoomScaleSheetLayoutView="100" workbookViewId="0">
      <selection activeCell="E12" sqref="E12:M12"/>
    </sheetView>
  </sheetViews>
  <sheetFormatPr defaultRowHeight="18.75"/>
  <cols>
    <col min="1" max="1" width="13.625" style="87" customWidth="1"/>
    <col min="2" max="2" width="2.625" style="87" customWidth="1"/>
    <col min="3" max="4" width="8.625" style="88" customWidth="1"/>
    <col min="5" max="12" width="6.625" style="87" customWidth="1"/>
    <col min="13" max="13" width="2.625" style="87" customWidth="1"/>
    <col min="14" max="16" width="9" style="8" hidden="1" customWidth="1"/>
    <col min="17" max="16384" width="9" style="8" customWidth="1"/>
  </cols>
  <sheetData>
    <row r="1" spans="1:21">
      <c r="A1" s="89" t="s">
        <v>247</v>
      </c>
      <c r="B1" s="89"/>
      <c r="C1" s="30"/>
      <c r="D1" s="30"/>
      <c r="E1" s="89"/>
      <c r="F1" s="89"/>
      <c r="G1" s="89"/>
      <c r="H1" s="89"/>
      <c r="I1" s="89"/>
      <c r="J1" s="89"/>
      <c r="K1" s="89"/>
      <c r="L1" s="89"/>
      <c r="M1" s="89"/>
    </row>
    <row r="2" spans="1:21" ht="30" customHeight="1">
      <c r="A2" s="90" t="str">
        <f>基本情報設定シート!$C$10&amp;"　変更事業計画書"</f>
        <v>松江市ものづくり関心向上啓発活動支援事業補助金　変更事業計画書</v>
      </c>
      <c r="B2" s="90"/>
      <c r="C2" s="90"/>
      <c r="D2" s="90"/>
      <c r="E2" s="90"/>
      <c r="F2" s="90"/>
      <c r="G2" s="90"/>
      <c r="H2" s="90"/>
      <c r="I2" s="90"/>
      <c r="J2" s="90"/>
      <c r="K2" s="90"/>
      <c r="L2" s="90"/>
      <c r="M2" s="90"/>
    </row>
    <row r="3" spans="1:21" s="87" customFormat="1" ht="18.75" customHeight="1">
      <c r="A3" s="275" t="s">
        <v>190</v>
      </c>
      <c r="B3" s="103" t="s">
        <v>11</v>
      </c>
      <c r="C3" s="103"/>
      <c r="D3" s="103"/>
      <c r="E3" s="148">
        <f>基本情報設定シート!$C$3</f>
        <v>0</v>
      </c>
      <c r="F3" s="148"/>
      <c r="G3" s="148"/>
      <c r="H3" s="148"/>
      <c r="I3" s="148"/>
      <c r="J3" s="148"/>
      <c r="K3" s="148"/>
      <c r="L3" s="148"/>
      <c r="M3" s="206"/>
      <c r="N3" s="8"/>
      <c r="O3" s="8"/>
      <c r="P3" s="8"/>
      <c r="Q3" s="8"/>
      <c r="R3" s="8"/>
      <c r="S3" s="8"/>
      <c r="T3" s="8"/>
      <c r="U3" s="8"/>
    </row>
    <row r="4" spans="1:21" s="87" customFormat="1" ht="18.75" customHeight="1">
      <c r="A4" s="276"/>
      <c r="B4" s="104" t="s">
        <v>191</v>
      </c>
      <c r="C4" s="104"/>
      <c r="D4" s="104"/>
      <c r="E4" s="149" t="str">
        <f>基本情報設定シート!$C$4&amp;"　"&amp;基本情報設定シート!$C$5</f>
        <v>　</v>
      </c>
      <c r="F4" s="149"/>
      <c r="G4" s="149"/>
      <c r="H4" s="149"/>
      <c r="I4" s="149"/>
      <c r="J4" s="149"/>
      <c r="K4" s="149"/>
      <c r="L4" s="149"/>
      <c r="M4" s="207"/>
      <c r="N4" s="8"/>
      <c r="O4" s="8"/>
      <c r="P4" s="8"/>
      <c r="Q4" s="8"/>
      <c r="R4" s="8"/>
      <c r="S4" s="8"/>
      <c r="T4" s="8"/>
      <c r="U4" s="8"/>
    </row>
    <row r="5" spans="1:21" s="87" customFormat="1" ht="18.75" customHeight="1">
      <c r="A5" s="276"/>
      <c r="B5" s="105" t="s">
        <v>27</v>
      </c>
      <c r="C5" s="119"/>
      <c r="D5" s="134"/>
      <c r="E5" s="150" t="str">
        <f>'(別紙1)事業計画書'!$E$5</f>
        <v>〒-</v>
      </c>
      <c r="F5" s="167"/>
      <c r="G5" s="167"/>
      <c r="H5" s="167"/>
      <c r="I5" s="167"/>
      <c r="J5" s="167"/>
      <c r="K5" s="167"/>
      <c r="L5" s="167"/>
      <c r="M5" s="208"/>
      <c r="N5" s="8"/>
      <c r="O5" s="8"/>
      <c r="P5" s="8"/>
      <c r="Q5" s="8"/>
      <c r="R5" s="8"/>
      <c r="S5" s="8"/>
      <c r="T5" s="8"/>
      <c r="U5" s="8"/>
    </row>
    <row r="6" spans="1:21" s="87" customFormat="1">
      <c r="A6" s="276"/>
      <c r="B6" s="106"/>
      <c r="C6" s="120"/>
      <c r="D6" s="135"/>
      <c r="E6" s="151">
        <f>基本情報設定シート!$C$9</f>
        <v>0</v>
      </c>
      <c r="F6" s="168"/>
      <c r="G6" s="168"/>
      <c r="H6" s="168"/>
      <c r="I6" s="168"/>
      <c r="J6" s="168"/>
      <c r="K6" s="168"/>
      <c r="L6" s="168"/>
      <c r="M6" s="209"/>
      <c r="N6" s="8"/>
      <c r="O6" s="8"/>
      <c r="P6" s="8"/>
      <c r="Q6" s="8"/>
      <c r="R6" s="8"/>
      <c r="S6" s="8"/>
      <c r="T6" s="8"/>
      <c r="U6" s="8"/>
    </row>
    <row r="7" spans="1:21" s="87" customFormat="1" ht="18.75" customHeight="1">
      <c r="A7" s="276"/>
      <c r="B7" s="104" t="s">
        <v>193</v>
      </c>
      <c r="C7" s="104"/>
      <c r="D7" s="104"/>
      <c r="E7" s="152" t="s">
        <v>196</v>
      </c>
      <c r="F7" s="299">
        <f>'(別紙1)事業計画書'!$F$7</f>
        <v>0</v>
      </c>
      <c r="G7" s="299"/>
      <c r="H7" s="186" t="s">
        <v>180</v>
      </c>
      <c r="I7" s="307">
        <f>'(別紙1)事業計画書'!$I$7</f>
        <v>0</v>
      </c>
      <c r="J7" s="307"/>
      <c r="K7" s="307"/>
      <c r="L7" s="307"/>
      <c r="M7" s="317"/>
      <c r="N7" s="8"/>
      <c r="O7" s="8"/>
      <c r="P7" s="8"/>
      <c r="Q7" s="8"/>
      <c r="R7" s="8"/>
      <c r="S7" s="8"/>
      <c r="T7" s="8"/>
      <c r="U7" s="8"/>
    </row>
    <row r="8" spans="1:21" s="87" customFormat="1" ht="24.95" customHeight="1">
      <c r="A8" s="276"/>
      <c r="B8" s="104"/>
      <c r="C8" s="104"/>
      <c r="D8" s="104"/>
      <c r="E8" s="153" t="s">
        <v>197</v>
      </c>
      <c r="F8" s="170"/>
      <c r="G8" s="170"/>
      <c r="H8" s="170"/>
      <c r="I8" s="170"/>
      <c r="J8" s="170"/>
      <c r="K8" s="170"/>
      <c r="L8" s="170"/>
      <c r="M8" s="211"/>
      <c r="N8" s="8"/>
      <c r="O8" s="8"/>
      <c r="P8" s="8"/>
      <c r="Q8" s="8"/>
      <c r="R8" s="8"/>
      <c r="S8" s="8"/>
      <c r="T8" s="8"/>
      <c r="U8" s="8"/>
    </row>
    <row r="9" spans="1:21" s="87" customFormat="1" ht="60" customHeight="1">
      <c r="A9" s="276"/>
      <c r="B9" s="104" t="s">
        <v>198</v>
      </c>
      <c r="C9" s="104"/>
      <c r="D9" s="104"/>
      <c r="E9" s="291">
        <f>'(別紙1)事業計画書'!$E$9</f>
        <v>0</v>
      </c>
      <c r="F9" s="300"/>
      <c r="G9" s="300"/>
      <c r="H9" s="300"/>
      <c r="I9" s="300"/>
      <c r="J9" s="300"/>
      <c r="K9" s="300"/>
      <c r="L9" s="300"/>
      <c r="M9" s="318"/>
      <c r="N9" s="8"/>
      <c r="O9" s="8"/>
      <c r="P9" s="8"/>
      <c r="Q9" s="8"/>
      <c r="R9" s="8"/>
      <c r="S9" s="8"/>
      <c r="T9" s="8"/>
      <c r="U9" s="8"/>
    </row>
    <row r="10" spans="1:21" s="87" customFormat="1" ht="18.75" customHeight="1">
      <c r="A10" s="276"/>
      <c r="B10" s="104" t="s">
        <v>200</v>
      </c>
      <c r="C10" s="104"/>
      <c r="D10" s="104"/>
      <c r="E10" s="292">
        <f>'(別紙1)事業計画書'!$E$10</f>
        <v>0</v>
      </c>
      <c r="F10" s="301"/>
      <c r="G10" s="301"/>
      <c r="H10" s="187" t="s">
        <v>12</v>
      </c>
      <c r="I10" s="190" t="s">
        <v>17</v>
      </c>
      <c r="J10" s="190"/>
      <c r="K10" s="310">
        <f>'(別紙1)事業計画書'!$K$10</f>
        <v>0</v>
      </c>
      <c r="L10" s="310"/>
      <c r="M10" s="213" t="s">
        <v>201</v>
      </c>
      <c r="N10" s="8"/>
      <c r="O10" s="8"/>
      <c r="P10" s="8"/>
      <c r="Q10" s="8"/>
      <c r="R10" s="8"/>
      <c r="S10" s="8"/>
      <c r="T10" s="8"/>
      <c r="U10" s="8"/>
    </row>
    <row r="11" spans="1:21" s="87" customFormat="1" ht="19.5">
      <c r="A11" s="277"/>
      <c r="B11" s="109" t="s">
        <v>202</v>
      </c>
      <c r="C11" s="109"/>
      <c r="D11" s="109"/>
      <c r="E11" s="293">
        <f>'(別紙1)事業計画書'!$E$11</f>
        <v>0</v>
      </c>
      <c r="F11" s="302"/>
      <c r="G11" s="302"/>
      <c r="H11" s="302"/>
      <c r="I11" s="191" t="s">
        <v>203</v>
      </c>
      <c r="J11" s="308">
        <f>'(別紙1)事業計画書'!$J$11</f>
        <v>0</v>
      </c>
      <c r="K11" s="308"/>
      <c r="L11" s="308"/>
      <c r="M11" s="214" t="s">
        <v>155</v>
      </c>
      <c r="N11" s="8"/>
      <c r="O11" s="8"/>
      <c r="P11" s="8"/>
      <c r="Q11" s="8"/>
      <c r="R11" s="8"/>
      <c r="S11" s="8"/>
      <c r="T11" s="8"/>
      <c r="U11" s="8"/>
    </row>
    <row r="12" spans="1:21" s="87" customFormat="1" ht="18.75" customHeight="1">
      <c r="A12" s="94" t="s">
        <v>291</v>
      </c>
      <c r="B12" s="110" t="s">
        <v>286</v>
      </c>
      <c r="C12" s="124"/>
      <c r="D12" s="139"/>
      <c r="E12" s="157"/>
      <c r="F12" s="174"/>
      <c r="G12" s="174"/>
      <c r="H12" s="174"/>
      <c r="I12" s="174"/>
      <c r="J12" s="174"/>
      <c r="K12" s="174"/>
      <c r="L12" s="174"/>
      <c r="M12" s="215"/>
      <c r="N12" s="8"/>
      <c r="O12" s="8"/>
      <c r="P12" s="8"/>
      <c r="Q12" s="8"/>
      <c r="R12" s="8"/>
      <c r="S12" s="8"/>
      <c r="T12" s="8"/>
      <c r="U12" s="8"/>
    </row>
    <row r="13" spans="1:21" s="87" customFormat="1">
      <c r="A13" s="95"/>
      <c r="B13" s="111"/>
      <c r="C13" s="125"/>
      <c r="D13" s="140"/>
      <c r="E13" s="158" t="s">
        <v>287</v>
      </c>
      <c r="F13" s="175"/>
      <c r="G13" s="183"/>
      <c r="H13" s="183"/>
      <c r="I13" s="175" t="s">
        <v>289</v>
      </c>
      <c r="J13" s="175"/>
      <c r="K13" s="175"/>
      <c r="L13" s="201"/>
      <c r="M13" s="216" t="s">
        <v>290</v>
      </c>
      <c r="N13" s="8"/>
      <c r="O13" s="8"/>
      <c r="P13" s="8"/>
      <c r="Q13" s="8"/>
      <c r="R13" s="8"/>
      <c r="S13" s="8"/>
      <c r="T13" s="8"/>
      <c r="U13" s="8"/>
    </row>
    <row r="14" spans="1:21" s="87" customFormat="1">
      <c r="A14" s="95"/>
      <c r="B14" s="112" t="s">
        <v>288</v>
      </c>
      <c r="C14" s="126"/>
      <c r="D14" s="141"/>
      <c r="E14" s="159"/>
      <c r="F14" s="176"/>
      <c r="G14" s="176"/>
      <c r="H14" s="176"/>
      <c r="I14" s="176"/>
      <c r="J14" s="176"/>
      <c r="K14" s="176"/>
      <c r="L14" s="176"/>
      <c r="M14" s="217"/>
      <c r="N14" s="8"/>
      <c r="O14" s="8"/>
      <c r="P14" s="8"/>
      <c r="Q14" s="8"/>
      <c r="R14" s="8"/>
      <c r="S14" s="8"/>
      <c r="T14" s="8"/>
      <c r="U14" s="8"/>
    </row>
    <row r="15" spans="1:21" s="87" customFormat="1">
      <c r="A15" s="95"/>
      <c r="B15" s="112" t="s">
        <v>232</v>
      </c>
      <c r="C15" s="126"/>
      <c r="D15" s="141"/>
      <c r="E15" s="159"/>
      <c r="F15" s="176"/>
      <c r="G15" s="176"/>
      <c r="H15" s="176"/>
      <c r="I15" s="176"/>
      <c r="J15" s="176"/>
      <c r="K15" s="176"/>
      <c r="L15" s="176"/>
      <c r="M15" s="217"/>
      <c r="N15" s="8"/>
      <c r="O15" s="8"/>
      <c r="P15" s="8"/>
      <c r="Q15" s="8"/>
      <c r="R15" s="8"/>
      <c r="S15" s="8"/>
      <c r="T15" s="8"/>
      <c r="U15" s="8"/>
    </row>
    <row r="16" spans="1:21" s="87" customFormat="1" ht="200.1" customHeight="1">
      <c r="A16" s="95"/>
      <c r="B16" s="112" t="s">
        <v>86</v>
      </c>
      <c r="C16" s="126"/>
      <c r="D16" s="141"/>
      <c r="E16" s="159"/>
      <c r="F16" s="176"/>
      <c r="G16" s="176"/>
      <c r="H16" s="176"/>
      <c r="I16" s="176"/>
      <c r="J16" s="176"/>
      <c r="K16" s="176"/>
      <c r="L16" s="176"/>
      <c r="M16" s="217"/>
      <c r="N16" s="8"/>
      <c r="O16" s="8"/>
      <c r="P16" s="8"/>
      <c r="Q16" s="8"/>
      <c r="R16" s="8"/>
      <c r="S16" s="8"/>
      <c r="T16" s="8"/>
      <c r="U16" s="8"/>
    </row>
    <row r="17" spans="1:21" s="87" customFormat="1" ht="159.94999999999999" customHeight="1">
      <c r="A17" s="96"/>
      <c r="B17" s="113" t="s">
        <v>249</v>
      </c>
      <c r="C17" s="127"/>
      <c r="D17" s="142"/>
      <c r="E17" s="160"/>
      <c r="F17" s="177"/>
      <c r="G17" s="177"/>
      <c r="H17" s="177"/>
      <c r="I17" s="177"/>
      <c r="J17" s="177"/>
      <c r="K17" s="177"/>
      <c r="L17" s="177"/>
      <c r="M17" s="218"/>
      <c r="N17" s="8"/>
      <c r="O17" s="8"/>
      <c r="P17" s="8"/>
      <c r="Q17" s="8"/>
      <c r="R17" s="8"/>
      <c r="S17" s="8"/>
      <c r="T17" s="8"/>
      <c r="U17" s="8"/>
    </row>
    <row r="18" spans="1:21" s="87" customFormat="1">
      <c r="A18" s="97" t="s">
        <v>204</v>
      </c>
      <c r="B18" s="114"/>
      <c r="C18" s="128" t="s">
        <v>205</v>
      </c>
      <c r="D18" s="143"/>
      <c r="E18" s="161"/>
      <c r="F18" s="161"/>
      <c r="G18" s="161"/>
      <c r="H18" s="161"/>
      <c r="I18" s="161"/>
      <c r="J18" s="161"/>
      <c r="K18" s="161"/>
      <c r="L18" s="202" t="s">
        <v>207</v>
      </c>
      <c r="M18" s="219"/>
      <c r="N18" s="8"/>
      <c r="O18" s="8"/>
      <c r="P18" s="8"/>
      <c r="Q18" s="8"/>
      <c r="R18" s="8"/>
      <c r="S18" s="8"/>
      <c r="T18" s="8"/>
      <c r="U18" s="8"/>
    </row>
    <row r="19" spans="1:21" s="87" customFormat="1">
      <c r="A19" s="278"/>
      <c r="B19" s="115"/>
      <c r="C19" s="33"/>
      <c r="D19" s="30"/>
      <c r="E19" s="89"/>
      <c r="F19" s="89"/>
      <c r="G19" s="89"/>
      <c r="H19" s="89"/>
      <c r="I19" s="89"/>
      <c r="J19" s="89"/>
      <c r="K19" s="89"/>
      <c r="L19" s="203" t="s">
        <v>211</v>
      </c>
      <c r="M19" s="220"/>
      <c r="N19" s="8"/>
      <c r="O19" s="8"/>
      <c r="P19" s="8"/>
      <c r="Q19" s="8"/>
      <c r="R19" s="8"/>
      <c r="S19" s="8"/>
      <c r="T19" s="8"/>
      <c r="U19" s="8"/>
    </row>
    <row r="20" spans="1:21" s="87" customFormat="1">
      <c r="A20" s="98"/>
      <c r="B20" s="115"/>
      <c r="C20" s="104" t="s">
        <v>208</v>
      </c>
      <c r="D20" s="104" t="s">
        <v>16</v>
      </c>
      <c r="E20" s="104"/>
      <c r="F20" s="178" t="s">
        <v>209</v>
      </c>
      <c r="G20" s="178"/>
      <c r="H20" s="178"/>
      <c r="I20" s="178"/>
      <c r="J20" s="178"/>
      <c r="K20" s="178"/>
      <c r="L20" s="178"/>
      <c r="M20" s="220"/>
      <c r="N20" s="8"/>
      <c r="O20" s="8"/>
      <c r="P20" s="8"/>
      <c r="Q20" s="8"/>
      <c r="R20" s="8"/>
      <c r="S20" s="8"/>
      <c r="T20" s="8"/>
      <c r="U20" s="8"/>
    </row>
    <row r="21" spans="1:21" s="87" customFormat="1">
      <c r="A21" s="98"/>
      <c r="B21" s="115"/>
      <c r="C21" s="280" t="s">
        <v>81</v>
      </c>
      <c r="D21" s="286">
        <f>D27-SUM(D23,D25)</f>
        <v>0</v>
      </c>
      <c r="E21" s="294"/>
      <c r="F21" s="303"/>
      <c r="G21" s="305"/>
      <c r="H21" s="305"/>
      <c r="I21" s="305"/>
      <c r="J21" s="305"/>
      <c r="K21" s="305"/>
      <c r="L21" s="314"/>
      <c r="M21" s="220"/>
      <c r="N21" s="8"/>
      <c r="O21" s="8"/>
      <c r="P21" s="8"/>
      <c r="Q21" s="8"/>
      <c r="R21" s="8"/>
      <c r="S21" s="8"/>
      <c r="T21" s="8"/>
      <c r="U21" s="8"/>
    </row>
    <row r="22" spans="1:21" s="87" customFormat="1">
      <c r="A22" s="98"/>
      <c r="B22" s="115"/>
      <c r="C22" s="281"/>
      <c r="D22" s="287" t="str">
        <f>IF($D$24="","",SUM($D$28,-D26,-D24))</f>
        <v/>
      </c>
      <c r="E22" s="295"/>
      <c r="F22" s="303"/>
      <c r="G22" s="305"/>
      <c r="H22" s="305"/>
      <c r="I22" s="305"/>
      <c r="J22" s="305"/>
      <c r="K22" s="305"/>
      <c r="L22" s="314"/>
      <c r="M22" s="220"/>
      <c r="N22" s="8"/>
      <c r="O22" s="8"/>
      <c r="P22" s="8"/>
      <c r="Q22" s="8"/>
      <c r="R22" s="8"/>
      <c r="S22" s="8"/>
      <c r="T22" s="8"/>
      <c r="U22" s="8"/>
    </row>
    <row r="23" spans="1:21" s="87" customFormat="1">
      <c r="A23" s="98"/>
      <c r="B23" s="115"/>
      <c r="C23" s="282" t="s">
        <v>210</v>
      </c>
      <c r="D23" s="286">
        <f>$K$52</f>
        <v>0</v>
      </c>
      <c r="E23" s="294"/>
      <c r="F23" s="303" t="str">
        <f>基本情報設定シート!$C$10</f>
        <v>松江市ものづくり関心向上啓発活動支援事業補助金</v>
      </c>
      <c r="G23" s="305"/>
      <c r="H23" s="305"/>
      <c r="I23" s="305"/>
      <c r="J23" s="305"/>
      <c r="K23" s="305"/>
      <c r="L23" s="314"/>
      <c r="M23" s="220"/>
      <c r="N23" s="8"/>
      <c r="O23" s="8"/>
      <c r="P23" s="8"/>
      <c r="Q23" s="8"/>
      <c r="R23" s="8"/>
      <c r="S23" s="8"/>
      <c r="T23" s="8"/>
      <c r="U23" s="8"/>
    </row>
    <row r="24" spans="1:21" s="87" customFormat="1">
      <c r="A24" s="98"/>
      <c r="B24" s="115"/>
      <c r="C24" s="283"/>
      <c r="D24" s="288" t="str">
        <f>IF($K$53="","",$K$53)</f>
        <v/>
      </c>
      <c r="E24" s="296"/>
      <c r="F24" s="303"/>
      <c r="G24" s="305"/>
      <c r="H24" s="305"/>
      <c r="I24" s="305"/>
      <c r="J24" s="305"/>
      <c r="K24" s="305"/>
      <c r="L24" s="314"/>
      <c r="M24" s="220"/>
      <c r="N24" s="8"/>
      <c r="O24" s="8"/>
      <c r="P24" s="8"/>
      <c r="Q24" s="8"/>
      <c r="R24" s="8"/>
      <c r="S24" s="8"/>
      <c r="T24" s="8"/>
      <c r="U24" s="8"/>
    </row>
    <row r="25" spans="1:21" s="87" customFormat="1">
      <c r="A25" s="98"/>
      <c r="B25" s="115"/>
      <c r="C25" s="282" t="s">
        <v>212</v>
      </c>
      <c r="D25" s="286">
        <f>'(別紙1)事業計画書'!$D$22</f>
        <v>0</v>
      </c>
      <c r="E25" s="294"/>
      <c r="F25" s="303"/>
      <c r="G25" s="305"/>
      <c r="H25" s="305"/>
      <c r="I25" s="305"/>
      <c r="J25" s="305"/>
      <c r="K25" s="305"/>
      <c r="L25" s="314"/>
      <c r="M25" s="220"/>
      <c r="N25" s="8"/>
      <c r="O25" s="8"/>
      <c r="P25" s="8"/>
      <c r="Q25" s="8"/>
      <c r="R25" s="8"/>
      <c r="S25" s="8"/>
      <c r="T25" s="8"/>
      <c r="U25" s="8"/>
    </row>
    <row r="26" spans="1:21" s="87" customFormat="1">
      <c r="A26" s="98"/>
      <c r="B26" s="115"/>
      <c r="C26" s="283"/>
      <c r="D26" s="289"/>
      <c r="E26" s="297"/>
      <c r="F26" s="193"/>
      <c r="G26" s="306"/>
      <c r="H26" s="306"/>
      <c r="I26" s="306"/>
      <c r="J26" s="306"/>
      <c r="K26" s="306"/>
      <c r="L26" s="195"/>
      <c r="M26" s="220"/>
      <c r="N26" s="8"/>
      <c r="O26" s="8"/>
      <c r="P26" s="8"/>
      <c r="Q26" s="8"/>
      <c r="R26" s="8"/>
      <c r="S26" s="8"/>
      <c r="T26" s="8"/>
      <c r="U26" s="8"/>
    </row>
    <row r="27" spans="1:21" s="87" customFormat="1">
      <c r="A27" s="98"/>
      <c r="B27" s="115"/>
      <c r="C27" s="104" t="s">
        <v>213</v>
      </c>
      <c r="D27" s="290">
        <f>E50</f>
        <v>0</v>
      </c>
      <c r="E27" s="290"/>
      <c r="F27" s="179"/>
      <c r="G27" s="179"/>
      <c r="H27" s="179"/>
      <c r="I27" s="179"/>
      <c r="J27" s="179"/>
      <c r="K27" s="179"/>
      <c r="L27" s="179"/>
      <c r="M27" s="220"/>
      <c r="N27" s="8"/>
      <c r="O27" s="8"/>
      <c r="P27" s="8"/>
      <c r="Q27" s="8"/>
      <c r="R27" s="8"/>
      <c r="S27" s="8"/>
      <c r="T27" s="8"/>
      <c r="U27" s="8"/>
    </row>
    <row r="28" spans="1:21" s="87" customFormat="1">
      <c r="A28" s="98"/>
      <c r="B28" s="115"/>
      <c r="C28" s="104"/>
      <c r="D28" s="144" t="str">
        <f>IF($D$24="","",$E$51)</f>
        <v/>
      </c>
      <c r="E28" s="144"/>
      <c r="F28" s="179"/>
      <c r="G28" s="179"/>
      <c r="H28" s="179"/>
      <c r="I28" s="179"/>
      <c r="J28" s="179"/>
      <c r="K28" s="179"/>
      <c r="L28" s="179"/>
      <c r="M28" s="220"/>
      <c r="N28" s="8"/>
      <c r="O28" s="8"/>
      <c r="P28" s="8"/>
      <c r="Q28" s="8"/>
      <c r="R28" s="8"/>
      <c r="S28" s="8"/>
      <c r="T28" s="8"/>
      <c r="U28" s="8"/>
    </row>
    <row r="29" spans="1:21" s="87" customFormat="1">
      <c r="A29" s="98"/>
      <c r="B29" s="115"/>
      <c r="C29" s="284"/>
      <c r="D29" s="30"/>
      <c r="E29" s="30"/>
      <c r="F29" s="89"/>
      <c r="G29" s="89"/>
      <c r="H29" s="89"/>
      <c r="I29" s="89"/>
      <c r="J29" s="89"/>
      <c r="K29" s="89"/>
      <c r="L29" s="89"/>
      <c r="M29" s="220"/>
      <c r="N29" s="8"/>
      <c r="O29" s="8"/>
      <c r="P29" s="8"/>
      <c r="Q29" s="8"/>
      <c r="R29" s="8"/>
      <c r="S29" s="8"/>
      <c r="T29" s="8"/>
      <c r="U29" s="8"/>
    </row>
    <row r="30" spans="1:21" s="87" customFormat="1">
      <c r="A30" s="98"/>
      <c r="B30" s="115"/>
      <c r="C30" s="33" t="s">
        <v>33</v>
      </c>
      <c r="D30" s="30"/>
      <c r="E30" s="89"/>
      <c r="F30" s="89"/>
      <c r="G30" s="89"/>
      <c r="H30" s="89"/>
      <c r="I30" s="89"/>
      <c r="J30" s="89"/>
      <c r="K30" s="89"/>
      <c r="L30" s="203" t="s">
        <v>207</v>
      </c>
      <c r="M30" s="220"/>
      <c r="N30" s="8"/>
      <c r="O30" s="8"/>
      <c r="P30" s="8"/>
      <c r="Q30" s="8"/>
      <c r="R30" s="8"/>
      <c r="S30" s="8"/>
      <c r="T30" s="8"/>
      <c r="U30" s="8"/>
    </row>
    <row r="31" spans="1:21" s="87" customFormat="1">
      <c r="A31" s="98"/>
      <c r="B31" s="115"/>
      <c r="C31" s="33"/>
      <c r="D31" s="30"/>
      <c r="E31" s="89"/>
      <c r="F31" s="89"/>
      <c r="G31" s="89"/>
      <c r="H31" s="89"/>
      <c r="I31" s="89"/>
      <c r="J31" s="89"/>
      <c r="K31" s="89"/>
      <c r="L31" s="203" t="s">
        <v>211</v>
      </c>
      <c r="M31" s="220"/>
      <c r="N31" s="8"/>
      <c r="O31" s="8"/>
      <c r="P31" s="8"/>
      <c r="Q31" s="8"/>
      <c r="R31" s="8"/>
      <c r="S31" s="8"/>
      <c r="T31" s="8"/>
      <c r="U31" s="8"/>
    </row>
    <row r="32" spans="1:21" s="87" customFormat="1" ht="30" customHeight="1">
      <c r="A32" s="98"/>
      <c r="B32" s="115"/>
      <c r="C32" s="105" t="s">
        <v>175</v>
      </c>
      <c r="D32" s="134"/>
      <c r="E32" s="162" t="s">
        <v>214</v>
      </c>
      <c r="F32" s="181"/>
      <c r="G32" s="184" t="s">
        <v>242</v>
      </c>
      <c r="H32" s="184"/>
      <c r="I32" s="184"/>
      <c r="J32" s="184"/>
      <c r="K32" s="162" t="s">
        <v>216</v>
      </c>
      <c r="L32" s="181"/>
      <c r="M32" s="220"/>
      <c r="N32" s="8"/>
      <c r="O32" s="8"/>
      <c r="P32" s="8"/>
      <c r="Q32" s="8"/>
      <c r="R32" s="8"/>
      <c r="S32" s="8"/>
      <c r="T32" s="8"/>
      <c r="U32" s="8"/>
    </row>
    <row r="33" spans="1:21" s="87" customFormat="1" ht="30" customHeight="1">
      <c r="A33" s="98"/>
      <c r="B33" s="115"/>
      <c r="C33" s="106"/>
      <c r="D33" s="135"/>
      <c r="E33" s="111"/>
      <c r="F33" s="140"/>
      <c r="G33" s="184" t="s">
        <v>243</v>
      </c>
      <c r="H33" s="184"/>
      <c r="I33" s="192" t="s">
        <v>212</v>
      </c>
      <c r="J33" s="192"/>
      <c r="K33" s="111"/>
      <c r="L33" s="140"/>
      <c r="M33" s="220"/>
      <c r="N33" s="8"/>
      <c r="O33" s="8"/>
      <c r="P33" s="8"/>
      <c r="Q33" s="8"/>
      <c r="R33" s="8"/>
      <c r="S33" s="8"/>
      <c r="T33" s="8"/>
      <c r="U33" s="8"/>
    </row>
    <row r="34" spans="1:21" s="87" customFormat="1">
      <c r="A34" s="98"/>
      <c r="B34" s="115"/>
      <c r="C34" s="105" t="str">
        <f>VLOOKUP(基本情報設定シート!$C$11,'プルダウン（事業計画書）'!$D$1:$L$17,$N34+1,0)</f>
        <v>機械装置等購入費</v>
      </c>
      <c r="D34" s="134"/>
      <c r="E34" s="298">
        <f>INDEX('(別紙1)事業計画書'!$E$28:$E$36,MATCH('(別紙2)変更事業計画書'!$N34,'(別紙1)事業計画書'!$N$28:$N$36,0))</f>
        <v>0</v>
      </c>
      <c r="F34" s="304"/>
      <c r="G34" s="298">
        <f>INDEX('(別紙1)事業計画書'!$G$28:$G$36,MATCH('(別紙2)変更事業計画書'!$N34,'(別紙1)事業計画書'!$N$28:$N$36,0))</f>
        <v>0</v>
      </c>
      <c r="H34" s="304"/>
      <c r="I34" s="298">
        <f>INDEX('(別紙1)事業計画書'!$I$28:$I$36,MATCH('(別紙2)変更事業計画書'!$N34,'(別紙1)事業計画書'!$N$28:$N$36,0))</f>
        <v>0</v>
      </c>
      <c r="J34" s="304"/>
      <c r="K34" s="298">
        <f>IFERROR(SUM($E34,-$G34,-$I34),"")</f>
        <v>0</v>
      </c>
      <c r="L34" s="304"/>
      <c r="M34" s="220"/>
      <c r="N34" s="8">
        <v>1</v>
      </c>
      <c r="O34" s="8"/>
      <c r="P34" s="8"/>
      <c r="Q34" s="8"/>
      <c r="R34" s="8"/>
      <c r="S34" s="8"/>
      <c r="T34" s="8"/>
      <c r="U34" s="8"/>
    </row>
    <row r="35" spans="1:21" s="87" customFormat="1">
      <c r="A35" s="98"/>
      <c r="B35" s="115"/>
      <c r="C35" s="106"/>
      <c r="D35" s="135"/>
      <c r="E35" s="185"/>
      <c r="F35" s="188"/>
      <c r="G35" s="185"/>
      <c r="H35" s="188"/>
      <c r="I35" s="185"/>
      <c r="J35" s="188"/>
      <c r="K35" s="198" t="str">
        <f>IF($E35-SUM($G35,$I35)=0,"",$E35-SUM($G35,$I35))</f>
        <v/>
      </c>
      <c r="L35" s="204"/>
      <c r="M35" s="220"/>
      <c r="N35" s="8"/>
      <c r="O35" s="8"/>
      <c r="P35" s="8"/>
      <c r="Q35" s="8"/>
      <c r="R35" s="8"/>
      <c r="S35" s="8"/>
      <c r="T35" s="8"/>
      <c r="U35" s="8"/>
    </row>
    <row r="36" spans="1:21" s="87" customFormat="1">
      <c r="A36" s="98"/>
      <c r="B36" s="115"/>
      <c r="C36" s="105" t="str">
        <f>VLOOKUP(基本情報設定シート!$C$11,'プルダウン（事業計画書）'!$D$1:$L$17,$N36+1,0)</f>
        <v>原材料・副資材費</v>
      </c>
      <c r="D36" s="134"/>
      <c r="E36" s="298">
        <f>INDEX('(別紙1)事業計画書'!$E$28:$E$36,MATCH('(別紙2)変更事業計画書'!$N36,'(別紙1)事業計画書'!$N$28:$N$36,0))</f>
        <v>0</v>
      </c>
      <c r="F36" s="304"/>
      <c r="G36" s="298">
        <f>INDEX('(別紙1)事業計画書'!$G$28:$G$36,MATCH('(別紙2)変更事業計画書'!$N36,'(別紙1)事業計画書'!$N$28:$N$36,0))</f>
        <v>0</v>
      </c>
      <c r="H36" s="304"/>
      <c r="I36" s="298">
        <f>INDEX('(別紙1)事業計画書'!$I$28:$I$36,MATCH('(別紙2)変更事業計画書'!$N36,'(別紙1)事業計画書'!$N$28:$N$36,0))</f>
        <v>0</v>
      </c>
      <c r="J36" s="304"/>
      <c r="K36" s="298">
        <f>IFERROR(SUM($E36,-$G36,-$I36),"")</f>
        <v>0</v>
      </c>
      <c r="L36" s="304"/>
      <c r="M36" s="220"/>
      <c r="N36" s="8">
        <v>2</v>
      </c>
      <c r="O36" s="8"/>
      <c r="P36" s="8"/>
      <c r="Q36" s="8"/>
      <c r="R36" s="8"/>
      <c r="S36" s="8"/>
      <c r="T36" s="8"/>
      <c r="U36" s="8"/>
    </row>
    <row r="37" spans="1:21" s="87" customFormat="1">
      <c r="A37" s="98"/>
      <c r="B37" s="115"/>
      <c r="C37" s="106"/>
      <c r="D37" s="135"/>
      <c r="E37" s="185"/>
      <c r="F37" s="188"/>
      <c r="G37" s="185"/>
      <c r="H37" s="188"/>
      <c r="I37" s="185"/>
      <c r="J37" s="188"/>
      <c r="K37" s="198" t="str">
        <f>IF($E37-SUM($G37,$I37)=0,"",$E37-SUM($G37,$I37))</f>
        <v/>
      </c>
      <c r="L37" s="204"/>
      <c r="M37" s="220"/>
      <c r="N37" s="8"/>
      <c r="O37" s="8"/>
      <c r="P37" s="8"/>
      <c r="Q37" s="8"/>
      <c r="R37" s="8"/>
      <c r="S37" s="8"/>
      <c r="T37" s="8"/>
      <c r="U37" s="8"/>
    </row>
    <row r="38" spans="1:21" s="87" customFormat="1">
      <c r="A38" s="98"/>
      <c r="B38" s="115"/>
      <c r="C38" s="105" t="str">
        <f>VLOOKUP(基本情報設定シート!$C$11,'プルダウン（事業計画書）'!$D$1:$L$17,$N38+1,0)</f>
        <v>広告宣伝費</v>
      </c>
      <c r="D38" s="134"/>
      <c r="E38" s="298">
        <f>INDEX('(別紙1)事業計画書'!$E$28:$E$36,MATCH('(別紙2)変更事業計画書'!$N38,'(別紙1)事業計画書'!$N$28:$N$36,0))</f>
        <v>0</v>
      </c>
      <c r="F38" s="304"/>
      <c r="G38" s="298">
        <f>INDEX('(別紙1)事業計画書'!$G$28:$G$36,MATCH('(別紙2)変更事業計画書'!$N38,'(別紙1)事業計画書'!$N$28:$N$36,0))</f>
        <v>0</v>
      </c>
      <c r="H38" s="304"/>
      <c r="I38" s="298">
        <f>INDEX('(別紙1)事業計画書'!$I$28:$I$36,MATCH('(別紙2)変更事業計画書'!$N38,'(別紙1)事業計画書'!$N$28:$N$36,0))</f>
        <v>0</v>
      </c>
      <c r="J38" s="304"/>
      <c r="K38" s="298">
        <f>IFERROR(SUM($E38,-$G38,-$I38),"")</f>
        <v>0</v>
      </c>
      <c r="L38" s="304"/>
      <c r="M38" s="220"/>
      <c r="N38" s="8">
        <v>3</v>
      </c>
      <c r="O38" s="8"/>
      <c r="P38" s="8"/>
      <c r="Q38" s="8"/>
      <c r="R38" s="8"/>
      <c r="S38" s="8"/>
      <c r="T38" s="8"/>
      <c r="U38" s="8"/>
    </row>
    <row r="39" spans="1:21" s="87" customFormat="1">
      <c r="A39" s="98"/>
      <c r="B39" s="115"/>
      <c r="C39" s="106"/>
      <c r="D39" s="135"/>
      <c r="E39" s="185"/>
      <c r="F39" s="188"/>
      <c r="G39" s="185"/>
      <c r="H39" s="188"/>
      <c r="I39" s="185"/>
      <c r="J39" s="188"/>
      <c r="K39" s="198" t="str">
        <f>IF($E39-SUM($G39,$I39)=0,"",$E39-SUM($G39,$I39))</f>
        <v/>
      </c>
      <c r="L39" s="204"/>
      <c r="M39" s="220"/>
      <c r="N39" s="8"/>
      <c r="O39" s="8"/>
      <c r="P39" s="8"/>
      <c r="Q39" s="8"/>
      <c r="R39" s="8"/>
      <c r="S39" s="8"/>
      <c r="T39" s="8"/>
      <c r="U39" s="8"/>
    </row>
    <row r="40" spans="1:21" s="87" customFormat="1">
      <c r="A40" s="98"/>
      <c r="B40" s="115"/>
      <c r="C40" s="105" t="str">
        <f>VLOOKUP(基本情報設定シート!$C$11,'プルダウン（事業計画書）'!$D$1:$L$17,$N40+1,0)</f>
        <v>使用料</v>
      </c>
      <c r="D40" s="134"/>
      <c r="E40" s="298">
        <f>INDEX('(別紙1)事業計画書'!$E$28:$E$32,MATCH('(別紙2)変更事業計画書'!$N40,'(別紙1)事業計画書'!$N$28:$N$36,0))</f>
        <v>0</v>
      </c>
      <c r="F40" s="304"/>
      <c r="G40" s="298">
        <f>INDEX('(別紙1)事業計画書'!$G$28:$G$32,MATCH('(別紙2)変更事業計画書'!$N40,'(別紙1)事業計画書'!$N$28:$N$36,0))</f>
        <v>0</v>
      </c>
      <c r="H40" s="304"/>
      <c r="I40" s="298">
        <f>INDEX('(別紙1)事業計画書'!$I$28:$I$32,MATCH('(別紙2)変更事業計画書'!$N40,'(別紙1)事業計画書'!$N$28:$N$36,0))</f>
        <v>0</v>
      </c>
      <c r="J40" s="304"/>
      <c r="K40" s="298">
        <f>IFERROR(SUM($E40,-$G40,-$I40),"")</f>
        <v>0</v>
      </c>
      <c r="L40" s="304"/>
      <c r="M40" s="220"/>
      <c r="N40" s="8">
        <v>4</v>
      </c>
      <c r="O40" s="8"/>
      <c r="P40" s="8"/>
      <c r="Q40" s="8"/>
      <c r="R40" s="8"/>
      <c r="S40" s="8"/>
      <c r="T40" s="8"/>
      <c r="U40" s="8"/>
    </row>
    <row r="41" spans="1:21" s="87" customFormat="1">
      <c r="A41" s="98"/>
      <c r="B41" s="115"/>
      <c r="C41" s="106"/>
      <c r="D41" s="135"/>
      <c r="E41" s="185"/>
      <c r="F41" s="188"/>
      <c r="G41" s="185"/>
      <c r="H41" s="188"/>
      <c r="I41" s="185"/>
      <c r="J41" s="188"/>
      <c r="K41" s="198" t="str">
        <f>IF($E41-SUM($G41,$I41)=0,"",$E41-SUM($G41,$I41))</f>
        <v/>
      </c>
      <c r="L41" s="204"/>
      <c r="M41" s="220"/>
      <c r="N41" s="8"/>
      <c r="O41" s="8"/>
      <c r="P41" s="8"/>
      <c r="Q41" s="8"/>
      <c r="R41" s="8"/>
      <c r="S41" s="8"/>
      <c r="T41" s="8"/>
      <c r="U41" s="8"/>
    </row>
    <row r="42" spans="1:21" s="87" customFormat="1">
      <c r="A42" s="98"/>
      <c r="B42" s="115"/>
      <c r="C42" s="105" t="str">
        <f>VLOOKUP(基本情報設定シート!$C$11,'プルダウン（事業計画書）'!$D$1:$L$17,$N42+1,0)</f>
        <v>謝金・委託費</v>
      </c>
      <c r="D42" s="134"/>
      <c r="E42" s="298">
        <f>INDEX('(別紙1)事業計画書'!$E$28:$E$36,MATCH('(別紙2)変更事業計画書'!$N42,'(別紙1)事業計画書'!$N$28:$N$36,0))</f>
        <v>0</v>
      </c>
      <c r="F42" s="304"/>
      <c r="G42" s="298">
        <f>INDEX('(別紙1)事業計画書'!$G$28:$G$36,MATCH('(別紙2)変更事業計画書'!$N42,'(別紙1)事業計画書'!$N$28:$N$36,0))</f>
        <v>0</v>
      </c>
      <c r="H42" s="304"/>
      <c r="I42" s="298">
        <f>INDEX('(別紙1)事業計画書'!$I$28:$I$36,MATCH('(別紙2)変更事業計画書'!$N42,'(別紙1)事業計画書'!$N$28:$N$36,0))</f>
        <v>0</v>
      </c>
      <c r="J42" s="304"/>
      <c r="K42" s="298">
        <f>IFERROR(SUM($E42,-$G42,-$I42),"")</f>
        <v>0</v>
      </c>
      <c r="L42" s="304"/>
      <c r="M42" s="220"/>
      <c r="N42" s="8">
        <v>5</v>
      </c>
      <c r="O42" s="8"/>
      <c r="P42" s="8"/>
      <c r="Q42" s="8"/>
      <c r="R42" s="8"/>
      <c r="S42" s="8"/>
      <c r="T42" s="8"/>
      <c r="U42" s="8"/>
    </row>
    <row r="43" spans="1:21" s="87" customFormat="1">
      <c r="A43" s="98"/>
      <c r="B43" s="115"/>
      <c r="C43" s="106"/>
      <c r="D43" s="135"/>
      <c r="E43" s="164"/>
      <c r="F43" s="182"/>
      <c r="G43" s="185"/>
      <c r="H43" s="188"/>
      <c r="I43" s="185"/>
      <c r="J43" s="188"/>
      <c r="K43" s="198" t="str">
        <f>IF($E43-SUM($G43,$I43)=0,"",$E43-SUM($G43,$I43))</f>
        <v/>
      </c>
      <c r="L43" s="204"/>
      <c r="M43" s="220"/>
      <c r="N43" s="8"/>
      <c r="O43" s="8"/>
      <c r="P43" s="8"/>
      <c r="Q43" s="8"/>
      <c r="R43" s="8"/>
      <c r="S43" s="8"/>
      <c r="T43" s="8"/>
      <c r="U43" s="8"/>
    </row>
    <row r="44" spans="1:21" s="87" customFormat="1">
      <c r="A44" s="98"/>
      <c r="B44" s="115"/>
      <c r="C44" s="105" t="str">
        <f>VLOOKUP(基本情報設定シート!$C$11,'プルダウン（事業計画書）'!$D$1:$L$17,$N44+1,0)</f>
        <v>その他経費</v>
      </c>
      <c r="D44" s="134"/>
      <c r="E44" s="298">
        <f>INDEX('(別紙1)事業計画書'!$E$28:$E$36,MATCH('(別紙2)変更事業計画書'!$N44,'(別紙1)事業計画書'!$N$28:$N$36,0))</f>
        <v>0</v>
      </c>
      <c r="F44" s="304"/>
      <c r="G44" s="298">
        <f>INDEX('(別紙1)事業計画書'!$G$28:$G$36,MATCH('(別紙2)変更事業計画書'!$N44,'(別紙1)事業計画書'!$N$28:$N$36,0))</f>
        <v>0</v>
      </c>
      <c r="H44" s="304"/>
      <c r="I44" s="298">
        <f>INDEX('(別紙1)事業計画書'!$I$28:$I$36,MATCH('(別紙2)変更事業計画書'!$N44,'(別紙1)事業計画書'!$N$28:$N$36,0))</f>
        <v>0</v>
      </c>
      <c r="J44" s="304"/>
      <c r="K44" s="298">
        <f>IFERROR(SUM($E44,-$G44,-$I44),"")</f>
        <v>0</v>
      </c>
      <c r="L44" s="304"/>
      <c r="M44" s="220"/>
      <c r="N44" s="8">
        <v>6</v>
      </c>
      <c r="O44" s="8"/>
      <c r="P44" s="8"/>
      <c r="Q44" s="8"/>
      <c r="R44" s="8"/>
      <c r="S44" s="8"/>
      <c r="T44" s="8"/>
      <c r="U44" s="8"/>
    </row>
    <row r="45" spans="1:21" s="87" customFormat="1">
      <c r="A45" s="98"/>
      <c r="B45" s="115"/>
      <c r="C45" s="106"/>
      <c r="D45" s="135"/>
      <c r="E45" s="164"/>
      <c r="F45" s="182"/>
      <c r="G45" s="164"/>
      <c r="H45" s="182"/>
      <c r="I45" s="164"/>
      <c r="J45" s="182"/>
      <c r="K45" s="198" t="str">
        <f>IF($E45-SUM($G45,$I45)=0,"",$E45-SUM($G45,$I45))</f>
        <v/>
      </c>
      <c r="L45" s="204"/>
      <c r="M45" s="220"/>
      <c r="N45" s="8"/>
      <c r="O45" s="8"/>
      <c r="P45" s="8"/>
      <c r="Q45" s="8"/>
      <c r="R45" s="8"/>
      <c r="S45" s="8"/>
      <c r="T45" s="8"/>
      <c r="U45" s="8"/>
    </row>
    <row r="46" spans="1:21" s="87" customFormat="1" hidden="1">
      <c r="A46" s="98"/>
      <c r="B46" s="115"/>
      <c r="C46" s="105">
        <f>VLOOKUP(基本情報設定シート!$C$11,'プルダウン（事業計画書）'!$D$1:$L$17,$N46+1,0)</f>
        <v>0</v>
      </c>
      <c r="D46" s="134"/>
      <c r="E46" s="298">
        <f>INDEX('(別紙1)事業計画書'!$E$28:$E$36,MATCH('(別紙2)変更事業計画書'!$N46,'(別紙1)事業計画書'!$N$28:$N$36,0))</f>
        <v>0</v>
      </c>
      <c r="F46" s="304"/>
      <c r="G46" s="298">
        <f>INDEX('(別紙1)事業計画書'!$G$28:$G$36,MATCH('(別紙2)変更事業計画書'!$N46,'(別紙1)事業計画書'!$N$28:$N$36,0))</f>
        <v>0</v>
      </c>
      <c r="H46" s="304"/>
      <c r="I46" s="298">
        <f>INDEX('(別紙1)事業計画書'!$I$28:$I$36,MATCH('(別紙2)変更事業計画書'!$N46,'(別紙1)事業計画書'!$N$28:$N$36,0))</f>
        <v>0</v>
      </c>
      <c r="J46" s="304"/>
      <c r="K46" s="298">
        <f>IFERROR(SUM($E46,-$G46,-$I46),"")</f>
        <v>0</v>
      </c>
      <c r="L46" s="304"/>
      <c r="M46" s="220"/>
      <c r="N46" s="8">
        <v>7</v>
      </c>
      <c r="O46" s="8"/>
      <c r="P46" s="8"/>
      <c r="Q46" s="8"/>
      <c r="R46" s="8"/>
      <c r="S46" s="8"/>
      <c r="T46" s="8"/>
      <c r="U46" s="8"/>
    </row>
    <row r="47" spans="1:21" s="87" customFormat="1" hidden="1">
      <c r="A47" s="98"/>
      <c r="B47" s="115"/>
      <c r="C47" s="106"/>
      <c r="D47" s="135"/>
      <c r="E47" s="164"/>
      <c r="F47" s="182"/>
      <c r="G47" s="164"/>
      <c r="H47" s="182"/>
      <c r="I47" s="164"/>
      <c r="J47" s="182"/>
      <c r="K47" s="198" t="str">
        <f>IF($E47-SUM($G47,$I47)=0,"",$E47-SUM($G47,$I47))</f>
        <v/>
      </c>
      <c r="L47" s="204"/>
      <c r="M47" s="220"/>
      <c r="N47" s="8"/>
      <c r="O47" s="8"/>
      <c r="P47" s="8"/>
      <c r="Q47" s="8"/>
      <c r="R47" s="8"/>
      <c r="S47" s="8"/>
      <c r="T47" s="8"/>
      <c r="U47" s="8"/>
    </row>
    <row r="48" spans="1:21" s="87" customFormat="1" hidden="1">
      <c r="A48" s="98"/>
      <c r="B48" s="115"/>
      <c r="C48" s="105">
        <f>VLOOKUP(基本情報設定シート!$C$11,'プルダウン（事業計画書）'!$D$1:$L$17,$N48+1,0)</f>
        <v>0</v>
      </c>
      <c r="D48" s="134"/>
      <c r="E48" s="298">
        <f>INDEX('(別紙1)事業計画書'!$E$28:$E$36,MATCH('(別紙2)変更事業計画書'!$N48,'(別紙1)事業計画書'!$N$28:$N$36,0))</f>
        <v>0</v>
      </c>
      <c r="F48" s="304"/>
      <c r="G48" s="298">
        <f>INDEX('(別紙1)事業計画書'!$G$28:$G$36,MATCH('(別紙2)変更事業計画書'!$N48,'(別紙1)事業計画書'!$N$28:$N$36,0))</f>
        <v>0</v>
      </c>
      <c r="H48" s="304"/>
      <c r="I48" s="298">
        <f>INDEX('(別紙1)事業計画書'!$I$28:$I$36,MATCH('(別紙2)変更事業計画書'!$N48,'(別紙1)事業計画書'!$N$28:$N$36,0))</f>
        <v>0</v>
      </c>
      <c r="J48" s="304"/>
      <c r="K48" s="298">
        <f>IFERROR(SUM($E48,-$G48,-$I48),"")</f>
        <v>0</v>
      </c>
      <c r="L48" s="304"/>
      <c r="M48" s="220"/>
      <c r="N48" s="8">
        <v>8</v>
      </c>
      <c r="O48" s="8"/>
      <c r="P48" s="8"/>
      <c r="Q48" s="8"/>
      <c r="R48" s="8"/>
      <c r="S48" s="8"/>
      <c r="T48" s="8"/>
      <c r="U48" s="8"/>
    </row>
    <row r="49" spans="1:21" s="87" customFormat="1" hidden="1">
      <c r="A49" s="98"/>
      <c r="B49" s="115"/>
      <c r="C49" s="106"/>
      <c r="D49" s="135"/>
      <c r="E49" s="164"/>
      <c r="F49" s="182"/>
      <c r="G49" s="164"/>
      <c r="H49" s="182"/>
      <c r="I49" s="164"/>
      <c r="J49" s="182"/>
      <c r="K49" s="198" t="str">
        <f>IF($E49-SUM($G49,$I49)=0,"",$E49-SUM($G49,$I49))</f>
        <v/>
      </c>
      <c r="L49" s="204"/>
      <c r="M49" s="220"/>
      <c r="N49" s="8"/>
      <c r="O49" s="8"/>
      <c r="P49" s="8"/>
      <c r="Q49" s="8"/>
      <c r="R49" s="8"/>
      <c r="S49" s="8"/>
      <c r="T49" s="8"/>
      <c r="U49" s="8"/>
    </row>
    <row r="50" spans="1:21" s="87" customFormat="1">
      <c r="A50" s="98"/>
      <c r="B50" s="115"/>
      <c r="C50" s="105" t="s">
        <v>213</v>
      </c>
      <c r="D50" s="134"/>
      <c r="E50" s="298">
        <f>INDEX('(別紙1)事業計画書'!$E$28:$E$36,MATCH('(別紙2)変更事業計画書'!$N50,'(別紙1)事業計画書'!$N$28:$N$36,0))</f>
        <v>0</v>
      </c>
      <c r="F50" s="304"/>
      <c r="G50" s="298">
        <f>INDEX('(別紙1)事業計画書'!$G$28:$G$36,MATCH('(別紙2)変更事業計画書'!$N50,'(別紙1)事業計画書'!$N$28:$N$36,0))</f>
        <v>0</v>
      </c>
      <c r="H50" s="304"/>
      <c r="I50" s="298">
        <f>INDEX('(別紙1)事業計画書'!$I$28:$I$36,MATCH('(別紙2)変更事業計画書'!$N50,'(別紙1)事業計画書'!$N$28:$N$36,0))</f>
        <v>0</v>
      </c>
      <c r="J50" s="304"/>
      <c r="K50" s="311">
        <f>IFERROR(SUM($E50,-$G50,-$I50),"")</f>
        <v>0</v>
      </c>
      <c r="L50" s="311"/>
      <c r="M50" s="220"/>
      <c r="N50" s="8">
        <v>9</v>
      </c>
      <c r="O50" s="8"/>
      <c r="P50" s="8"/>
      <c r="Q50" s="8"/>
      <c r="R50" s="8"/>
      <c r="S50" s="8"/>
      <c r="T50" s="8"/>
      <c r="U50" s="8"/>
    </row>
    <row r="51" spans="1:21" s="87" customFormat="1" ht="19.5">
      <c r="A51" s="99"/>
      <c r="B51" s="115"/>
      <c r="C51" s="106"/>
      <c r="D51" s="135"/>
      <c r="E51" s="165" t="str">
        <f>IF(SUM(E$35,E$37,E$39,E$41,E$43,E45,E47,E49)=0,"",SUM(E$35,E$37,E$39,E$41,E$43,E45,E47,E49))</f>
        <v/>
      </c>
      <c r="F51" s="165"/>
      <c r="G51" s="165" t="str">
        <f>IF(SUM(G$35,G$37,G$39,G$41,G$43,G45,G47,G49)=0,"",SUM(G$35,G$37,G$39,G$41,G$43,G45,G47,G49))</f>
        <v/>
      </c>
      <c r="H51" s="165"/>
      <c r="I51" s="165" t="str">
        <f>IF(SUM(I$35,I$37,I$39,I$41,I$43,I45,I47,I49)=0,"",SUM(I$35,I$37,I$39,I$41,I$43,I45,I47,I49))</f>
        <v/>
      </c>
      <c r="J51" s="165"/>
      <c r="K51" s="165" t="str">
        <f>IF(SUM(K$35,K$37,K$39,K$41,K$43,K45,K47,K49)=0,"",SUM(K$35,K$37,K$39,K$41,K$43,K45,K47,K49))</f>
        <v/>
      </c>
      <c r="L51" s="165"/>
      <c r="M51" s="220"/>
      <c r="N51" s="8"/>
      <c r="O51" s="8"/>
      <c r="P51" s="8"/>
      <c r="Q51" s="8"/>
      <c r="R51" s="8"/>
      <c r="S51" s="8"/>
      <c r="T51" s="8"/>
      <c r="U51" s="8"/>
    </row>
    <row r="52" spans="1:21" s="87" customFormat="1" ht="19.5">
      <c r="A52" s="99"/>
      <c r="B52" s="115"/>
      <c r="C52" s="285" t="s">
        <v>246</v>
      </c>
      <c r="D52" s="285"/>
      <c r="E52" s="285"/>
      <c r="F52" s="285"/>
      <c r="G52" s="285"/>
      <c r="H52" s="285"/>
      <c r="I52" s="285"/>
      <c r="J52" s="309"/>
      <c r="K52" s="312">
        <f>'(別紙1)事業計画書'!$K$37</f>
        <v>0</v>
      </c>
      <c r="L52" s="315"/>
      <c r="M52" s="220"/>
      <c r="N52" s="8"/>
      <c r="O52" s="8"/>
      <c r="P52" s="8"/>
      <c r="Q52" s="8"/>
      <c r="R52" s="8"/>
      <c r="S52" s="8"/>
      <c r="T52" s="8"/>
      <c r="U52" s="8"/>
    </row>
    <row r="53" spans="1:21" s="87" customFormat="1" ht="19.5">
      <c r="A53" s="99"/>
      <c r="B53" s="115"/>
      <c r="C53" s="285"/>
      <c r="D53" s="285"/>
      <c r="E53" s="285"/>
      <c r="F53" s="285"/>
      <c r="G53" s="285"/>
      <c r="H53" s="285"/>
      <c r="I53" s="285"/>
      <c r="J53" s="309"/>
      <c r="K53" s="313" t="str">
        <f>IFERROR(IF(ROUNDDOWN($K$51*2/3,-3)&gt;=200000-$J$55,200000-$J$55,ROUNDDOWN($K$51*2/3,-3)),"")</f>
        <v/>
      </c>
      <c r="L53" s="316"/>
      <c r="M53" s="220"/>
      <c r="N53" s="8">
        <f>'(別紙1)事業計画書'!$G$13</f>
        <v>0</v>
      </c>
      <c r="O53" s="8"/>
      <c r="P53" s="8"/>
      <c r="Q53" s="8"/>
      <c r="R53" s="8"/>
      <c r="S53" s="8"/>
      <c r="T53" s="8"/>
      <c r="U53" s="8"/>
    </row>
    <row r="54" spans="1:21" s="87" customFormat="1" ht="80" customHeight="1">
      <c r="A54" s="279"/>
      <c r="B54" s="116" t="s">
        <v>166</v>
      </c>
      <c r="C54" s="131"/>
      <c r="D54" s="131"/>
      <c r="E54" s="131"/>
      <c r="F54" s="131"/>
      <c r="G54" s="131"/>
      <c r="H54" s="131"/>
      <c r="I54" s="131"/>
      <c r="J54" s="131"/>
      <c r="K54" s="131"/>
      <c r="L54" s="131"/>
      <c r="M54" s="214"/>
      <c r="N54" s="8" t="e">
        <f>IF(ROUNDDOWN($K$51*2/3,-3)&gt;=200000-$J$55,200000-$J$55,ROUNDDOWN($K$51*2/3,-3))</f>
        <v>#VALUE!</v>
      </c>
      <c r="O54" s="8" t="e">
        <f>IF(ROUNDDOWN($K$51*2/3,-3)&gt;=1000000-$J$55,1000000-$J$55,ROUNDDOWN($K$51*2/3,-3))</f>
        <v>#VALUE!</v>
      </c>
      <c r="P54" s="8" t="e">
        <f>IF(ROUNDDOWN($K$51*2/3,-3)&gt;=5000000-$J$55,5000000-$J$55,ROUNDDOWN($K$51*2/3,-3))</f>
        <v>#VALUE!</v>
      </c>
      <c r="Q54" s="8"/>
      <c r="R54" s="8"/>
      <c r="S54" s="8"/>
      <c r="T54" s="8"/>
      <c r="U54" s="8"/>
    </row>
    <row r="55" spans="1:21" s="87" customFormat="1">
      <c r="A55" s="101" t="s">
        <v>260</v>
      </c>
      <c r="B55" s="117" t="s">
        <v>15</v>
      </c>
      <c r="C55" s="132"/>
      <c r="D55" s="146" t="s">
        <v>261</v>
      </c>
      <c r="E55" s="166"/>
      <c r="F55" s="166"/>
      <c r="G55" s="166"/>
      <c r="H55" s="166"/>
      <c r="I55" s="166"/>
      <c r="J55" s="197">
        <f>'(別紙1)事業計画書'!$J$39</f>
        <v>0</v>
      </c>
      <c r="K55" s="200"/>
      <c r="L55" s="166" t="s">
        <v>12</v>
      </c>
      <c r="M55" s="221"/>
      <c r="N55" s="8"/>
      <c r="O55" s="8"/>
      <c r="P55" s="8"/>
      <c r="Q55" s="8"/>
      <c r="R55" s="8"/>
      <c r="S55" s="8"/>
      <c r="T55" s="8"/>
      <c r="U55" s="8"/>
    </row>
    <row r="56" spans="1:21" s="87" customFormat="1" ht="40.5" customHeight="1">
      <c r="A56" s="102"/>
      <c r="B56" s="118"/>
      <c r="C56" s="133"/>
      <c r="D56" s="147"/>
      <c r="E56" s="147"/>
      <c r="F56" s="147"/>
      <c r="G56" s="147"/>
      <c r="H56" s="147"/>
      <c r="I56" s="147"/>
      <c r="J56" s="147"/>
      <c r="K56" s="147"/>
      <c r="L56" s="147"/>
      <c r="M56" s="222"/>
      <c r="N56" s="8"/>
      <c r="O56" s="8"/>
      <c r="P56" s="8"/>
      <c r="Q56" s="8"/>
      <c r="R56" s="8"/>
      <c r="S56" s="8"/>
      <c r="T56" s="8"/>
      <c r="U56" s="8"/>
    </row>
    <row r="57" spans="1:21" s="87" customFormat="1">
      <c r="A57" s="89"/>
      <c r="B57" s="89"/>
      <c r="C57" s="30"/>
      <c r="D57" s="30"/>
      <c r="E57" s="89"/>
      <c r="F57" s="89"/>
      <c r="G57" s="89"/>
      <c r="H57" s="89"/>
      <c r="I57" s="89"/>
      <c r="J57" s="89"/>
      <c r="K57" s="89"/>
      <c r="L57" s="89"/>
      <c r="M57" s="89"/>
      <c r="N57" s="8"/>
      <c r="O57" s="8"/>
      <c r="P57" s="8"/>
      <c r="Q57" s="8"/>
      <c r="R57" s="8"/>
      <c r="S57" s="8"/>
      <c r="T57" s="8"/>
      <c r="U57" s="8"/>
    </row>
    <row r="58" spans="1:21" s="87" customFormat="1">
      <c r="A58" s="89"/>
      <c r="B58" s="89"/>
      <c r="C58" s="30"/>
      <c r="D58" s="30"/>
      <c r="E58" s="89"/>
      <c r="F58" s="89"/>
      <c r="G58" s="89"/>
      <c r="H58" s="89"/>
      <c r="I58" s="89"/>
      <c r="J58" s="89"/>
      <c r="K58" s="89"/>
      <c r="L58" s="89"/>
      <c r="M58" s="89"/>
      <c r="N58" s="8"/>
      <c r="O58" s="8"/>
      <c r="P58" s="8"/>
      <c r="Q58" s="8"/>
      <c r="R58" s="8"/>
      <c r="S58" s="8"/>
      <c r="T58" s="8"/>
      <c r="U58" s="8"/>
    </row>
    <row r="59" spans="1:21" s="87" customFormat="1">
      <c r="A59" s="89"/>
      <c r="B59" s="89"/>
      <c r="C59" s="30"/>
      <c r="D59" s="30"/>
      <c r="E59" s="89"/>
      <c r="F59" s="89"/>
      <c r="G59" s="89"/>
      <c r="H59" s="89"/>
      <c r="I59" s="89"/>
      <c r="J59" s="89"/>
      <c r="K59" s="89"/>
      <c r="L59" s="89"/>
      <c r="M59" s="89"/>
      <c r="N59" s="8"/>
      <c r="O59" s="8"/>
      <c r="P59" s="8"/>
      <c r="Q59" s="8"/>
      <c r="R59" s="8"/>
      <c r="S59" s="8"/>
      <c r="T59" s="8"/>
      <c r="U59" s="8"/>
    </row>
  </sheetData>
  <sheetProtection password="CA99" sheet="1" scenarios="1" formatCells="0" formatRows="0"/>
  <mergeCells count="155">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E12:M12"/>
    <mergeCell ref="E13:F13"/>
    <mergeCell ref="G13:H13"/>
    <mergeCell ref="I13:K13"/>
    <mergeCell ref="B14:D14"/>
    <mergeCell ref="E14:M14"/>
    <mergeCell ref="B15:D15"/>
    <mergeCell ref="E15:M15"/>
    <mergeCell ref="B16:D16"/>
    <mergeCell ref="E16:M16"/>
    <mergeCell ref="B17:D17"/>
    <mergeCell ref="E17:M17"/>
    <mergeCell ref="D20:E20"/>
    <mergeCell ref="F20:L20"/>
    <mergeCell ref="D21:E21"/>
    <mergeCell ref="F21:L21"/>
    <mergeCell ref="D22:E22"/>
    <mergeCell ref="F22:L22"/>
    <mergeCell ref="D23:E23"/>
    <mergeCell ref="F23:L23"/>
    <mergeCell ref="D24:E24"/>
    <mergeCell ref="F24:L24"/>
    <mergeCell ref="D25:E25"/>
    <mergeCell ref="F25:L25"/>
    <mergeCell ref="D26:E26"/>
    <mergeCell ref="F26:L26"/>
    <mergeCell ref="D27:E27"/>
    <mergeCell ref="F27:L27"/>
    <mergeCell ref="D28:E28"/>
    <mergeCell ref="F28:L28"/>
    <mergeCell ref="G32:J32"/>
    <mergeCell ref="G33:H33"/>
    <mergeCell ref="I33:J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E50:F50"/>
    <mergeCell ref="G50:H50"/>
    <mergeCell ref="I50:J50"/>
    <mergeCell ref="K50:L50"/>
    <mergeCell ref="E51:F51"/>
    <mergeCell ref="G51:H51"/>
    <mergeCell ref="I51:J51"/>
    <mergeCell ref="K51:L51"/>
    <mergeCell ref="K52:L52"/>
    <mergeCell ref="K53:L53"/>
    <mergeCell ref="B54:L54"/>
    <mergeCell ref="D55:I55"/>
    <mergeCell ref="J55:K55"/>
    <mergeCell ref="L55:M55"/>
    <mergeCell ref="D56:M56"/>
    <mergeCell ref="B5:D6"/>
    <mergeCell ref="B7:D8"/>
    <mergeCell ref="A12:A17"/>
    <mergeCell ref="B12:D13"/>
    <mergeCell ref="C21:C22"/>
    <mergeCell ref="C23:C24"/>
    <mergeCell ref="C25:C26"/>
    <mergeCell ref="C27:C28"/>
    <mergeCell ref="C32:D33"/>
    <mergeCell ref="E32:F33"/>
    <mergeCell ref="K32:L33"/>
    <mergeCell ref="C34:D35"/>
    <mergeCell ref="C36:D37"/>
    <mergeCell ref="C38:D39"/>
    <mergeCell ref="C40:D41"/>
    <mergeCell ref="C42:D43"/>
    <mergeCell ref="C44:D45"/>
    <mergeCell ref="C46:D47"/>
    <mergeCell ref="C48:D49"/>
    <mergeCell ref="C50:D51"/>
    <mergeCell ref="C52:J53"/>
    <mergeCell ref="A55:A56"/>
    <mergeCell ref="B55:C56"/>
    <mergeCell ref="A3:A11"/>
    <mergeCell ref="A18:A53"/>
  </mergeCells>
  <phoneticPr fontId="3"/>
  <dataValidations count="4">
    <dataValidation operator="greaterThanOrEqual" allowBlank="1" showDropDown="0" showInputMessage="1" showErrorMessage="1" sqref="F6:G6 H6:H11 C23 I8:M11 F8:G11 C19:C21 C52 C50 D25:D31 I44 C27 C25 D19:D22 I38 C34 F18:F31 B18:D18 G18:L20 I34 I40 I36 I42 B57:M1048576 H30:L30 C30:C32 E30:E32 L31 K31:K32 H31:J31 G30:G51 I50:I51 I48 C48 E34:E51 D56 I6:M6 F1:M4 I46 C36 C38 C40 C42 C44 C46 E13:E20 B1:E11 B19:B55 K34:K53 M18:M53 C54:M54"/>
    <dataValidation type="list" operator="greaterThanOrEqual" allowBlank="1" showDropDown="0" showInputMessage="1" showErrorMessage="1" sqref="E12:M12">
      <formula1>"個社,企業グループ,協同組合等"</formula1>
    </dataValidation>
    <dataValidation type="whole" operator="greaterThanOrEqual" allowBlank="1" showDropDown="0" showInputMessage="1" showErrorMessage="1" prompt="整数を入力してください。" sqref="L13">
      <formula1>0</formula1>
    </dataValidation>
    <dataValidation type="whole" operator="greaterThanOrEqual" allowBlank="1" showDropDown="0" showInputMessage="1" showErrorMessage="1" prompt="整数を入力して下さい。" sqref="G13:H13">
      <formula1>1</formula1>
    </dataValidation>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17"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管理者用</vt:lpstr>
      <vt:lpstr>プルダウン（基本設定）</vt:lpstr>
      <vt:lpstr>プルダウン（事業計画書）</vt:lpstr>
      <vt:lpstr>基本情報設定シート</vt:lpstr>
      <vt:lpstr>(別記様式)交付申請書</vt:lpstr>
      <vt:lpstr>(別紙1)事業計画書</vt:lpstr>
      <vt:lpstr>(様式4号)着手届</vt:lpstr>
      <vt:lpstr>(様式3号)変更交付申請書</vt:lpstr>
      <vt:lpstr>(別紙2)変更事業計画書</vt:lpstr>
      <vt:lpstr>(様式3号3)変更・中止・廃止承認申請書</vt:lpstr>
      <vt:lpstr>(様式4号)完了届</vt:lpstr>
      <vt:lpstr>(様式5号)実績報告書</vt:lpstr>
      <vt:lpstr>(別紙3)事業報告書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2025-04-07T23:22:15Z</cp:lastPrinted>
  <dcterms:created xsi:type="dcterms:W3CDTF">2022-04-21T05:19:51Z</dcterms:created>
  <dcterms:modified xsi:type="dcterms:W3CDTF">2026-03-26T04:48:50Z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2026-03-26T04:48:50Z</vt:filetime>
  </property>
</Properties>
</file>