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3280" windowHeight="1233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1)事業計画書" sheetId="23" r:id="rId6"/>
    <sheet name="(様式4号)着手届" sheetId="15" r:id="rId7"/>
    <sheet name="(様式3号)変更交付申請書" sheetId="8" r:id="rId8"/>
    <sheet name="(別紙2)変更事業計画書" sheetId="25" r:id="rId9"/>
    <sheet name="(様式3号3)変更・中止・廃止承認申請書" sheetId="9" r:id="rId10"/>
    <sheet name="(様式4号)完了届" sheetId="22" r:id="rId11"/>
    <sheet name="(様式5号)実績報告書" sheetId="5" r:id="rId12"/>
    <sheet name="(別紙3)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'(別紙1)事業計画書'!$A$1:$M$47</definedName>
    <definedName name="_xlnm.Print_Area" localSheetId="8">'(別紙2)変更事業計画書'!$A$1:$M$63</definedName>
    <definedName name="_xlnm.Print_Area" localSheetId="12">'(別紙3)事業報告書'!$A$1:$M$49</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<sst xmlns="http://schemas.openxmlformats.org/spreadsheetml/2006/main" xmlns:r="http://schemas.openxmlformats.org/officeDocument/2006/relationships" count="307" uniqueCount="307">
  <si>
    <t>（支店コード</t>
    <rPh sb="1" eb="3">
      <t>シテン</t>
    </rPh>
    <phoneticPr fontId="3"/>
  </si>
  <si>
    <t>記</t>
  </si>
  <si>
    <t>連絡先</t>
    <rPh sb="0" eb="3">
      <t>レンラクサキ</t>
    </rPh>
    <phoneticPr fontId="3"/>
  </si>
  <si>
    <t>26生産用機械器具製造業</t>
  </si>
  <si>
    <t>補助年度</t>
  </si>
  <si>
    <t>様式第7号（第14条関係）</t>
  </si>
  <si>
    <t>補助金等の交付決定額</t>
    <rPh sb="0" eb="3">
      <t>ホジョキン</t>
    </rPh>
    <rPh sb="3" eb="4">
      <t>トウ</t>
    </rPh>
    <rPh sb="5" eb="7">
      <t>コウフ</t>
    </rPh>
    <rPh sb="7" eb="9">
      <t>ケッテイ</t>
    </rPh>
    <rPh sb="9" eb="10">
      <t>ガク</t>
    </rPh>
    <phoneticPr fontId="3"/>
  </si>
  <si>
    <t>（金融機関コード</t>
    <rPh sb="1" eb="5">
      <t>キンユウキカン</t>
    </rPh>
    <phoneticPr fontId="3"/>
  </si>
  <si>
    <t>申請企業・団体名</t>
    <rPh sb="0" eb="2">
      <t>シンセイ</t>
    </rPh>
    <rPh sb="2" eb="4">
      <t>キギョウ</t>
    </rPh>
    <rPh sb="5" eb="8">
      <t>ダンタイメイ</t>
    </rPh>
    <phoneticPr fontId="3"/>
  </si>
  <si>
    <t>円</t>
    <rPh sb="0" eb="1">
      <t>エン</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</si>
  <si>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</si>
  <si>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</si>
  <si>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</si>
  <si>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</si>
  <si>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</si>
  <si>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</si>
  <si>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</si>
  <si>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</si>
  <si>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</si>
  <si>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</si>
  <si>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24"/>
  </si>
  <si>
    <t>店舗名</t>
    <rPh sb="0" eb="3">
      <t>テンポメイ</t>
    </rPh>
    <phoneticPr fontId="3"/>
  </si>
  <si>
    <t>添付書類</t>
    <rPh sb="0" eb="4">
      <t>テンプショルイ</t>
    </rPh>
    <phoneticPr fontId="3"/>
  </si>
  <si>
    <t>受領</t>
    <rPh sb="0" eb="2">
      <t>ジュリョウ</t>
    </rPh>
    <phoneticPr fontId="3"/>
  </si>
  <si>
    <t>指令年月日</t>
    <rPh sb="0" eb="2">
      <t>シレイ</t>
    </rPh>
    <rPh sb="2" eb="5">
      <t>ネンガッピ</t>
    </rPh>
    <phoneticPr fontId="3"/>
  </si>
  <si>
    <t>交付決定額</t>
    <rPh sb="0" eb="5">
      <t>コウフケッテイガク</t>
    </rPh>
    <phoneticPr fontId="3"/>
  </si>
  <si>
    <t>（あて先）松江市長　</t>
    <rPh sb="3" eb="4">
      <t>サキ</t>
    </rPh>
    <rPh sb="5" eb="9">
      <t>マツエシチョウ</t>
    </rPh>
    <phoneticPr fontId="3"/>
  </si>
  <si>
    <t>住所</t>
    <rPh sb="0" eb="2">
      <t>ジュウショ</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</si>
  <si>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</si>
  <si>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3　事業計画
※変更箇所
のみ記載</t>
    <rPh sb="2" eb="4">
      <t>ジギョウ</t>
    </rPh>
    <rPh sb="4" eb="6">
      <t>ケイカク</t>
    </rPh>
    <rPh sb="9" eb="13">
      <t>ヘンコウカショ</t>
    </rPh>
    <rPh sb="16" eb="18">
      <t>キサイ</t>
    </rPh>
    <phoneticPr fontId="3"/>
  </si>
  <si>
    <t>補助事業等の効果</t>
    <rPh sb="6" eb="8">
      <t>コウカ</t>
    </rPh>
    <phoneticPr fontId="3"/>
  </si>
  <si>
    <t>【依頼者記入欄】</t>
    <rPh sb="1" eb="4">
      <t>イライシャ</t>
    </rPh>
    <rPh sb="4" eb="7">
      <t>キニュウラン</t>
    </rPh>
    <phoneticPr fontId="3"/>
  </si>
  <si>
    <t>様式第4号（第11条関係）</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</si>
  <si>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</si>
  <si>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</si>
  <si>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</si>
  <si>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</si>
  <si>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補助事業等の交付申請額</t>
    <rPh sb="0" eb="5">
      <t>ホジョジギョウトウ</t>
    </rPh>
    <rPh sb="6" eb="11">
      <t>コウフシンセイガク</t>
    </rPh>
    <phoneticPr fontId="3"/>
  </si>
  <si>
    <t>現在の課題</t>
    <rPh sb="0" eb="2">
      <t>ゲンザイ</t>
    </rPh>
    <rPh sb="3" eb="5">
      <t>カダイ</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</si>
  <si>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</si>
  <si>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</si>
  <si>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</si>
  <si>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</si>
  <si>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</si>
  <si>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</si>
  <si>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</si>
  <si>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</si>
  <si>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</si>
  <si>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</si>
  <si>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</si>
  <si>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</si>
  <si>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</si>
  <si>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補助事業者</t>
    <rPh sb="0" eb="5">
      <t>ホジョジギョウシャ</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</si>
  <si>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</si>
  <si>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</si>
  <si>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</si>
  <si>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補助金等の名称</t>
    <rPh sb="0" eb="4">
      <t>ホジョキントウ</t>
    </rPh>
    <rPh sb="5" eb="7">
      <t>メイショウ</t>
    </rPh>
    <phoneticPr fontId="3"/>
  </si>
  <si>
    <t>補助事業等の内容</t>
    <rPh sb="6" eb="8">
      <t>ナイヨウ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</si>
  <si>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</si>
  <si>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</si>
  <si>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</si>
  <si>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</si>
  <si>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</si>
  <si>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24"/>
  </si>
  <si>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</si>
  <si>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</si>
  <si>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</si>
  <si>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様式第3号（第10条関係）</t>
  </si>
  <si>
    <t>補助金等交付請求書</t>
    <rPh sb="0" eb="3">
      <t>ホジョキン</t>
    </rPh>
    <rPh sb="3" eb="4">
      <t>トウ</t>
    </rPh>
    <rPh sb="4" eb="9">
      <t>コウフセイキュウショ</t>
    </rPh>
    <phoneticPr fontId="24"/>
  </si>
  <si>
    <t>フリガナ</t>
  </si>
  <si>
    <t>←</t>
  </si>
  <si>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</si>
  <si>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</si>
  <si>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</si>
  <si>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</si>
  <si>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</si>
  <si>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25"/>
  </si>
  <si>
    <t>氏名</t>
    <rPh sb="0" eb="2">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</si>
  <si>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</si>
  <si>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</si>
  <si>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号</t>
    <rPh sb="0" eb="1">
      <t>ゴウ</t>
    </rPh>
    <phoneticPr fontId="3"/>
  </si>
  <si>
    <t>自己資金</t>
    <rPh sb="0" eb="4">
      <t>ジコシキン</t>
    </rPh>
    <phoneticPr fontId="3"/>
  </si>
  <si>
    <t>別紙3</t>
    <rPh sb="0" eb="2">
      <t>ベッシ</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</si>
  <si>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</si>
  <si>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</si>
  <si>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</si>
  <si>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指令も産第</t>
    <rPh sb="0" eb="2">
      <t>シレイ</t>
    </rPh>
    <rPh sb="3" eb="4">
      <t>サン</t>
    </rPh>
    <rPh sb="4" eb="5">
      <t>ダイ</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</si>
  <si>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</si>
  <si>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</si>
  <si>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</si>
  <si>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専門家</t>
    <rPh sb="0" eb="3">
      <t>センモンカ</t>
    </rPh>
    <phoneticPr fontId="3"/>
  </si>
  <si>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</si>
  <si>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</si>
  <si>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</si>
  <si>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</si>
  <si>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</si>
  <si>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</si>
  <si>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松江市職場環境改善支援事業補助金</t>
  </si>
  <si>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</si>
  <si>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</si>
  <si>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24"/>
  </si>
  <si>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</si>
  <si>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</si>
  <si>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</si>
  <si>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</si>
  <si>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</si>
  <si>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24"/>
  </si>
  <si>
    <t>銀行</t>
  </si>
  <si>
    <t>(ものづくり産業支援センター提出用）</t>
    <rPh sb="6" eb="10">
      <t>サンギョウシエン</t>
    </rPh>
    <rPh sb="14" eb="17">
      <t>テイシュツヨウ</t>
    </rPh>
    <phoneticPr fontId="3"/>
  </si>
  <si>
    <t>その他経費</t>
    <rPh sb="2" eb="3">
      <t>タ</t>
    </rPh>
    <rPh sb="3" eb="5">
      <t>ケイヒ</t>
    </rPh>
    <phoneticPr fontId="3"/>
  </si>
  <si>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</si>
  <si>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</si>
  <si>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</si>
  <si>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</si>
  <si>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</si>
  <si>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</si>
  <si>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</si>
  <si>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</si>
  <si>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</si>
  <si>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</si>
  <si>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松江市人材育成支援事業補助金</t>
    <rPh sb="0" eb="3">
      <t>マツエシ</t>
    </rPh>
    <rPh sb="3" eb="7">
      <t>ジンザイイクセイ</t>
    </rPh>
    <rPh sb="7" eb="9">
      <t>シエン</t>
    </rPh>
    <rPh sb="9" eb="11">
      <t>ジギョウ</t>
    </rPh>
    <rPh sb="11" eb="14">
      <t>ホジョキン</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</si>
  <si>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</si>
  <si>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</si>
  <si>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</si>
  <si>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</si>
  <si>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</si>
  <si>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</si>
  <si>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</si>
  <si>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</si>
  <si>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</si>
  <si>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職場環境改善支援事業</t>
    <rPh sb="0" eb="2">
      <t>ショクバ</t>
    </rPh>
    <rPh sb="2" eb="4">
      <t>カンキョウ</t>
    </rPh>
    <rPh sb="4" eb="6">
      <t>カイゼン</t>
    </rPh>
    <rPh sb="6" eb="8">
      <t>シエン</t>
    </rPh>
    <rPh sb="8" eb="10">
      <t>ジギョウ</t>
    </rPh>
    <phoneticPr fontId="3"/>
  </si>
  <si>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</si>
  <si>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</si>
  <si>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</si>
  <si>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</si>
  <si>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</si>
  <si>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</si>
  <si>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展示会等出展事業</t>
    <rPh sb="0" eb="4">
      <t>テンジカイトウ</t>
    </rPh>
    <rPh sb="4" eb="6">
      <t>シュッテン</t>
    </rPh>
    <rPh sb="6" eb="8">
      <t>ジギョウ</t>
    </rPh>
    <phoneticPr fontId="3"/>
  </si>
  <si>
    <t>所属</t>
    <rPh sb="0" eb="2">
      <t>ショゾク</t>
    </rPh>
    <phoneticPr fontId="3"/>
  </si>
  <si>
    <t>改善前</t>
    <rPh sb="0" eb="3">
      <t>カイゼンマエ</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</si>
  <si>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</si>
  <si>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</si>
  <si>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有</t>
  </si>
  <si>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</si>
  <si>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</si>
  <si>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</si>
  <si>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</si>
  <si>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</si>
  <si>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</si>
  <si>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</si>
  <si>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</si>
  <si>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代表</t>
    <rPh sb="0" eb="2">
      <t>ダイヒョウ</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</si>
  <si>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</si>
  <si>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</si>
  <si>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</si>
  <si>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定期的な改善活動
の取組状況</t>
    <rPh sb="0" eb="2">
      <t>テイキ</t>
    </rPh>
    <rPh sb="2" eb="3">
      <t>テキ</t>
    </rPh>
    <rPh sb="4" eb="8">
      <t>カイゼンカツドウ</t>
    </rPh>
    <rPh sb="10" eb="12">
      <t>トリクミ</t>
    </rPh>
    <rPh sb="12" eb="14">
      <t>ジョウキョウ</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</si>
  <si>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</si>
  <si>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</si>
  <si>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t>
  </si>
  <si>
    <t>企業名</t>
    <rPh sb="0" eb="3">
      <t>キギョウメイ</t>
    </rPh>
    <phoneticPr fontId="3"/>
  </si>
  <si>
    <t>人</t>
    <rPh sb="0" eb="1">
      <t>ニン</t>
    </rPh>
    <phoneticPr fontId="3"/>
  </si>
  <si>
    <t>代表者役職</t>
    <rPh sb="0" eb="3">
      <t>ダイヒョウシャ</t>
    </rPh>
    <rPh sb="3" eb="5">
      <t>ヤクショク</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</si>
  <si>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</si>
  <si>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</si>
  <si>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</si>
  <si>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</si>
  <si>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</si>
  <si>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</si>
  <si>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</si>
  <si>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松江市職場環境改善支援事業補助金</t>
    <rPh sb="0" eb="3">
      <t>マツエシ</t>
    </rPh>
    <rPh sb="3" eb="5">
      <t>ショクバ</t>
    </rPh>
    <rPh sb="5" eb="7">
      <t>カンキョウ</t>
    </rPh>
    <rPh sb="7" eb="9">
      <t>カイゼン</t>
    </rPh>
    <rPh sb="9" eb="11">
      <t>シエン</t>
    </rPh>
    <rPh sb="11" eb="13">
      <t>ジギョウ</t>
    </rPh>
    <rPh sb="13" eb="16">
      <t>ホジョキン</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</si>
  <si>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</si>
  <si>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</si>
  <si>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</si>
  <si>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</si>
  <si>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</si>
  <si>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補助事業等</t>
    <rPh sb="0" eb="1">
      <t>ホ</t>
    </rPh>
    <rPh sb="1" eb="2">
      <t>スケ</t>
    </rPh>
    <rPh sb="2" eb="3">
      <t>コト</t>
    </rPh>
    <rPh sb="3" eb="4">
      <t>ゴウ</t>
    </rPh>
    <rPh sb="4" eb="5">
      <t>トウ</t>
    </rPh>
    <phoneticPr fontId="24"/>
  </si>
  <si>
    <t>産業財産権導入費</t>
    <rPh sb="0" eb="2">
      <t>サンギョウ</t>
    </rPh>
    <rPh sb="2" eb="5">
      <t>ザイサンケン</t>
    </rPh>
    <rPh sb="5" eb="8">
      <t>ドウニュウヒ</t>
    </rPh>
    <phoneticPr fontId="3"/>
  </si>
  <si>
    <t>補助事業等着手届</t>
    <rPh sb="0" eb="5">
      <t>ホジョジギョウトウ</t>
    </rPh>
    <rPh sb="5" eb="8">
      <t>チャクシュトドケ</t>
    </rPh>
    <phoneticPr fontId="24"/>
  </si>
  <si>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</si>
  <si>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補助事業等完了届</t>
    <rPh sb="0" eb="5">
      <t>ホジョジギョウトウ</t>
    </rPh>
    <rPh sb="5" eb="7">
      <t>カンリョウ</t>
    </rPh>
    <rPh sb="7" eb="8">
      <t>トドケ</t>
    </rPh>
    <phoneticPr fontId="24"/>
  </si>
  <si>
    <t>経費区分</t>
    <rPh sb="0" eb="2">
      <t>ケイヒ</t>
    </rPh>
    <rPh sb="2" eb="4">
      <t>クブン</t>
    </rPh>
    <phoneticPr fontId="3"/>
  </si>
  <si>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</si>
  <si>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31輸送用機械器具製造業</t>
  </si>
  <si>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</si>
  <si>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t>中分類</t>
    <rPh sb="0" eb="1">
      <t>チュウ</t>
    </rPh>
    <rPh sb="1" eb="3">
      <t>ブンルイ</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</si>
  <si>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</si>
  <si>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</si>
  <si>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</si>
  <si>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</si>
  <si>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</si>
  <si>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</si>
  <si>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別紙1</t>
    <rPh sb="0" eb="2">
      <t>ベッシ</t>
    </rPh>
    <phoneticPr fontId="3"/>
  </si>
  <si>
    <t>30情報通信機械器具製造業</t>
  </si>
  <si>
    <t>1 企業概要</t>
    <rPh sb="2" eb="6">
      <t>キギョウガイヨウ</t>
    </rPh>
    <phoneticPr fontId="3"/>
  </si>
  <si>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</si>
  <si>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</si>
  <si>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25"/>
  </si>
  <si>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</si>
  <si>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</si>
  <si>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</si>
  <si>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</si>
  <si>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</si>
  <si>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</si>
  <si>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</si>
  <si>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活動形態(範囲)</t>
    <rPh sb="0" eb="2">
      <t>カツドウ</t>
    </rPh>
    <rPh sb="2" eb="4">
      <t>ケイタイ</t>
    </rPh>
    <rPh sb="5" eb="7">
      <t>ハンイ</t>
    </rPh>
    <phoneticPr fontId="3"/>
  </si>
  <si>
    <t>担当者所属・氏名</t>
    <rPh sb="0" eb="3">
      <t>タントウシャ</t>
    </rPh>
    <rPh sb="3" eb="5">
      <t>ショゾク</t>
    </rPh>
    <rPh sb="6" eb="8">
      <t>シメイ</t>
    </rPh>
    <phoneticPr fontId="3"/>
  </si>
  <si>
    <t>(電話：</t>
    <rPh sb="1" eb="3">
      <t>デンワ</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</si>
  <si>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</si>
  <si>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</si>
  <si>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</si>
  <si>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</si>
  <si>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</si>
  <si>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</si>
  <si>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</si>
  <si>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</si>
  <si>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事業の
目的と内容</t>
    <rPh sb="0" eb="2">
      <t>ジギョウ</t>
    </rPh>
    <rPh sb="4" eb="6">
      <t>モクテキ</t>
    </rPh>
    <rPh sb="7" eb="9">
      <t>ナイヨウ</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</si>
  <si>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</si>
  <si>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</si>
  <si>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2回目</t>
    <rPh sb="1" eb="3">
      <t>カイメ</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</si>
  <si>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</si>
  <si>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</si>
  <si>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</si>
  <si>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</si>
  <si>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</si>
  <si>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14パルプ・紙・紙加工品製造業</t>
  </si>
  <si>
    <t>委託費</t>
    <rPh sb="0" eb="2">
      <t>イタク</t>
    </rPh>
    <rPh sb="2" eb="3">
      <t>ヒ</t>
    </rPh>
    <phoneticPr fontId="3"/>
  </si>
  <si>
    <t>15印刷・同関連業</t>
  </si>
  <si>
    <t>16化学工業</t>
  </si>
  <si>
    <t>17石油製品・石炭製品製造業</t>
  </si>
  <si>
    <t>18プラスチック製品製造業</t>
  </si>
  <si>
    <t>20なめし革・同製品・毛皮製造業</t>
  </si>
  <si>
    <t>21窯業・土石製品製造業</t>
  </si>
  <si>
    <t>24金属製品製造業</t>
  </si>
  <si>
    <t>22鉄鋼業</t>
  </si>
  <si>
    <t>23非鉄金属製造業</t>
  </si>
  <si>
    <t>27業務用機械器具製造業</t>
  </si>
  <si>
    <t>28電子部品・デバイス・電子回路製造業</t>
  </si>
  <si>
    <t>29電気機械器具製造業</t>
  </si>
  <si>
    <t>32その他の製造業</t>
  </si>
  <si>
    <t>38放送業</t>
    <rPh sb="2" eb="5">
      <t>ホウソウギョウ</t>
    </rPh>
    <phoneticPr fontId="25"/>
  </si>
  <si>
    <t>39情報サービス業</t>
    <rPh sb="2" eb="4">
      <t>ジョウホウ</t>
    </rPh>
    <rPh sb="8" eb="9">
      <t>ギョウ</t>
    </rPh>
    <phoneticPr fontId="25"/>
  </si>
  <si>
    <t>41映像・音声・文字情報制作業</t>
    <rPh sb="2" eb="4">
      <t>エイゾウ</t>
    </rPh>
    <rPh sb="5" eb="7">
      <t>オンセイ</t>
    </rPh>
    <rPh sb="8" eb="10">
      <t>モジ</t>
    </rPh>
    <rPh sb="10" eb="12">
      <t>ジョウホウ</t>
    </rPh>
    <rPh sb="12" eb="14">
      <t>セイサク</t>
    </rPh>
    <rPh sb="14" eb="15">
      <t>ギョウ</t>
    </rPh>
    <phoneticPr fontId="25"/>
  </si>
  <si>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</si>
  <si>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</si>
  <si>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</si>
  <si>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</si>
  <si>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別紙2</t>
    <rPh sb="0" eb="2">
      <t>ベッシ</t>
    </rPh>
    <phoneticPr fontId="3"/>
  </si>
  <si>
    <t>3 収支決算</t>
    <rPh sb="2" eb="4">
      <t>シュウシ</t>
    </rPh>
    <rPh sb="4" eb="6">
      <t>ケッサン</t>
    </rPh>
    <phoneticPr fontId="3"/>
  </si>
  <si>
    <t>期待される効果</t>
    <rPh sb="0" eb="2">
      <t>キタイ</t>
    </rPh>
    <rPh sb="5" eb="7">
      <t>コウカ</t>
    </rPh>
    <phoneticPr fontId="3"/>
  </si>
  <si>
    <t>人材紹介経費</t>
    <rPh sb="0" eb="2">
      <t>ジンザイ</t>
    </rPh>
    <rPh sb="2" eb="4">
      <t>ショウカイ</t>
    </rPh>
    <rPh sb="4" eb="6">
      <t>ケイヒ</t>
    </rPh>
    <phoneticPr fontId="3"/>
  </si>
  <si>
    <t>広報費</t>
    <rPh sb="0" eb="3">
      <t>コウホウヒ</t>
    </rPh>
    <phoneticPr fontId="3"/>
  </si>
  <si>
    <t>令和　年　月　日</t>
  </si>
  <si>
    <t>労務環境整備費</t>
    <rPh sb="0" eb="7">
      <t>ロウムカンキョウセイビヒ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</si>
  <si>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</si>
  <si>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</si>
  <si>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</si>
  <si>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</si>
  <si>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</si>
  <si>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</si>
  <si>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</si>
  <si>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</si>
  <si>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2 事業実績</t>
    <rPh sb="2" eb="4">
      <t>ジギョウ</t>
    </rPh>
    <rPh sb="4" eb="6">
      <t>ジッセキ</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</si>
  <si>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</si>
  <si>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</si>
  <si>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</si>
  <si>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</si>
  <si>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</si>
  <si>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</si>
  <si>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</si>
  <si>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</si>
  <si>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</si>
  <si>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</si>
  <si>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</si>
  <si>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</si>
  <si>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</si>
  <si>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</si>
  <si>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</si>
  <si>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</si>
  <si>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</si>
  <si>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</si>
  <si>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備考(</t>
    <rPh sb="0" eb="2">
      <t>ビコウ</t>
    </rPh>
    <phoneticPr fontId="3"/>
  </si>
  <si>
    <t>性能検査費</t>
    <rPh sb="0" eb="4">
      <t>セイノウケンサ</t>
    </rPh>
    <rPh sb="4" eb="5">
      <t>ヒ</t>
    </rPh>
    <phoneticPr fontId="3"/>
  </si>
  <si>
    <t>2　定期的な現場改善活動の実施状況</t>
    <rPh sb="2" eb="5">
      <t>テイキテキ</t>
    </rPh>
    <rPh sb="6" eb="8">
      <t>ゲンバ</t>
    </rPh>
    <rPh sb="8" eb="12">
      <t>カイゼンカツドウ</t>
    </rPh>
    <rPh sb="13" eb="15">
      <t>ジッシ</t>
    </rPh>
    <rPh sb="15" eb="17">
      <t>ジョウキョウ</t>
    </rPh>
    <phoneticPr fontId="3"/>
  </si>
  <si>
    <t>定期的な改善活動
の実施の有無</t>
    <rPh sb="0" eb="3">
      <t>テイキテキ</t>
    </rPh>
    <rPh sb="4" eb="8">
      <t>カイゼンカツドウ</t>
    </rPh>
    <rPh sb="10" eb="12">
      <t>ジッシ</t>
    </rPh>
    <rPh sb="13" eb="15">
      <t>ウム</t>
    </rPh>
    <phoneticPr fontId="3"/>
  </si>
  <si>
    <t>活動頻度</t>
    <rPh sb="0" eb="2">
      <t>カツドウ</t>
    </rPh>
    <rPh sb="2" eb="4">
      <t>ヒンド</t>
    </rPh>
    <phoneticPr fontId="3"/>
  </si>
  <si>
    <t>活動内容</t>
    <rPh sb="0" eb="2">
      <t>カツドウ</t>
    </rPh>
    <rPh sb="2" eb="4">
      <t>ナイヨウ</t>
    </rPh>
    <phoneticPr fontId="3"/>
  </si>
  <si>
    <t>改善前の画像や配置図等</t>
    <rPh sb="0" eb="3">
      <t>カイゼンマエ</t>
    </rPh>
    <rPh sb="4" eb="6">
      <t>ガゾウ</t>
    </rPh>
    <rPh sb="7" eb="10">
      <t>ハイチズ</t>
    </rPh>
    <rPh sb="10" eb="11">
      <t>トウ</t>
    </rPh>
    <phoneticPr fontId="3"/>
  </si>
  <si>
    <t>3　事業計画</t>
    <rPh sb="2" eb="4">
      <t>ジギョウ</t>
    </rPh>
    <rPh sb="4" eb="6">
      <t>ケイカク</t>
    </rPh>
    <phoneticPr fontId="3"/>
  </si>
  <si>
    <t>改善活動の
実施場所</t>
    <rPh sb="0" eb="2">
      <t>カイゼン</t>
    </rPh>
    <rPh sb="2" eb="4">
      <t>カツドウ</t>
    </rPh>
    <rPh sb="6" eb="10">
      <t>ジッシバショ</t>
    </rPh>
    <phoneticPr fontId="3"/>
  </si>
  <si>
    <t>所見</t>
    <rPh sb="0" eb="2">
      <t>ショケン</t>
    </rPh>
    <phoneticPr fontId="3"/>
  </si>
  <si>
    <t>補助事業実施年度内において、現場改善活動実施の効果が
期待できると判断する。</t>
  </si>
  <si>
    <t>令和　年　月　日</t>
    <rPh sb="0" eb="2">
      <t>レイワ</t>
    </rPh>
    <rPh sb="3" eb="4">
      <t>ネン</t>
    </rPh>
    <rPh sb="5" eb="6">
      <t>ガツ</t>
    </rPh>
    <rPh sb="7" eb="8">
      <t>ニチ</t>
    </rPh>
    <phoneticPr fontId="3"/>
  </si>
  <si>
    <t>現地調査</t>
    <rPh sb="0" eb="4">
      <t>ゲンチチョウサ</t>
    </rPh>
    <phoneticPr fontId="3"/>
  </si>
  <si>
    <t>現地確認済み</t>
    <rPh sb="0" eb="5">
      <t>ゲンチカクニンズ</t>
    </rPh>
    <phoneticPr fontId="3"/>
  </si>
  <si>
    <t>役職</t>
    <rPh sb="0" eb="2">
      <t>ヤクショク</t>
    </rPh>
    <phoneticPr fontId="3"/>
  </si>
  <si>
    <t>4 収支予算</t>
    <rPh sb="2" eb="6">
      <t>シュウシヨサン</t>
    </rPh>
    <phoneticPr fontId="3"/>
  </si>
  <si>
    <t>※補助金交付申請額【Ｃ】は、補助対象経費【Ａ－Ｂ】の合計額の2分の1の額
  （1,000円未満切捨て、上限：20万円）</t>
  </si>
  <si>
    <t>※補助金交付申請額【Ｃ】は、補助対象経費【Ａ－Ｂ】の合計額の2分の1の額
  （1,000円未満切捨て、上限：20万円）
※ 変更部分について【上段（　）書き：変更前】【下段：変更後】の
   上下二段書きで記載してください。</t>
  </si>
  <si>
    <t>改善活動の目的と内容</t>
    <rPh sb="0" eb="2">
      <t>カイゼン</t>
    </rPh>
    <rPh sb="2" eb="4">
      <t>カツドウ</t>
    </rPh>
    <rPh sb="5" eb="7">
      <t>モクテキ</t>
    </rPh>
    <rPh sb="8" eb="10">
      <t>ナイヨウ</t>
    </rPh>
    <phoneticPr fontId="3"/>
  </si>
  <si>
    <t>改善前の問題</t>
    <rPh sb="0" eb="3">
      <t>カイゼンマエ</t>
    </rPh>
    <rPh sb="4" eb="6">
      <t>モンダイ</t>
    </rPh>
    <phoneticPr fontId="3"/>
  </si>
  <si>
    <t>改善後</t>
    <rPh sb="0" eb="2">
      <t>カイゼン</t>
    </rPh>
    <rPh sb="2" eb="3">
      <t>ゴ</t>
    </rPh>
    <phoneticPr fontId="3"/>
  </si>
  <si>
    <t>改善後の画像や配置図等</t>
    <rPh sb="0" eb="2">
      <t>カイゼン</t>
    </rPh>
    <rPh sb="2" eb="3">
      <t>ゴ</t>
    </rPh>
    <rPh sb="4" eb="6">
      <t>ガゾウ</t>
    </rPh>
    <rPh sb="7" eb="10">
      <t>ハイチズ</t>
    </rPh>
    <rPh sb="10" eb="11">
      <t>トウ</t>
    </rPh>
    <phoneticPr fontId="3"/>
  </si>
  <si>
    <t>改善の効果</t>
    <rPh sb="0" eb="2">
      <t>カイゼン</t>
    </rPh>
    <rPh sb="3" eb="5">
      <t>コウカ</t>
    </rPh>
    <phoneticPr fontId="3"/>
  </si>
  <si>
    <t>※補助金交付申請額【Ｃ】は、補助対象経費【Ａ－Ｂ】の合計額の2分の1の額
　（1,000円未満切捨て、上限：20万円）
※交付申請時および変更交付申請時と変更となった経費がある場合は、下段に
　変更後の経費を記入してください。</t>
  </si>
  <si>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</si>
  <si>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rPh sb="17" eb="20">
      <t>カンリョウビ</t>
    </rPh>
    <rPh sb="23" eb="25">
      <t>ヘンコウ</t>
    </rPh>
    <rPh sb="26" eb="28">
      <t>バアイ</t>
    </rPh>
    <rPh sb="29" eb="31">
      <t>フヨウ</t>
    </rPh>
    <phoneticPr fontId="3"/>
  </si>
  <si>
    <t>職場環境改善費</t>
    <rPh sb="0" eb="2">
      <t>ショクバ</t>
    </rPh>
    <rPh sb="2" eb="4">
      <t>カンキョウ</t>
    </rPh>
    <rPh sb="4" eb="7">
      <t>カイゼンヒ</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</si>
</sst>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6">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1"/>
      <color auto="1"/>
      <name val="ＭＳ 明朝"/>
      <family val="1"/>
    </font>
    <font>
      <b/>
      <sz val="10"/>
      <color theme="1"/>
      <name val="ＭＳ 明朝"/>
      <family val="1"/>
    </font>
    <font>
      <sz val="11"/>
      <color auto="1"/>
      <name val="ＭＳ 明朝"/>
      <family val="1"/>
    </font>
    <font>
      <b/>
      <sz val="8"/>
      <color theme="1"/>
      <name val="ＭＳ 明朝"/>
      <family val="1"/>
    </font>
    <font>
      <b/>
      <sz val="9"/>
      <color auto="1"/>
      <name val="ＭＳ 明朝"/>
      <family val="1"/>
    </font>
    <font>
      <sz val="10"/>
      <color theme="1"/>
      <name val="ＭＳ 明朝"/>
      <family val="1"/>
    </font>
    <font>
      <sz val="8"/>
      <color auto="1"/>
      <name val="ＭＳ 明朝"/>
      <family val="1"/>
    </font>
    <font>
      <b/>
      <sz val="9"/>
      <color theme="1"/>
      <name val="ＭＳ 明朝"/>
      <family val="1"/>
    </font>
    <font>
      <sz val="8"/>
      <color theme="1"/>
      <name val="ＭＳ 明朝"/>
      <family val="1"/>
    </font>
    <font>
      <sz val="11"/>
      <color rgb="FFFF0000"/>
      <name val="游ゴシック"/>
      <family val="2"/>
      <scheme val="minor"/>
    </font>
    <font>
      <sz val="16"/>
      <color theme="1"/>
      <name val="ＭＳ 明朝"/>
      <family val="1"/>
    </font>
    <font>
      <sz val="9"/>
      <color theme="1"/>
      <name val="ＭＳ 明朝"/>
      <family val="1"/>
    </font>
    <font>
      <sz val="12"/>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54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Border="1">
      <alignment vertical="center"/>
    </xf>
    <xf numFmtId="0" fontId="0" fillId="0" borderId="1" xfId="0" applyFill="1"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pplyProtection="1">
      <alignment vertical="center"/>
    </xf>
    <xf numFmtId="0" fontId="7" fillId="2" borderId="0" xfId="2" applyFont="1" applyFill="1" applyAlignment="1" applyProtection="1">
      <alignment horizontal="center" vertical="center"/>
    </xf>
    <xf numFmtId="0" fontId="6" fillId="2" borderId="0" xfId="2" applyFont="1" applyFill="1" applyAlignment="1" applyProtection="1">
      <alignment horizontal="justify" vertical="center"/>
    </xf>
    <xf numFmtId="0" fontId="7" fillId="2" borderId="0" xfId="2" applyFont="1" applyFill="1" applyAlignment="1" applyProtection="1">
      <alignment vertical="center" shrinkToFit="1"/>
    </xf>
    <xf numFmtId="0" fontId="7" fillId="2" borderId="0" xfId="2" applyFont="1" applyFill="1" applyAlignment="1" applyProtection="1">
      <alignment horizontal="left" vertical="center"/>
    </xf>
    <xf numFmtId="0" fontId="6" fillId="2" borderId="0" xfId="2" applyFont="1" applyFill="1" applyProtection="1">
      <alignment vertical="center"/>
    </xf>
    <xf numFmtId="0" fontId="7" fillId="2" borderId="0" xfId="2" applyFont="1" applyFill="1" applyAlignment="1" applyProtection="1">
      <alignment horizontal="left" vertical="center" shrinkToFit="1"/>
    </xf>
    <xf numFmtId="0" fontId="7" fillId="2" borderId="0" xfId="2" applyFont="1" applyFill="1" applyAlignment="1" applyProtection="1">
      <alignment horizontal="left" vertical="center" wrapText="1"/>
    </xf>
    <xf numFmtId="0" fontId="7" fillId="2" borderId="7" xfId="2" applyFont="1" applyFill="1" applyBorder="1" applyAlignment="1" applyProtection="1">
      <alignment horizontal="distributed" vertical="center" wrapText="1"/>
    </xf>
    <xf numFmtId="0" fontId="7" fillId="2" borderId="8" xfId="2" applyFont="1" applyFill="1" applyBorder="1" applyAlignment="1" applyProtection="1">
      <alignment horizontal="distributed" vertical="center" wrapText="1" indent="1"/>
    </xf>
    <xf numFmtId="0" fontId="7" fillId="2" borderId="9" xfId="2" applyFont="1" applyFill="1" applyBorder="1" applyAlignment="1" applyProtection="1">
      <alignment horizontal="distributed" vertical="center" wrapText="1" indent="1"/>
    </xf>
    <xf numFmtId="0" fontId="7" fillId="2" borderId="10" xfId="2" applyFont="1" applyFill="1" applyBorder="1" applyAlignment="1" applyProtection="1">
      <alignment horizontal="distributed" vertical="center" wrapText="1"/>
    </xf>
    <xf numFmtId="0" fontId="7" fillId="2" borderId="11" xfId="2" applyFont="1" applyFill="1" applyBorder="1" applyAlignment="1" applyProtection="1">
      <alignment horizontal="distributed" vertical="center" wrapText="1" indent="1"/>
    </xf>
    <xf numFmtId="0" fontId="7" fillId="2" borderId="12" xfId="2" applyFont="1" applyFill="1" applyBorder="1" applyAlignment="1" applyProtection="1">
      <alignment horizontal="distributed" vertical="center" wrapText="1" indent="1"/>
    </xf>
    <xf numFmtId="0" fontId="6" fillId="0" borderId="0" xfId="2" applyFont="1" applyAlignment="1">
      <alignment vertical="center" wrapText="1"/>
    </xf>
    <xf numFmtId="0" fontId="7" fillId="2" borderId="13" xfId="2" applyFont="1" applyFill="1" applyBorder="1" applyAlignment="1" applyProtection="1">
      <alignment horizontal="distributed" vertical="center" wrapText="1"/>
    </xf>
    <xf numFmtId="0" fontId="7" fillId="2" borderId="0" xfId="2" applyFont="1" applyFill="1" applyAlignment="1" applyProtection="1">
      <alignment vertical="center" wrapText="1"/>
    </xf>
    <xf numFmtId="178" fontId="7" fillId="2" borderId="7" xfId="2" applyNumberFormat="1" applyFont="1" applyFill="1" applyBorder="1" applyAlignment="1" applyProtection="1">
      <alignment horizontal="center" vertical="center" wrapText="1"/>
    </xf>
    <xf numFmtId="178" fontId="7" fillId="2" borderId="10" xfId="2" applyNumberFormat="1" applyFont="1" applyFill="1" applyBorder="1" applyAlignment="1" applyProtection="1">
      <alignment horizontal="center" vertical="center" wrapText="1"/>
    </xf>
    <xf numFmtId="178" fontId="7" fillId="2" borderId="13" xfId="2" applyNumberFormat="1" applyFont="1" applyFill="1" applyBorder="1" applyAlignment="1" applyProtection="1">
      <alignment horizontal="center" vertical="center" wrapText="1"/>
    </xf>
    <xf numFmtId="0" fontId="7" fillId="2" borderId="14" xfId="2" applyFont="1" applyFill="1" applyBorder="1" applyAlignment="1" applyProtection="1">
      <alignment horizontal="distributed" vertical="center" wrapText="1" indent="1"/>
    </xf>
    <xf numFmtId="0" fontId="7" fillId="2" borderId="15" xfId="2" applyFont="1" applyFill="1" applyBorder="1" applyAlignment="1" applyProtection="1">
      <alignment horizontal="distributed" vertical="center" wrapText="1" indent="1"/>
    </xf>
    <xf numFmtId="0" fontId="7" fillId="2" borderId="8" xfId="2" applyFont="1" applyFill="1" applyBorder="1" applyAlignment="1" applyProtection="1">
      <alignment horizontal="distributed" vertical="center" shrinkToFit="1"/>
    </xf>
    <xf numFmtId="0" fontId="7" fillId="2" borderId="8" xfId="2" applyFont="1" applyFill="1" applyBorder="1" applyAlignment="1" applyProtection="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2" borderId="8" xfId="2" applyNumberFormat="1" applyFont="1" applyFill="1" applyBorder="1" applyAlignment="1" applyProtection="1">
      <alignment horizontal="left" vertical="center" wrapText="1"/>
    </xf>
    <xf numFmtId="3" fontId="7" fillId="2" borderId="8" xfId="2" applyNumberFormat="1" applyFont="1" applyFill="1" applyBorder="1" applyAlignment="1" applyProtection="1">
      <alignment horizontal="center" vertical="center" wrapText="1"/>
    </xf>
    <xf numFmtId="3" fontId="7" fillId="2" borderId="9" xfId="2" applyNumberFormat="1" applyFont="1" applyFill="1" applyBorder="1" applyAlignment="1" applyProtection="1">
      <alignment horizontal="center" vertical="center" wrapText="1"/>
    </xf>
    <xf numFmtId="179" fontId="7" fillId="2" borderId="7" xfId="2" applyNumberFormat="1" applyFont="1" applyFill="1" applyBorder="1" applyAlignment="1" applyProtection="1">
      <alignment horizontal="left" vertical="top" wrapText="1"/>
    </xf>
    <xf numFmtId="0" fontId="7" fillId="2" borderId="11" xfId="2" applyFont="1" applyFill="1" applyBorder="1" applyAlignment="1" applyProtection="1">
      <alignment horizontal="distributed" vertical="center" shrinkToFit="1"/>
    </xf>
    <xf numFmtId="0" fontId="7" fillId="2" borderId="11" xfId="2" applyFont="1" applyFill="1" applyBorder="1" applyAlignment="1" applyProtection="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2" borderId="11" xfId="2" applyNumberFormat="1" applyFont="1" applyFill="1" applyBorder="1" applyAlignment="1" applyProtection="1">
      <alignment horizontal="left" vertical="center" wrapText="1"/>
    </xf>
    <xf numFmtId="3" fontId="7" fillId="2" borderId="11" xfId="2" applyNumberFormat="1" applyFont="1" applyFill="1" applyBorder="1" applyAlignment="1" applyProtection="1">
      <alignment horizontal="center" vertical="center" wrapText="1"/>
    </xf>
    <xf numFmtId="3" fontId="7" fillId="2" borderId="12" xfId="2" applyNumberFormat="1" applyFont="1" applyFill="1" applyBorder="1" applyAlignment="1" applyProtection="1">
      <alignment horizontal="center" vertical="center" wrapText="1"/>
    </xf>
    <xf numFmtId="179" fontId="7" fillId="2" borderId="10" xfId="2" applyNumberFormat="1" applyFont="1" applyFill="1" applyBorder="1" applyAlignment="1" applyProtection="1">
      <alignment horizontal="left" vertical="top" wrapText="1"/>
    </xf>
    <xf numFmtId="0" fontId="7" fillId="2" borderId="0" xfId="2" applyFont="1" applyFill="1" applyAlignment="1" applyProtection="1">
      <alignment horizontal="distributed" vertical="center"/>
    </xf>
    <xf numFmtId="0" fontId="7" fillId="2" borderId="0" xfId="2" applyFont="1" applyFill="1" applyAlignment="1" applyProtection="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pplyProtection="1">
      <alignment horizontal="distributed" vertical="center" shrinkToFit="1"/>
    </xf>
    <xf numFmtId="0" fontId="6" fillId="2" borderId="0" xfId="2" applyFont="1" applyFill="1" applyAlignment="1" applyProtection="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pplyProtection="1">
      <alignment vertical="center" wrapText="1"/>
    </xf>
    <xf numFmtId="176" fontId="7" fillId="2" borderId="0" xfId="2" applyNumberFormat="1" applyFont="1" applyFill="1" applyAlignment="1" applyProtection="1">
      <alignment vertical="center" wrapText="1"/>
    </xf>
    <xf numFmtId="0" fontId="7" fillId="2" borderId="14" xfId="2" applyFont="1" applyFill="1" applyBorder="1" applyAlignment="1" applyProtection="1">
      <alignment horizontal="center" vertical="center" wrapText="1"/>
    </xf>
    <xf numFmtId="0" fontId="7" fillId="3" borderId="14" xfId="2" applyFont="1" applyFill="1" applyBorder="1" applyAlignment="1" applyProtection="1">
      <alignment horizontal="left" vertical="center" wrapText="1" indent="1"/>
      <protection locked="0"/>
    </xf>
    <xf numFmtId="3" fontId="7" fillId="2" borderId="14" xfId="2" applyNumberFormat="1" applyFont="1" applyFill="1" applyBorder="1" applyAlignment="1" applyProtection="1">
      <alignment horizontal="left" vertical="center" wrapText="1"/>
    </xf>
    <xf numFmtId="176" fontId="7" fillId="2" borderId="14" xfId="2" applyNumberFormat="1" applyFont="1" applyFill="1" applyBorder="1" applyAlignment="1" applyProtection="1">
      <alignment vertical="center" wrapText="1"/>
    </xf>
    <xf numFmtId="176" fontId="7" fillId="2" borderId="16" xfId="2" applyNumberFormat="1" applyFont="1" applyFill="1" applyBorder="1" applyAlignment="1" applyProtection="1">
      <alignment vertical="center" wrapText="1"/>
    </xf>
    <xf numFmtId="179" fontId="7" fillId="2" borderId="13" xfId="2" applyNumberFormat="1" applyFont="1" applyFill="1" applyBorder="1" applyAlignment="1" applyProtection="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applyProtection="1"/>
    <xf numFmtId="0" fontId="7" fillId="0" borderId="0" xfId="4" applyFont="1" applyAlignment="1" applyProtection="1">
      <alignment horizontal="center" vertical="center"/>
    </xf>
    <xf numFmtId="0" fontId="7" fillId="0" borderId="0" xfId="4" applyFont="1"/>
    <xf numFmtId="0" fontId="7" fillId="2" borderId="0" xfId="4" applyFont="1" applyFill="1" applyProtection="1"/>
    <xf numFmtId="0" fontId="10" fillId="2" borderId="17" xfId="4" applyFont="1" applyFill="1" applyBorder="1" applyAlignment="1" applyProtection="1">
      <alignment horizontal="center" vertical="center"/>
    </xf>
    <xf numFmtId="0" fontId="9" fillId="2" borderId="18" xfId="4" applyFont="1" applyFill="1" applyBorder="1" applyAlignment="1" applyProtection="1">
      <alignment horizontal="left" vertical="center" wrapText="1"/>
    </xf>
    <xf numFmtId="0" fontId="9" fillId="2" borderId="19" xfId="4" applyFont="1" applyFill="1" applyBorder="1" applyAlignment="1" applyProtection="1">
      <alignment horizontal="left" vertical="center" wrapText="1"/>
    </xf>
    <xf numFmtId="0" fontId="9" fillId="2" borderId="20" xfId="4" applyFont="1" applyFill="1" applyBorder="1" applyAlignment="1" applyProtection="1">
      <alignment horizontal="left" vertical="center" wrapText="1"/>
    </xf>
    <xf numFmtId="0" fontId="11" fillId="2" borderId="21" xfId="4" applyFont="1" applyFill="1" applyBorder="1" applyAlignment="1" applyProtection="1">
      <alignment horizontal="center" vertical="center" wrapText="1"/>
    </xf>
    <xf numFmtId="0" fontId="11" fillId="2" borderId="22" xfId="4" applyFont="1" applyFill="1" applyBorder="1" applyAlignment="1" applyProtection="1">
      <alignment horizontal="center" vertical="center" wrapText="1"/>
    </xf>
    <xf numFmtId="0" fontId="11" fillId="2" borderId="23" xfId="4" applyFont="1" applyFill="1" applyBorder="1" applyAlignment="1" applyProtection="1">
      <alignment horizontal="center" vertical="center" wrapText="1"/>
    </xf>
    <xf numFmtId="0" fontId="9" fillId="2" borderId="18" xfId="4" applyFont="1" applyFill="1" applyBorder="1" applyAlignment="1" applyProtection="1">
      <alignment horizontal="center" vertical="center"/>
    </xf>
    <xf numFmtId="0" fontId="9" fillId="2" borderId="19" xfId="4" applyFont="1" applyFill="1" applyBorder="1" applyAlignment="1" applyProtection="1">
      <alignment horizontal="center" vertical="center"/>
    </xf>
    <xf numFmtId="0" fontId="9" fillId="2" borderId="24" xfId="4" applyFont="1" applyFill="1" applyBorder="1" applyAlignment="1" applyProtection="1">
      <alignment horizontal="center" vertical="center"/>
    </xf>
    <xf numFmtId="0" fontId="9" fillId="2" borderId="20" xfId="4" applyFont="1" applyFill="1" applyBorder="1" applyAlignment="1" applyProtection="1">
      <alignment horizontal="center" vertical="center"/>
    </xf>
    <xf numFmtId="0" fontId="7" fillId="2" borderId="25" xfId="4" applyFont="1" applyFill="1" applyBorder="1" applyAlignment="1" applyProtection="1">
      <alignment horizontal="center" vertical="center" wrapText="1"/>
    </xf>
    <xf numFmtId="0" fontId="7" fillId="2" borderId="26" xfId="4" applyFont="1" applyFill="1" applyBorder="1" applyAlignment="1" applyProtection="1">
      <alignment horizontal="center" vertical="center"/>
    </xf>
    <xf numFmtId="0" fontId="9" fillId="2" borderId="27"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9" fillId="2" borderId="28" xfId="4" applyFont="1" applyFill="1" applyBorder="1" applyAlignment="1" applyProtection="1">
      <alignment horizontal="center" vertical="center"/>
    </xf>
    <xf numFmtId="0" fontId="9" fillId="2" borderId="29"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11" fillId="2" borderId="31" xfId="4" applyFont="1" applyFill="1" applyBorder="1" applyAlignment="1" applyProtection="1">
      <alignment horizontal="center" vertical="center" wrapText="1"/>
    </xf>
    <xf numFmtId="0" fontId="11" fillId="2" borderId="1" xfId="4" applyFont="1" applyFill="1" applyBorder="1" applyAlignment="1" applyProtection="1">
      <alignment horizontal="center" vertical="center" wrapText="1"/>
    </xf>
    <xf numFmtId="0" fontId="11" fillId="2" borderId="30" xfId="4" applyFont="1" applyFill="1" applyBorder="1" applyAlignment="1" applyProtection="1">
      <alignment horizontal="center" vertical="center" wrapText="1"/>
    </xf>
    <xf numFmtId="0" fontId="11" fillId="2" borderId="27" xfId="4" applyFont="1" applyFill="1" applyBorder="1" applyAlignment="1" applyProtection="1">
      <alignment horizontal="center" vertical="center" wrapText="1"/>
    </xf>
    <xf numFmtId="0" fontId="11" fillId="2" borderId="32" xfId="4" applyFont="1" applyFill="1" applyBorder="1" applyAlignment="1" applyProtection="1">
      <alignment horizontal="center" vertical="center" wrapText="1"/>
    </xf>
    <xf numFmtId="0" fontId="7" fillId="2" borderId="33" xfId="4" applyFont="1" applyFill="1" applyBorder="1" applyProtection="1"/>
    <xf numFmtId="0" fontId="7" fillId="2" borderId="34" xfId="4" applyFont="1" applyFill="1" applyBorder="1" applyProtection="1"/>
    <xf numFmtId="0" fontId="7" fillId="2" borderId="35"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xf>
    <xf numFmtId="0" fontId="7" fillId="2" borderId="35" xfId="4" applyFont="1" applyFill="1" applyBorder="1" applyAlignment="1" applyProtection="1">
      <alignment horizontal="center" vertical="center"/>
    </xf>
    <xf numFmtId="0" fontId="9" fillId="2" borderId="4"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11" fillId="2" borderId="36" xfId="4" applyFont="1" applyFill="1" applyBorder="1" applyAlignment="1" applyProtection="1">
      <alignment horizontal="center" vertical="center" wrapText="1"/>
    </xf>
    <xf numFmtId="0" fontId="11" fillId="2" borderId="3" xfId="4" applyFont="1" applyFill="1" applyBorder="1" applyAlignment="1" applyProtection="1">
      <alignment horizontal="center" vertical="center" wrapText="1"/>
    </xf>
    <xf numFmtId="0" fontId="7" fillId="2" borderId="37" xfId="4" applyFont="1" applyFill="1" applyBorder="1" applyAlignment="1" applyProtection="1">
      <alignment horizontal="left" vertical="center"/>
    </xf>
    <xf numFmtId="0" fontId="12" fillId="2" borderId="1"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0" fontId="7" fillId="2" borderId="0" xfId="4" applyFont="1" applyFill="1" applyBorder="1" applyAlignment="1" applyProtection="1">
      <alignment horizontal="left" vertical="center"/>
    </xf>
    <xf numFmtId="0" fontId="9" fillId="2" borderId="1" xfId="4" applyFont="1" applyFill="1" applyBorder="1" applyAlignment="1" applyProtection="1">
      <alignment horizontal="center" vertical="center" shrinkToFit="1"/>
    </xf>
    <xf numFmtId="38" fontId="9" fillId="2" borderId="1" xfId="1" applyFont="1" applyFill="1" applyBorder="1" applyAlignment="1" applyProtection="1">
      <alignment horizontal="center"/>
    </xf>
    <xf numFmtId="0" fontId="7" fillId="2" borderId="17" xfId="4" applyFont="1" applyFill="1" applyBorder="1" applyAlignment="1" applyProtection="1">
      <alignment horizontal="left" vertical="center" wrapText="1"/>
    </xf>
    <xf numFmtId="0" fontId="7" fillId="2" borderId="38" xfId="4" applyFont="1" applyFill="1" applyBorder="1" applyAlignment="1" applyProtection="1">
      <alignment horizontal="center" vertical="center"/>
    </xf>
    <xf numFmtId="0" fontId="7" fillId="2" borderId="39" xfId="4" applyFont="1" applyFill="1" applyBorder="1" applyAlignment="1" applyProtection="1">
      <alignment horizontal="center" vertical="center"/>
    </xf>
    <xf numFmtId="0" fontId="9" fillId="2" borderId="40" xfId="4" applyFont="1" applyFill="1" applyBorder="1" applyAlignment="1" applyProtection="1">
      <alignment horizontal="center" vertical="center"/>
    </xf>
    <xf numFmtId="0" fontId="9" fillId="2" borderId="41" xfId="4" applyFont="1" applyFill="1" applyBorder="1" applyAlignment="1" applyProtection="1">
      <alignment horizontal="center" vertical="center"/>
    </xf>
    <xf numFmtId="0" fontId="11" fillId="2" borderId="42" xfId="4" applyFont="1" applyFill="1" applyBorder="1" applyAlignment="1" applyProtection="1">
      <alignment horizontal="center" vertical="center" wrapText="1"/>
    </xf>
    <xf numFmtId="0" fontId="11" fillId="2" borderId="43" xfId="4" applyFont="1" applyFill="1" applyBorder="1" applyAlignment="1" applyProtection="1">
      <alignment horizontal="center" vertical="center" wrapText="1"/>
    </xf>
    <xf numFmtId="0" fontId="13" fillId="2" borderId="28" xfId="4" applyFont="1" applyFill="1" applyBorder="1" applyAlignment="1" applyProtection="1">
      <alignment horizontal="left" vertical="center" wrapText="1"/>
    </xf>
    <xf numFmtId="176" fontId="13" fillId="3" borderId="34" xfId="4" applyNumberFormat="1" applyFont="1" applyFill="1" applyBorder="1" applyAlignment="1" applyProtection="1">
      <alignment horizontal="center" vertical="center" wrapText="1"/>
      <protection locked="0"/>
    </xf>
    <xf numFmtId="176" fontId="13" fillId="3" borderId="29" xfId="4" applyNumberFormat="1" applyFont="1" applyFill="1" applyBorder="1" applyAlignment="1" applyProtection="1">
      <alignment horizontal="center" vertical="center" wrapText="1"/>
      <protection locked="0"/>
    </xf>
    <xf numFmtId="176" fontId="13" fillId="2" borderId="28" xfId="4" applyNumberFormat="1" applyFont="1" applyFill="1" applyBorder="1" applyAlignment="1" applyProtection="1">
      <alignment horizontal="center" vertical="center" wrapText="1"/>
      <protection locked="0"/>
    </xf>
    <xf numFmtId="0" fontId="13" fillId="2" borderId="35" xfId="4" applyFont="1" applyFill="1" applyBorder="1" applyAlignment="1" applyProtection="1">
      <alignment horizontal="center" vertical="center" wrapText="1"/>
    </xf>
    <xf numFmtId="0" fontId="7" fillId="2" borderId="37" xfId="4" applyFont="1" applyFill="1" applyBorder="1" applyAlignment="1" applyProtection="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1" xfId="4" applyFont="1" applyFill="1" applyBorder="1" applyAlignment="1" applyProtection="1">
      <alignment horizontal="center" vertical="center"/>
      <protection locked="0"/>
    </xf>
    <xf numFmtId="0" fontId="7" fillId="2" borderId="30" xfId="4" applyFont="1" applyFill="1" applyBorder="1" applyAlignment="1" applyProtection="1">
      <alignment horizontal="left" vertical="center"/>
      <protection locked="0"/>
    </xf>
    <xf numFmtId="0" fontId="7" fillId="2" borderId="27" xfId="4" applyFont="1" applyFill="1" applyBorder="1" applyAlignment="1" applyProtection="1">
      <alignment horizontal="center" vertical="center" shrinkToFit="1"/>
    </xf>
    <xf numFmtId="0" fontId="7" fillId="2" borderId="1" xfId="4" applyFont="1" applyFill="1" applyBorder="1" applyAlignment="1" applyProtection="1">
      <alignment horizontal="center" vertical="center" shrinkToFit="1"/>
    </xf>
    <xf numFmtId="0" fontId="7" fillId="2" borderId="28" xfId="4" applyFont="1" applyFill="1" applyBorder="1" applyAlignment="1" applyProtection="1">
      <alignment horizontal="left"/>
    </xf>
    <xf numFmtId="0" fontId="7" fillId="2" borderId="29" xfId="4" applyFont="1" applyFill="1" applyBorder="1" applyAlignment="1" applyProtection="1">
      <alignment horizontal="center" vertical="center" shrinkToFit="1"/>
    </xf>
    <xf numFmtId="0" fontId="12" fillId="2" borderId="34" xfId="4" applyFont="1" applyFill="1" applyBorder="1" applyAlignment="1" applyProtection="1">
      <alignment vertical="center"/>
    </xf>
    <xf numFmtId="0" fontId="14" fillId="2" borderId="29" xfId="4" applyFont="1" applyFill="1" applyBorder="1" applyAlignment="1" applyProtection="1">
      <alignment horizontal="left" vertical="center" wrapText="1"/>
    </xf>
    <xf numFmtId="0" fontId="7" fillId="3" borderId="32" xfId="4" applyFont="1" applyFill="1" applyBorder="1" applyAlignment="1" applyProtection="1">
      <alignment horizontal="left" vertical="center" wrapText="1"/>
      <protection locked="0"/>
    </xf>
    <xf numFmtId="38" fontId="7" fillId="3" borderId="34" xfId="5" applyFont="1" applyFill="1" applyBorder="1" applyAlignment="1" applyProtection="1">
      <alignment horizontal="center" vertical="center"/>
      <protection locked="0"/>
    </xf>
    <xf numFmtId="0" fontId="7" fillId="3" borderId="44" xfId="4" applyFont="1" applyFill="1" applyBorder="1" applyAlignment="1" applyProtection="1">
      <alignment horizontal="center" vertical="center" shrinkToFit="1"/>
      <protection locked="0"/>
    </xf>
    <xf numFmtId="0" fontId="13" fillId="3" borderId="31" xfId="4" applyFont="1" applyFill="1" applyBorder="1" applyAlignment="1" applyProtection="1">
      <alignment horizontal="center" vertical="center"/>
      <protection locked="0"/>
    </xf>
    <xf numFmtId="0" fontId="11" fillId="2" borderId="1" xfId="4" applyFont="1" applyFill="1" applyBorder="1" applyAlignment="1" applyProtection="1">
      <alignment horizontal="center" vertical="center"/>
    </xf>
    <xf numFmtId="0" fontId="15" fillId="2" borderId="1" xfId="4" applyFont="1" applyFill="1" applyBorder="1" applyAlignment="1" applyProtection="1">
      <alignment horizontal="center" vertical="center"/>
    </xf>
    <xf numFmtId="0" fontId="11" fillId="2" borderId="30" xfId="4" applyFont="1" applyFill="1" applyBorder="1" applyAlignment="1" applyProtection="1">
      <alignment horizontal="center" vertical="center"/>
    </xf>
    <xf numFmtId="0" fontId="13" fillId="3" borderId="27" xfId="4" applyFont="1" applyFill="1" applyBorder="1" applyAlignment="1" applyProtection="1">
      <alignment horizontal="left" vertical="center" wrapText="1"/>
      <protection locked="0"/>
    </xf>
    <xf numFmtId="0" fontId="13" fillId="2" borderId="1" xfId="4" applyFont="1" applyFill="1" applyBorder="1" applyAlignment="1" applyProtection="1">
      <alignment horizontal="left" vertical="center" wrapText="1"/>
    </xf>
    <xf numFmtId="0" fontId="13" fillId="3" borderId="3" xfId="4" applyFont="1" applyFill="1" applyBorder="1" applyAlignment="1" applyProtection="1">
      <alignment horizontal="left" vertical="center" wrapText="1"/>
      <protection locked="0"/>
    </xf>
    <xf numFmtId="0" fontId="13" fillId="2" borderId="4" xfId="4" applyFont="1" applyFill="1" applyBorder="1" applyAlignment="1" applyProtection="1">
      <alignment horizontal="left" vertical="center" wrapText="1"/>
    </xf>
    <xf numFmtId="176" fontId="13" fillId="3" borderId="0" xfId="4" applyNumberFormat="1" applyFont="1" applyFill="1" applyBorder="1" applyAlignment="1" applyProtection="1">
      <alignment horizontal="center" vertical="center" wrapText="1"/>
      <protection locked="0"/>
    </xf>
    <xf numFmtId="176" fontId="13" fillId="3" borderId="2" xfId="4" applyNumberFormat="1" applyFont="1" applyFill="1" applyBorder="1" applyAlignment="1" applyProtection="1">
      <alignment horizontal="center" vertical="center" wrapText="1"/>
      <protection locked="0"/>
    </xf>
    <xf numFmtId="176" fontId="13" fillId="2" borderId="4" xfId="4" applyNumberFormat="1" applyFont="1" applyFill="1" applyBorder="1" applyAlignment="1" applyProtection="1">
      <alignment horizontal="center" vertical="center" wrapText="1"/>
      <protection locked="0"/>
    </xf>
    <xf numFmtId="0" fontId="13" fillId="2" borderId="17" xfId="4" applyFont="1" applyFill="1" applyBorder="1" applyAlignment="1" applyProtection="1">
      <alignment horizontal="center" vertical="center" wrapText="1"/>
    </xf>
    <xf numFmtId="0" fontId="7" fillId="2" borderId="37" xfId="4" applyFont="1" applyFill="1" applyBorder="1" applyProtection="1"/>
    <xf numFmtId="0" fontId="7" fillId="2" borderId="0" xfId="4" applyFont="1" applyFill="1" applyBorder="1" applyProtection="1"/>
    <xf numFmtId="0" fontId="12" fillId="2" borderId="28" xfId="4" applyFont="1" applyFill="1" applyBorder="1" applyAlignment="1" applyProtection="1">
      <alignment horizontal="center" vertical="center" wrapText="1"/>
    </xf>
    <xf numFmtId="0" fontId="12" fillId="2" borderId="29" xfId="4" applyFont="1" applyFill="1" applyBorder="1" applyAlignment="1" applyProtection="1">
      <alignment horizontal="center" vertical="center" wrapText="1"/>
    </xf>
    <xf numFmtId="38" fontId="7" fillId="3" borderId="1" xfId="5" applyFont="1" applyFill="1" applyBorder="1" applyAlignment="1" applyProtection="1">
      <protection locked="0"/>
    </xf>
    <xf numFmtId="38" fontId="7" fillId="3" borderId="32" xfId="5" applyFont="1" applyFill="1" applyBorder="1" applyAlignment="1" applyProtection="1">
      <alignment horizontal="right"/>
      <protection locked="0"/>
    </xf>
    <xf numFmtId="38" fontId="7" fillId="2" borderId="1" xfId="1" applyFont="1" applyFill="1" applyBorder="1" applyAlignment="1" applyProtection="1"/>
    <xf numFmtId="0" fontId="7" fillId="2" borderId="36" xfId="4" applyFont="1" applyFill="1" applyBorder="1" applyAlignment="1" applyProtection="1">
      <alignment horizontal="center" vertical="center"/>
      <protection locked="0"/>
    </xf>
    <xf numFmtId="0" fontId="7" fillId="2" borderId="4" xfId="4" applyFont="1" applyFill="1" applyBorder="1" applyAlignment="1" applyProtection="1">
      <alignment horizontal="left"/>
    </xf>
    <xf numFmtId="0" fontId="7" fillId="2" borderId="2" xfId="4" applyFont="1" applyFill="1" applyBorder="1" applyAlignment="1" applyProtection="1">
      <alignment horizontal="center" vertical="center" shrinkToFit="1"/>
    </xf>
    <xf numFmtId="0" fontId="16" fillId="2" borderId="4" xfId="4" applyFont="1" applyFill="1" applyBorder="1" applyAlignment="1" applyProtection="1">
      <alignment horizontal="center" vertical="center"/>
      <protection locked="0"/>
    </xf>
    <xf numFmtId="0" fontId="14" fillId="2" borderId="2" xfId="4" applyFont="1" applyFill="1" applyBorder="1" applyAlignment="1" applyProtection="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vertical="center"/>
      <protection locked="0"/>
    </xf>
    <xf numFmtId="0" fontId="7" fillId="3" borderId="45" xfId="4" applyFont="1" applyFill="1" applyBorder="1" applyAlignment="1" applyProtection="1">
      <alignment horizontal="center" vertical="center" shrinkToFit="1"/>
      <protection locked="0"/>
    </xf>
    <xf numFmtId="0" fontId="13" fillId="3" borderId="36" xfId="4" applyFont="1" applyFill="1" applyBorder="1" applyAlignment="1" applyProtection="1">
      <alignment horizontal="center" vertical="center"/>
      <protection locked="0"/>
    </xf>
    <xf numFmtId="0" fontId="13" fillId="2" borderId="17" xfId="4" applyFont="1" applyFill="1" applyBorder="1" applyAlignment="1" applyProtection="1">
      <alignment horizontal="center" vertical="center"/>
      <protection locked="0"/>
    </xf>
    <xf numFmtId="0" fontId="9" fillId="2" borderId="1" xfId="4" applyFont="1" applyFill="1" applyBorder="1" applyAlignment="1" applyProtection="1">
      <alignment horizontal="center"/>
    </xf>
    <xf numFmtId="0" fontId="7" fillId="2" borderId="1" xfId="4" applyFont="1" applyFill="1" applyBorder="1" applyAlignment="1" applyProtection="1"/>
    <xf numFmtId="0" fontId="7" fillId="3" borderId="1" xfId="4" applyFont="1" applyFill="1" applyBorder="1" applyAlignment="1" applyProtection="1">
      <protection locked="0"/>
    </xf>
    <xf numFmtId="0" fontId="12" fillId="2" borderId="40" xfId="4" applyFont="1" applyFill="1" applyBorder="1" applyAlignment="1" applyProtection="1">
      <alignment horizontal="center" vertical="center" wrapText="1"/>
    </xf>
    <xf numFmtId="0" fontId="12" fillId="2" borderId="41" xfId="4" applyFont="1" applyFill="1" applyBorder="1" applyAlignment="1" applyProtection="1">
      <alignment horizontal="center" vertical="center" wrapText="1"/>
    </xf>
    <xf numFmtId="38" fontId="7" fillId="3" borderId="43" xfId="5" applyFont="1" applyFill="1" applyBorder="1" applyAlignment="1" applyProtection="1">
      <alignment horizontal="right"/>
      <protection locked="0"/>
    </xf>
    <xf numFmtId="0" fontId="13" fillId="3" borderId="1" xfId="4" applyFont="1" applyFill="1" applyBorder="1" applyAlignment="1" applyProtection="1">
      <alignment horizontal="center" vertical="center"/>
      <protection locked="0"/>
    </xf>
    <xf numFmtId="0" fontId="17" fillId="3" borderId="32" xfId="4" applyFont="1" applyFill="1" applyBorder="1" applyAlignment="1" applyProtection="1">
      <alignment horizontal="center" vertical="center"/>
      <protection locked="0"/>
    </xf>
    <xf numFmtId="0" fontId="13" fillId="3" borderId="30" xfId="4" applyFont="1" applyFill="1" applyBorder="1" applyAlignment="1" applyProtection="1">
      <alignment horizontal="left" vertical="center" wrapText="1"/>
      <protection locked="0"/>
    </xf>
    <xf numFmtId="0" fontId="13" fillId="2" borderId="0" xfId="4" applyFont="1" applyFill="1" applyBorder="1" applyAlignment="1" applyProtection="1">
      <alignment horizontal="right" vertical="center" wrapText="1"/>
    </xf>
    <xf numFmtId="0" fontId="13" fillId="2" borderId="2" xfId="4" applyFont="1" applyFill="1" applyBorder="1" applyAlignment="1" applyProtection="1">
      <alignment horizontal="right" vertical="center" wrapText="1"/>
    </xf>
    <xf numFmtId="0" fontId="13" fillId="2" borderId="4" xfId="4" applyFont="1" applyFill="1" applyBorder="1" applyAlignment="1" applyProtection="1">
      <alignment horizontal="center" vertical="center"/>
    </xf>
    <xf numFmtId="0" fontId="18" fillId="2" borderId="1" xfId="4" applyFont="1" applyFill="1" applyBorder="1" applyAlignment="1" applyProtection="1">
      <alignment horizontal="center" vertical="center" wrapText="1"/>
    </xf>
    <xf numFmtId="38" fontId="7" fillId="3" borderId="32" xfId="1" applyFont="1" applyFill="1" applyBorder="1" applyAlignment="1" applyProtection="1">
      <protection locked="0"/>
    </xf>
    <xf numFmtId="0" fontId="12" fillId="2" borderId="0" xfId="4" applyFont="1" applyFill="1" applyBorder="1" applyAlignment="1" applyProtection="1">
      <alignment vertical="center"/>
    </xf>
    <xf numFmtId="0" fontId="9" fillId="2" borderId="0" xfId="4" applyFont="1" applyFill="1" applyBorder="1" applyAlignment="1" applyProtection="1">
      <alignment vertical="center"/>
    </xf>
    <xf numFmtId="0" fontId="17" fillId="3" borderId="3" xfId="4" applyFont="1" applyFill="1" applyBorder="1" applyAlignment="1" applyProtection="1">
      <alignment horizontal="center" vertical="center"/>
      <protection locked="0"/>
    </xf>
    <xf numFmtId="0" fontId="13" fillId="2" borderId="17" xfId="4" applyFont="1" applyFill="1" applyBorder="1" applyAlignment="1" applyProtection="1">
      <alignment horizontal="center" vertical="center"/>
    </xf>
    <xf numFmtId="38" fontId="7" fillId="3" borderId="43" xfId="1" applyFont="1" applyFill="1" applyBorder="1" applyAlignment="1" applyProtection="1">
      <protection locked="0"/>
    </xf>
    <xf numFmtId="0" fontId="7" fillId="3" borderId="4" xfId="4" applyFont="1" applyFill="1" applyBorder="1" applyAlignment="1" applyProtection="1">
      <alignment horizontal="center" vertical="center"/>
      <protection locked="0"/>
    </xf>
    <xf numFmtId="0" fontId="9" fillId="2" borderId="3" xfId="4" applyFont="1" applyFill="1" applyBorder="1" applyAlignment="1" applyProtection="1">
      <alignment vertical="center"/>
    </xf>
    <xf numFmtId="0" fontId="7" fillId="2" borderId="17" xfId="4" applyFont="1" applyFill="1" applyBorder="1" applyAlignment="1" applyProtection="1">
      <alignment vertical="center"/>
    </xf>
    <xf numFmtId="0" fontId="13" fillId="2" borderId="0" xfId="4" applyFont="1" applyFill="1" applyBorder="1" applyAlignment="1" applyProtection="1">
      <alignment horizontal="center" vertical="center" wrapText="1"/>
    </xf>
    <xf numFmtId="0" fontId="13" fillId="2" borderId="2" xfId="4" applyFont="1" applyFill="1" applyBorder="1" applyAlignment="1" applyProtection="1">
      <alignment horizontal="center" vertical="center"/>
    </xf>
    <xf numFmtId="0" fontId="18" fillId="2" borderId="1" xfId="4" applyFont="1" applyFill="1" applyBorder="1" applyAlignment="1" applyProtection="1">
      <alignment horizontal="center" vertical="center"/>
    </xf>
    <xf numFmtId="0" fontId="7" fillId="3" borderId="1" xfId="4" applyFont="1" applyFill="1" applyBorder="1" applyProtection="1">
      <protection locked="0"/>
    </xf>
    <xf numFmtId="0" fontId="7" fillId="3" borderId="32" xfId="4" applyFont="1" applyFill="1" applyBorder="1" applyProtection="1">
      <protection locked="0"/>
    </xf>
    <xf numFmtId="0" fontId="7" fillId="3" borderId="17" xfId="4" applyFont="1" applyFill="1" applyBorder="1" applyAlignment="1" applyProtection="1">
      <alignment horizontal="center" vertical="center"/>
      <protection locked="0"/>
    </xf>
    <xf numFmtId="0" fontId="17" fillId="2" borderId="3" xfId="4" applyFont="1" applyFill="1" applyBorder="1" applyAlignment="1" applyProtection="1">
      <alignment horizontal="right" vertical="center"/>
    </xf>
    <xf numFmtId="0" fontId="13" fillId="3" borderId="0" xfId="4" applyFont="1" applyFill="1" applyBorder="1" applyAlignment="1" applyProtection="1">
      <alignment horizontal="center" vertical="center" shrinkToFit="1"/>
      <protection locked="0"/>
    </xf>
    <xf numFmtId="0" fontId="13" fillId="3" borderId="2" xfId="4" applyFont="1" applyFill="1" applyBorder="1" applyAlignment="1" applyProtection="1">
      <alignment horizontal="center" vertical="center" shrinkToFit="1"/>
      <protection locked="0"/>
    </xf>
    <xf numFmtId="0" fontId="7" fillId="3" borderId="43" xfId="4" applyFont="1" applyFill="1" applyBorder="1" applyProtection="1">
      <protection locked="0"/>
    </xf>
    <xf numFmtId="38" fontId="9" fillId="2" borderId="32" xfId="1" applyFont="1" applyFill="1" applyBorder="1" applyAlignment="1" applyProtection="1">
      <alignment horizontal="center"/>
    </xf>
    <xf numFmtId="38" fontId="7" fillId="2" borderId="46"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0" fontId="13" fillId="2" borderId="0" xfId="4" applyFont="1" applyFill="1" applyBorder="1" applyAlignment="1" applyProtection="1">
      <alignment horizontal="center" vertical="center"/>
    </xf>
    <xf numFmtId="38" fontId="7" fillId="2" borderId="32" xfId="1" applyFont="1" applyFill="1" applyBorder="1" applyAlignment="1" applyProtection="1"/>
    <xf numFmtId="38" fontId="7" fillId="2" borderId="47" xfId="1" applyFont="1" applyFill="1" applyBorder="1" applyAlignment="1" applyProtection="1">
      <alignment horizontal="right" vertical="center"/>
    </xf>
    <xf numFmtId="38" fontId="7" fillId="2" borderId="48" xfId="5" applyFont="1" applyFill="1" applyBorder="1" applyAlignment="1" applyProtection="1">
      <alignment horizontal="center" vertical="center"/>
      <protection locked="0"/>
    </xf>
    <xf numFmtId="0" fontId="7" fillId="2" borderId="37" xfId="4" applyFont="1" applyFill="1" applyBorder="1" applyAlignment="1" applyProtection="1">
      <alignment horizontal="right"/>
    </xf>
    <xf numFmtId="0" fontId="7" fillId="2" borderId="0" xfId="4" applyFont="1" applyFill="1" applyBorder="1" applyAlignment="1" applyProtection="1">
      <alignment horizontal="right"/>
    </xf>
    <xf numFmtId="38" fontId="7" fillId="2" borderId="43" xfId="1" applyFont="1" applyFill="1" applyBorder="1" applyAlignment="1" applyProtection="1"/>
    <xf numFmtId="38" fontId="7" fillId="2" borderId="49" xfId="1" applyFont="1" applyFill="1" applyBorder="1" applyAlignment="1" applyProtection="1">
      <alignment horizontal="right" vertical="center"/>
    </xf>
    <xf numFmtId="0" fontId="7" fillId="2" borderId="50" xfId="4" applyFont="1" applyFill="1" applyBorder="1" applyAlignment="1" applyProtection="1">
      <alignment horizontal="center" vertical="center" shrinkToFit="1"/>
    </xf>
    <xf numFmtId="0" fontId="7" fillId="2" borderId="51" xfId="4" applyFont="1" applyFill="1" applyBorder="1" applyAlignment="1" applyProtection="1">
      <alignment horizontal="center" vertical="center" shrinkToFit="1"/>
    </xf>
    <xf numFmtId="0" fontId="7" fillId="2" borderId="52" xfId="4" applyFont="1" applyFill="1" applyBorder="1" applyAlignment="1" applyProtection="1">
      <alignment horizontal="left"/>
    </xf>
    <xf numFmtId="0" fontId="7" fillId="2" borderId="53" xfId="4" applyFont="1" applyFill="1" applyBorder="1" applyAlignment="1" applyProtection="1">
      <alignment horizontal="center" vertical="center" shrinkToFit="1"/>
    </xf>
    <xf numFmtId="0" fontId="7" fillId="3" borderId="52" xfId="4" applyFont="1" applyFill="1" applyBorder="1" applyAlignment="1" applyProtection="1">
      <alignment horizontal="center" vertical="center"/>
      <protection locked="0"/>
    </xf>
    <xf numFmtId="0" fontId="14" fillId="2" borderId="53" xfId="4" applyFont="1" applyFill="1" applyBorder="1" applyAlignment="1" applyProtection="1">
      <alignment horizontal="left" vertical="center" wrapText="1"/>
    </xf>
    <xf numFmtId="0" fontId="7" fillId="3" borderId="54" xfId="4" applyFont="1" applyFill="1" applyBorder="1" applyAlignment="1" applyProtection="1">
      <alignment horizontal="left" vertical="center" wrapText="1"/>
      <protection locked="0"/>
    </xf>
    <xf numFmtId="0" fontId="9" fillId="2" borderId="54" xfId="4" applyFont="1" applyFill="1" applyBorder="1" applyAlignment="1" applyProtection="1">
      <alignment vertical="center"/>
    </xf>
    <xf numFmtId="0" fontId="7" fillId="2" borderId="55" xfId="4" applyFont="1" applyFill="1" applyBorder="1" applyAlignment="1" applyProtection="1">
      <alignment vertical="center"/>
    </xf>
    <xf numFmtId="0" fontId="13" fillId="3" borderId="56" xfId="4" applyFont="1" applyFill="1" applyBorder="1" applyAlignment="1" applyProtection="1">
      <alignment horizontal="center" vertical="center"/>
      <protection locked="0"/>
    </xf>
    <xf numFmtId="0" fontId="13" fillId="3" borderId="51" xfId="4" applyFont="1" applyFill="1" applyBorder="1" applyAlignment="1" applyProtection="1">
      <alignment horizontal="center" vertical="center"/>
      <protection locked="0"/>
    </xf>
    <xf numFmtId="0" fontId="17" fillId="2" borderId="54" xfId="4" applyFont="1" applyFill="1" applyBorder="1" applyAlignment="1" applyProtection="1">
      <alignment vertical="center"/>
    </xf>
    <xf numFmtId="0" fontId="13" fillId="3" borderId="57" xfId="4" applyFont="1" applyFill="1" applyBorder="1" applyAlignment="1" applyProtection="1">
      <alignment horizontal="left" vertical="center" wrapText="1"/>
      <protection locked="0"/>
    </xf>
    <xf numFmtId="0" fontId="13" fillId="3" borderId="50" xfId="4" applyFont="1" applyFill="1" applyBorder="1" applyAlignment="1" applyProtection="1">
      <alignment horizontal="left" vertical="center" wrapText="1"/>
      <protection locked="0"/>
    </xf>
    <xf numFmtId="0" fontId="13" fillId="2" borderId="51" xfId="4" applyFont="1" applyFill="1" applyBorder="1" applyAlignment="1" applyProtection="1">
      <alignment horizontal="left" vertical="center" wrapText="1"/>
    </xf>
    <xf numFmtId="0" fontId="13" fillId="3" borderId="54" xfId="4" applyFont="1" applyFill="1" applyBorder="1" applyAlignment="1" applyProtection="1">
      <alignment horizontal="left" vertical="center" wrapText="1"/>
      <protection locked="0"/>
    </xf>
    <xf numFmtId="0" fontId="13" fillId="2" borderId="52" xfId="4" applyFont="1" applyFill="1" applyBorder="1" applyAlignment="1" applyProtection="1">
      <alignment horizontal="left" vertical="center" wrapText="1"/>
    </xf>
    <xf numFmtId="0" fontId="13" fillId="3" borderId="58" xfId="4" applyFont="1" applyFill="1" applyBorder="1" applyAlignment="1" applyProtection="1">
      <alignment horizontal="center" vertical="center" shrinkToFit="1"/>
      <protection locked="0"/>
    </xf>
    <xf numFmtId="0" fontId="13" fillId="3" borderId="53" xfId="4" applyFont="1" applyFill="1" applyBorder="1" applyAlignment="1" applyProtection="1">
      <alignment horizontal="center" vertical="center" shrinkToFit="1"/>
      <protection locked="0"/>
    </xf>
    <xf numFmtId="0" fontId="13" fillId="2" borderId="58" xfId="4" applyFont="1" applyFill="1" applyBorder="1" applyAlignment="1" applyProtection="1">
      <alignment horizontal="center" vertical="center"/>
    </xf>
    <xf numFmtId="0" fontId="13" fillId="2" borderId="55" xfId="4" applyFont="1" applyFill="1" applyBorder="1" applyAlignment="1" applyProtection="1">
      <alignment horizontal="center" vertical="center"/>
      <protection locked="0"/>
    </xf>
    <xf numFmtId="0" fontId="7" fillId="2" borderId="59" xfId="4" applyFont="1" applyFill="1" applyBorder="1" applyProtection="1"/>
    <xf numFmtId="0" fontId="7" fillId="2" borderId="58" xfId="4" applyFont="1" applyFill="1" applyBorder="1" applyProtection="1"/>
    <xf numFmtId="0" fontId="7" fillId="2" borderId="55" xfId="4" applyFont="1" applyFill="1" applyBorder="1" applyProtection="1"/>
    <xf numFmtId="0" fontId="7" fillId="2" borderId="56" xfId="4" applyFont="1" applyFill="1" applyBorder="1" applyAlignment="1" applyProtection="1">
      <alignment horizontal="center" vertical="center"/>
      <protection locked="0"/>
    </xf>
    <xf numFmtId="0" fontId="7" fillId="2" borderId="57" xfId="4" applyFont="1" applyFill="1" applyBorder="1" applyAlignment="1" applyProtection="1">
      <alignment horizontal="left" vertical="center"/>
      <protection locked="0"/>
    </xf>
    <xf numFmtId="0" fontId="0" fillId="0" borderId="0" xfId="4" applyFont="1" applyAlignment="1">
      <alignment vertical="center"/>
    </xf>
    <xf numFmtId="0" fontId="7" fillId="0" borderId="0" xfId="2" applyFont="1" applyAlignment="1">
      <alignment vertical="center" wrapText="1"/>
    </xf>
    <xf numFmtId="0" fontId="7" fillId="2" borderId="60" xfId="2" applyFont="1" applyFill="1" applyBorder="1" applyAlignment="1" applyProtection="1">
      <alignment horizontal="distributed" vertical="center" wrapText="1"/>
    </xf>
    <xf numFmtId="0" fontId="7" fillId="2" borderId="8" xfId="2" applyFont="1" applyFill="1" applyBorder="1" applyAlignment="1" applyProtection="1">
      <alignment horizontal="distributed" vertical="center" wrapText="1"/>
    </xf>
    <xf numFmtId="0" fontId="7" fillId="2" borderId="11" xfId="2" applyFont="1" applyFill="1" applyBorder="1" applyAlignment="1" applyProtection="1">
      <alignment horizontal="distributed" vertical="center" wrapText="1"/>
    </xf>
    <xf numFmtId="0" fontId="6" fillId="2" borderId="0" xfId="2" applyFont="1" applyFill="1" applyAlignment="1" applyProtection="1">
      <alignment vertical="center" wrapText="1"/>
    </xf>
    <xf numFmtId="0" fontId="7" fillId="2" borderId="14" xfId="2" applyFont="1" applyFill="1" applyBorder="1" applyAlignment="1" applyProtection="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176" fontId="7" fillId="2" borderId="7" xfId="2" applyNumberFormat="1" applyFont="1" applyFill="1" applyBorder="1" applyAlignment="1" applyProtection="1">
      <alignment horizontal="distributed" vertical="center"/>
    </xf>
    <xf numFmtId="176" fontId="7" fillId="3" borderId="10" xfId="2" applyNumberFormat="1" applyFont="1" applyFill="1" applyBorder="1" applyAlignment="1" applyProtection="1">
      <alignment horizontal="center" vertical="center" wrapText="1"/>
      <protection locked="0"/>
    </xf>
    <xf numFmtId="0" fontId="7" fillId="2" borderId="11" xfId="2" applyFont="1" applyFill="1" applyBorder="1" applyAlignment="1" applyProtection="1">
      <alignment horizontal="left" vertical="center" wrapText="1"/>
    </xf>
    <xf numFmtId="176" fontId="7" fillId="2" borderId="10" xfId="2" applyNumberFormat="1" applyFont="1" applyFill="1" applyBorder="1" applyAlignment="1" applyProtection="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pplyProtection="1">
      <alignment horizontal="center" vertical="center" wrapText="1"/>
    </xf>
    <xf numFmtId="0" fontId="7" fillId="2" borderId="10" xfId="2" applyFont="1" applyFill="1" applyBorder="1" applyAlignment="1" applyProtection="1">
      <alignment horizontal="center" vertical="center" wrapText="1"/>
    </xf>
    <xf numFmtId="176" fontId="7" fillId="2" borderId="13" xfId="2" applyNumberFormat="1" applyFont="1" applyFill="1" applyBorder="1" applyAlignment="1" applyProtection="1">
      <alignment horizontal="distributed" vertical="center"/>
    </xf>
    <xf numFmtId="0" fontId="7" fillId="2" borderId="61" xfId="2" applyFont="1" applyFill="1" applyBorder="1" applyAlignment="1" applyProtection="1">
      <alignment horizontal="distributed" vertical="center" wrapText="1"/>
    </xf>
    <xf numFmtId="0" fontId="7" fillId="2" borderId="13" xfId="2" applyFont="1" applyFill="1" applyBorder="1" applyAlignment="1" applyProtection="1">
      <alignment horizontal="center" vertical="center" wrapText="1"/>
    </xf>
    <xf numFmtId="0" fontId="7" fillId="2" borderId="7" xfId="2" applyFont="1" applyFill="1" applyBorder="1" applyAlignment="1" applyProtection="1">
      <alignment horizontal="center" vertical="center"/>
    </xf>
    <xf numFmtId="0" fontId="6" fillId="2" borderId="7" xfId="2" applyFont="1" applyFill="1" applyBorder="1" applyAlignment="1" applyProtection="1">
      <alignment horizontal="center" vertical="center" shrinkToFit="1"/>
    </xf>
    <xf numFmtId="0" fontId="7" fillId="2" borderId="10" xfId="2" applyFont="1" applyFill="1" applyBorder="1" applyAlignment="1" applyProtection="1">
      <alignment horizontal="center" vertical="center"/>
    </xf>
    <xf numFmtId="0" fontId="6" fillId="2" borderId="10" xfId="2" applyFont="1" applyFill="1" applyBorder="1" applyAlignment="1" applyProtection="1">
      <alignment horizontal="center" vertical="center" shrinkToFit="1"/>
    </xf>
    <xf numFmtId="176" fontId="7" fillId="2" borderId="0" xfId="2" applyNumberFormat="1" applyFont="1" applyFill="1" applyAlignment="1" applyProtection="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pplyProtection="1">
      <alignment horizontal="center" vertical="center"/>
    </xf>
    <xf numFmtId="0" fontId="6" fillId="2" borderId="13" xfId="2" applyFont="1" applyFill="1" applyBorder="1" applyAlignment="1" applyProtection="1">
      <alignment horizontal="center" vertical="center" shrinkToFit="1"/>
    </xf>
    <xf numFmtId="0" fontId="7" fillId="2" borderId="14" xfId="2" applyFont="1" applyFill="1" applyBorder="1" applyAlignment="1" applyProtection="1">
      <alignment horizontal="left" vertical="center" wrapText="1"/>
    </xf>
    <xf numFmtId="0" fontId="7" fillId="0" borderId="0" xfId="2" applyFont="1" applyAlignment="1">
      <alignment horizontal="left" vertical="center" wrapText="1"/>
    </xf>
    <xf numFmtId="0" fontId="7" fillId="2" borderId="8" xfId="2" applyFont="1" applyFill="1" applyBorder="1" applyAlignment="1" applyProtection="1">
      <alignment horizontal="distributed" vertical="center" indent="1"/>
    </xf>
    <xf numFmtId="0" fontId="7" fillId="2" borderId="11" xfId="2" applyFont="1" applyFill="1" applyBorder="1" applyAlignment="1" applyProtection="1">
      <alignment horizontal="distributed" vertical="center" indent="1"/>
    </xf>
    <xf numFmtId="178" fontId="7" fillId="2" borderId="7" xfId="2" applyNumberFormat="1" applyFont="1" applyFill="1" applyBorder="1" applyAlignment="1" applyProtection="1">
      <alignment horizontal="center" vertical="center" shrinkToFit="1"/>
    </xf>
    <xf numFmtId="176" fontId="7" fillId="2" borderId="7" xfId="2" applyNumberFormat="1" applyFont="1" applyFill="1" applyBorder="1" applyAlignment="1" applyProtection="1">
      <alignment horizontal="center" vertical="center" wrapText="1"/>
    </xf>
    <xf numFmtId="178" fontId="7" fillId="2" borderId="10" xfId="2" applyNumberFormat="1" applyFont="1" applyFill="1" applyBorder="1" applyAlignment="1" applyProtection="1">
      <alignment horizontal="center" vertical="center" shrinkToFit="1"/>
    </xf>
    <xf numFmtId="176" fontId="7" fillId="2" borderId="10" xfId="2" applyNumberFormat="1" applyFont="1" applyFill="1" applyBorder="1" applyAlignment="1" applyProtection="1">
      <alignment horizontal="center" vertical="center" wrapText="1"/>
    </xf>
    <xf numFmtId="176" fontId="7" fillId="2" borderId="13" xfId="2" applyNumberFormat="1" applyFont="1" applyFill="1" applyBorder="1" applyAlignment="1" applyProtection="1">
      <alignment horizontal="center" vertical="center" wrapText="1"/>
    </xf>
    <xf numFmtId="178" fontId="7" fillId="2" borderId="13" xfId="2" applyNumberFormat="1" applyFont="1" applyFill="1" applyBorder="1" applyAlignment="1" applyProtection="1">
      <alignment horizontal="center" vertical="center" shrinkToFit="1"/>
    </xf>
    <xf numFmtId="0" fontId="7" fillId="2" borderId="14" xfId="2" applyFont="1" applyFill="1" applyBorder="1" applyAlignment="1" applyProtection="1">
      <alignment horizontal="distributed" vertical="center" indent="1"/>
    </xf>
    <xf numFmtId="38" fontId="7" fillId="2" borderId="8" xfId="5" applyFont="1" applyFill="1" applyBorder="1" applyAlignment="1" applyProtection="1">
      <alignment horizontal="center" vertical="center" wrapText="1"/>
    </xf>
    <xf numFmtId="3" fontId="7" fillId="3" borderId="8" xfId="2" applyNumberFormat="1" applyFont="1" applyFill="1" applyBorder="1" applyAlignment="1" applyProtection="1">
      <alignment horizontal="left" vertical="center" wrapText="1"/>
      <protection locked="0"/>
    </xf>
    <xf numFmtId="0" fontId="7" fillId="2" borderId="7" xfId="2" applyFont="1" applyFill="1" applyBorder="1" applyAlignment="1" applyProtection="1">
      <alignment horizontal="left" vertical="center" wrapText="1"/>
    </xf>
    <xf numFmtId="38" fontId="7" fillId="2" borderId="11" xfId="5" applyFont="1" applyFill="1" applyBorder="1" applyAlignment="1" applyProtection="1">
      <alignment horizontal="center" vertical="center" wrapText="1"/>
    </xf>
    <xf numFmtId="3" fontId="7" fillId="3" borderId="11" xfId="2" applyNumberFormat="1" applyFont="1" applyFill="1" applyBorder="1" applyAlignment="1" applyProtection="1">
      <alignment horizontal="left" vertical="center" wrapText="1"/>
      <protection locked="0"/>
    </xf>
    <xf numFmtId="0" fontId="7" fillId="2" borderId="10" xfId="2" applyFont="1" applyFill="1" applyBorder="1" applyAlignment="1" applyProtection="1">
      <alignment horizontal="left" vertical="center" wrapText="1"/>
    </xf>
    <xf numFmtId="180" fontId="7" fillId="2" borderId="11" xfId="5" applyNumberFormat="1" applyFont="1" applyFill="1" applyBorder="1" applyAlignment="1" applyProtection="1">
      <alignment horizontal="right" vertical="center" wrapText="1"/>
    </xf>
    <xf numFmtId="3" fontId="7" fillId="3" borderId="14" xfId="2" applyNumberFormat="1" applyFont="1" applyFill="1" applyBorder="1" applyAlignment="1" applyProtection="1">
      <alignment horizontal="left" vertical="center" wrapText="1"/>
      <protection locked="0"/>
    </xf>
    <xf numFmtId="0" fontId="7" fillId="2" borderId="13" xfId="2" applyFont="1" applyFill="1" applyBorder="1" applyAlignment="1" applyProtection="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62" xfId="2" applyFont="1" applyBorder="1" applyAlignment="1">
      <alignment horizontal="left" vertical="center" wrapText="1"/>
    </xf>
    <xf numFmtId="0" fontId="7" fillId="0" borderId="63"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4"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21"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23" xfId="4" applyFont="1" applyFill="1" applyBorder="1" applyAlignment="1" applyProtection="1">
      <alignment horizontal="center" vertical="center" wrapText="1"/>
    </xf>
    <xf numFmtId="0" fontId="9" fillId="2" borderId="65" xfId="4" applyFont="1" applyFill="1" applyBorder="1" applyAlignment="1" applyProtection="1">
      <alignment horizontal="center" vertical="center"/>
    </xf>
    <xf numFmtId="0" fontId="9" fillId="2" borderId="31" xfId="4" applyFont="1" applyFill="1" applyBorder="1" applyAlignment="1" applyProtection="1">
      <alignment horizontal="center" vertical="center" wrapText="1"/>
    </xf>
    <xf numFmtId="0" fontId="9" fillId="2" borderId="1"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27" xfId="4" applyFont="1" applyFill="1" applyBorder="1" applyAlignment="1" applyProtection="1">
      <alignment horizontal="center" vertical="center" wrapText="1"/>
    </xf>
    <xf numFmtId="0" fontId="9" fillId="2" borderId="32" xfId="4" applyFont="1" applyFill="1" applyBorder="1" applyAlignment="1" applyProtection="1">
      <alignment horizontal="center" vertical="center" wrapText="1"/>
    </xf>
    <xf numFmtId="0" fontId="9" fillId="2" borderId="36" xfId="4" applyFont="1" applyFill="1" applyBorder="1" applyAlignment="1" applyProtection="1">
      <alignment horizontal="center" vertical="center" wrapText="1"/>
    </xf>
    <xf numFmtId="0" fontId="9" fillId="2" borderId="3" xfId="4" applyFont="1" applyFill="1" applyBorder="1" applyAlignment="1" applyProtection="1">
      <alignment horizontal="center" vertical="center" wrapText="1"/>
    </xf>
    <xf numFmtId="0" fontId="12" fillId="2" borderId="66" xfId="4" applyFont="1" applyFill="1" applyBorder="1" applyAlignment="1" applyProtection="1">
      <alignment horizontal="center" vertical="center"/>
    </xf>
    <xf numFmtId="0" fontId="12" fillId="2" borderId="6" xfId="4" applyFont="1" applyFill="1" applyBorder="1" applyAlignment="1" applyProtection="1">
      <alignment horizontal="center" vertical="center"/>
    </xf>
    <xf numFmtId="0" fontId="9" fillId="2" borderId="66" xfId="4" applyFont="1" applyFill="1" applyBorder="1" applyAlignment="1" applyProtection="1">
      <alignment horizontal="center" vertical="center"/>
    </xf>
    <xf numFmtId="0" fontId="9" fillId="2" borderId="6"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38" fontId="9" fillId="2" borderId="1" xfId="1" applyFont="1" applyFill="1" applyBorder="1" applyAlignment="1" applyProtection="1">
      <alignment horizontal="center" vertical="center"/>
    </xf>
    <xf numFmtId="0" fontId="9" fillId="2" borderId="42" xfId="4" applyFont="1" applyFill="1" applyBorder="1" applyAlignment="1" applyProtection="1">
      <alignment horizontal="center" vertical="center" wrapText="1"/>
    </xf>
    <xf numFmtId="0" fontId="9" fillId="2" borderId="43" xfId="4" applyFont="1" applyFill="1" applyBorder="1" applyAlignment="1" applyProtection="1">
      <alignment horizontal="center" vertical="center" wrapText="1"/>
    </xf>
    <xf numFmtId="0" fontId="7" fillId="2" borderId="28" xfId="4" applyFont="1" applyFill="1" applyBorder="1" applyAlignment="1" applyProtection="1">
      <alignment horizontal="left" vertical="center" wrapText="1"/>
    </xf>
    <xf numFmtId="176" fontId="7" fillId="3" borderId="34" xfId="4" applyNumberFormat="1" applyFont="1" applyFill="1" applyBorder="1" applyAlignment="1" applyProtection="1">
      <alignment horizontal="center" vertical="center" wrapText="1"/>
      <protection locked="0"/>
    </xf>
    <xf numFmtId="176" fontId="7" fillId="3" borderId="29" xfId="4" applyNumberFormat="1" applyFont="1" applyFill="1" applyBorder="1" applyAlignment="1" applyProtection="1">
      <alignment horizontal="center" vertical="center" wrapText="1"/>
      <protection locked="0"/>
    </xf>
    <xf numFmtId="176" fontId="7" fillId="2" borderId="28" xfId="4" applyNumberFormat="1" applyFont="1" applyFill="1" applyBorder="1" applyAlignment="1" applyProtection="1">
      <alignment horizontal="center" vertical="center" wrapText="1"/>
      <protection locked="0"/>
    </xf>
    <xf numFmtId="0" fontId="7" fillId="2" borderId="35" xfId="4" applyFont="1" applyFill="1" applyBorder="1" applyAlignment="1" applyProtection="1">
      <alignment horizontal="center" vertical="center" wrapText="1"/>
    </xf>
    <xf numFmtId="181" fontId="7" fillId="2" borderId="32" xfId="1" applyNumberFormat="1" applyFont="1" applyFill="1" applyBorder="1" applyAlignment="1" applyProtection="1">
      <alignment vertical="center"/>
    </xf>
    <xf numFmtId="38" fontId="7" fillId="2" borderId="32" xfId="1" applyFont="1" applyFill="1" applyBorder="1" applyAlignment="1" applyProtection="1">
      <alignment vertical="center"/>
    </xf>
    <xf numFmtId="38" fontId="7" fillId="2" borderId="32" xfId="1" applyFont="1" applyFill="1" applyBorder="1" applyAlignment="1" applyProtection="1">
      <alignment horizontal="right" vertical="center"/>
    </xf>
    <xf numFmtId="38" fontId="7" fillId="3" borderId="32"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32" xfId="4" applyFont="1" applyFill="1" applyBorder="1" applyAlignment="1" applyProtection="1">
      <alignment horizontal="left" vertical="center"/>
    </xf>
    <xf numFmtId="38" fontId="7" fillId="2" borderId="34" xfId="5" applyFont="1" applyFill="1" applyBorder="1" applyAlignment="1" applyProtection="1">
      <alignment horizontal="center" vertical="center"/>
    </xf>
    <xf numFmtId="0" fontId="7" fillId="2" borderId="44" xfId="4" applyFont="1" applyFill="1" applyBorder="1" applyAlignment="1" applyProtection="1">
      <alignment horizontal="center" vertical="center" shrinkToFit="1"/>
    </xf>
    <xf numFmtId="0" fontId="7" fillId="2" borderId="31" xfId="4" applyFont="1" applyFill="1" applyBorder="1" applyAlignment="1" applyProtection="1">
      <alignment horizontal="center" vertical="center"/>
    </xf>
    <xf numFmtId="0" fontId="7" fillId="3" borderId="27" xfId="4" applyFont="1" applyFill="1" applyBorder="1" applyAlignment="1" applyProtection="1">
      <alignment horizontal="left" vertical="center" wrapText="1"/>
      <protection locked="0"/>
    </xf>
    <xf numFmtId="0" fontId="7" fillId="3" borderId="1" xfId="4" applyFont="1" applyFill="1" applyBorder="1" applyAlignment="1" applyProtection="1">
      <alignment horizontal="left" vertical="center" wrapText="1"/>
      <protection locked="0"/>
    </xf>
    <xf numFmtId="0" fontId="7" fillId="2" borderId="4" xfId="4" applyFont="1" applyFill="1" applyBorder="1" applyAlignment="1" applyProtection="1">
      <alignment horizontal="left" vertical="center" wrapText="1"/>
    </xf>
    <xf numFmtId="176" fontId="7" fillId="3" borderId="0" xfId="4" applyNumberFormat="1" applyFont="1" applyFill="1" applyBorder="1" applyAlignment="1" applyProtection="1">
      <alignment horizontal="center" vertical="center" wrapText="1"/>
      <protection locked="0"/>
    </xf>
    <xf numFmtId="176" fontId="7" fillId="3" borderId="2" xfId="4" applyNumberFormat="1" applyFont="1" applyFill="1" applyBorder="1" applyAlignment="1" applyProtection="1">
      <alignment horizontal="center" vertical="center" wrapText="1"/>
      <protection locked="0"/>
    </xf>
    <xf numFmtId="176" fontId="7" fillId="2" borderId="4" xfId="4" applyNumberFormat="1" applyFont="1" applyFill="1" applyBorder="1" applyAlignment="1" applyProtection="1">
      <alignment horizontal="center" vertical="center" wrapText="1"/>
      <protection locked="0"/>
    </xf>
    <xf numFmtId="0" fontId="7" fillId="2" borderId="17" xfId="4" applyFont="1" applyFill="1" applyBorder="1" applyAlignment="1" applyProtection="1">
      <alignment horizontal="center" vertical="center" wrapText="1"/>
    </xf>
    <xf numFmtId="181" fontId="7" fillId="2" borderId="43" xfId="1" applyNumberFormat="1" applyFont="1" applyFill="1" applyBorder="1" applyAlignment="1" applyProtection="1">
      <alignment vertical="center"/>
    </xf>
    <xf numFmtId="38" fontId="7" fillId="2" borderId="43" xfId="1" applyFont="1" applyFill="1" applyBorder="1" applyAlignment="1" applyProtection="1">
      <alignment vertical="center"/>
    </xf>
    <xf numFmtId="38" fontId="7" fillId="2" borderId="43" xfId="1" applyFont="1" applyFill="1" applyBorder="1" applyAlignment="1" applyProtection="1">
      <alignment horizontal="right" vertical="center"/>
    </xf>
    <xf numFmtId="38" fontId="7" fillId="3" borderId="43" xfId="1" applyFont="1" applyFill="1" applyBorder="1" applyAlignment="1" applyProtection="1">
      <alignment horizontal="right" vertical="center"/>
      <protection locked="0"/>
    </xf>
    <xf numFmtId="181" fontId="7" fillId="2" borderId="32" xfId="1" applyNumberFormat="1" applyFont="1" applyFill="1" applyBorder="1" applyAlignment="1" applyProtection="1"/>
    <xf numFmtId="0" fontId="16" fillId="2" borderId="4" xfId="4" applyFont="1" applyFill="1" applyBorder="1" applyAlignment="1" applyProtection="1">
      <alignment horizontal="center" vertical="center"/>
    </xf>
    <xf numFmtId="0" fontId="7" fillId="2" borderId="3" xfId="4" applyFont="1" applyFill="1" applyBorder="1" applyAlignment="1" applyProtection="1">
      <alignment horizontal="left" vertical="center"/>
    </xf>
    <xf numFmtId="38" fontId="7" fillId="2" borderId="0" xfId="5" applyFont="1" applyFill="1" applyBorder="1" applyAlignment="1" applyProtection="1">
      <alignment horizontal="center" vertical="center"/>
    </xf>
    <xf numFmtId="0" fontId="7" fillId="2" borderId="45" xfId="4" applyFont="1" applyFill="1" applyBorder="1" applyAlignment="1" applyProtection="1">
      <alignment horizontal="center" vertical="center" shrinkToFit="1"/>
    </xf>
    <xf numFmtId="0" fontId="7" fillId="2" borderId="36" xfId="4" applyFont="1" applyFill="1" applyBorder="1" applyAlignment="1" applyProtection="1">
      <alignment horizontal="center" vertical="center"/>
    </xf>
    <xf numFmtId="0" fontId="7" fillId="2" borderId="17" xfId="4" applyFont="1" applyFill="1" applyBorder="1" applyAlignment="1" applyProtection="1">
      <alignment horizontal="center" vertical="center"/>
      <protection locked="0"/>
    </xf>
    <xf numFmtId="0" fontId="7" fillId="2" borderId="32" xfId="4" applyFont="1" applyFill="1" applyBorder="1" applyAlignment="1" applyProtection="1"/>
    <xf numFmtId="0" fontId="7" fillId="3" borderId="32" xfId="4" applyFont="1" applyFill="1" applyBorder="1" applyAlignment="1" applyProtection="1">
      <protection locked="0"/>
    </xf>
    <xf numFmtId="0" fontId="7" fillId="2" borderId="1" xfId="4" applyFont="1" applyFill="1" applyBorder="1" applyProtection="1"/>
    <xf numFmtId="181" fontId="7" fillId="2" borderId="43" xfId="1" applyNumberFormat="1" applyFont="1" applyFill="1" applyBorder="1" applyAlignment="1" applyProtection="1"/>
    <xf numFmtId="0" fontId="7" fillId="2" borderId="1" xfId="4" applyFont="1" applyFill="1" applyBorder="1" applyAlignment="1" applyProtection="1">
      <alignment horizontal="center" vertical="center"/>
    </xf>
    <xf numFmtId="0" fontId="19" fillId="2" borderId="32" xfId="4" applyFont="1" applyFill="1" applyBorder="1" applyAlignment="1" applyProtection="1">
      <alignment horizontal="center" vertical="center"/>
    </xf>
    <xf numFmtId="0" fontId="7" fillId="2" borderId="30" xfId="4" applyFont="1" applyFill="1" applyBorder="1" applyAlignment="1" applyProtection="1">
      <alignment horizontal="left" vertical="center" wrapText="1"/>
    </xf>
    <xf numFmtId="0" fontId="7" fillId="2" borderId="0" xfId="4" applyFont="1" applyFill="1" applyBorder="1" applyAlignment="1" applyProtection="1">
      <alignment horizontal="right" vertical="center" wrapText="1"/>
    </xf>
    <xf numFmtId="0" fontId="7" fillId="2" borderId="2" xfId="4" applyFont="1" applyFill="1" applyBorder="1" applyAlignment="1" applyProtection="1">
      <alignment horizontal="right" vertical="center" wrapText="1"/>
    </xf>
    <xf numFmtId="0" fontId="7" fillId="2" borderId="4" xfId="4" applyFont="1" applyFill="1" applyBorder="1" applyAlignment="1" applyProtection="1">
      <alignment horizontal="center" vertical="center"/>
    </xf>
    <xf numFmtId="0" fontId="7" fillId="2" borderId="3" xfId="4" applyFont="1" applyFill="1" applyBorder="1" applyAlignment="1" applyProtection="1"/>
    <xf numFmtId="0" fontId="7" fillId="3" borderId="3" xfId="4" applyFont="1" applyFill="1" applyBorder="1" applyAlignment="1" applyProtection="1">
      <protection locked="0"/>
    </xf>
    <xf numFmtId="0" fontId="19" fillId="2" borderId="3" xfId="4" applyFont="1" applyFill="1" applyBorder="1" applyAlignment="1" applyProtection="1">
      <alignment horizontal="center" vertical="center"/>
    </xf>
    <xf numFmtId="0" fontId="7" fillId="2" borderId="17" xfId="4" applyFont="1" applyFill="1" applyBorder="1" applyAlignment="1" applyProtection="1">
      <alignment horizontal="center" vertical="center"/>
    </xf>
    <xf numFmtId="0" fontId="7" fillId="2" borderId="0" xfId="4" applyFont="1" applyFill="1" applyBorder="1" applyAlignment="1" applyProtection="1">
      <alignment horizontal="center" vertical="center" wrapText="1"/>
    </xf>
    <xf numFmtId="0" fontId="7" fillId="2" borderId="2" xfId="4" applyFont="1" applyFill="1" applyBorder="1" applyAlignment="1" applyProtection="1">
      <alignment horizontal="center" vertical="center"/>
    </xf>
    <xf numFmtId="0" fontId="19" fillId="2" borderId="3" xfId="4" applyFont="1" applyFill="1" applyBorder="1" applyAlignment="1" applyProtection="1">
      <alignment horizontal="right" vertical="center"/>
    </xf>
    <xf numFmtId="0" fontId="7" fillId="3" borderId="0" xfId="4" applyFont="1" applyFill="1" applyBorder="1" applyAlignment="1" applyProtection="1">
      <alignment horizontal="center" vertical="center" shrinkToFit="1"/>
      <protection locked="0"/>
    </xf>
    <xf numFmtId="0" fontId="7" fillId="3" borderId="2" xfId="4" applyFont="1" applyFill="1" applyBorder="1" applyAlignment="1" applyProtection="1">
      <alignment horizontal="center" vertical="center" shrinkToFit="1"/>
      <protection locked="0"/>
    </xf>
    <xf numFmtId="38" fontId="9" fillId="2" borderId="32" xfId="1"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181" fontId="7" fillId="2" borderId="1" xfId="1" applyNumberFormat="1" applyFont="1" applyFill="1" applyBorder="1" applyAlignment="1" applyProtection="1"/>
    <xf numFmtId="181" fontId="7" fillId="2" borderId="67" xfId="1" applyNumberFormat="1" applyFont="1" applyFill="1" applyBorder="1" applyAlignment="1" applyProtection="1">
      <alignment horizontal="right" vertical="center"/>
    </xf>
    <xf numFmtId="38" fontId="7" fillId="2" borderId="68" xfId="5" applyFont="1" applyFill="1" applyBorder="1" applyAlignment="1" applyProtection="1">
      <alignment horizontal="right" vertical="center"/>
    </xf>
    <xf numFmtId="0" fontId="7" fillId="2" borderId="43" xfId="4" applyFont="1" applyFill="1" applyBorder="1" applyAlignment="1" applyProtection="1"/>
    <xf numFmtId="0" fontId="7" fillId="3" borderId="43" xfId="4" applyFont="1" applyFill="1" applyBorder="1" applyAlignment="1" applyProtection="1">
      <protection locked="0"/>
    </xf>
    <xf numFmtId="181" fontId="7" fillId="2" borderId="69" xfId="1" applyNumberFormat="1" applyFont="1" applyFill="1" applyBorder="1" applyAlignment="1" applyProtection="1">
      <alignment horizontal="right" vertical="center"/>
    </xf>
    <xf numFmtId="38" fontId="7" fillId="2" borderId="70" xfId="5" applyFont="1" applyFill="1" applyBorder="1" applyAlignment="1" applyProtection="1">
      <alignment horizontal="right" vertical="center"/>
    </xf>
    <xf numFmtId="0" fontId="7" fillId="2" borderId="52" xfId="4" applyFont="1" applyFill="1" applyBorder="1" applyAlignment="1" applyProtection="1">
      <alignment horizontal="center" vertical="center"/>
    </xf>
    <xf numFmtId="0" fontId="7" fillId="2" borderId="54" xfId="4" applyFont="1" applyFill="1" applyBorder="1" applyAlignment="1" applyProtection="1">
      <alignment horizontal="left" vertical="center"/>
    </xf>
    <xf numFmtId="0" fontId="7" fillId="2" borderId="56" xfId="4" applyFont="1" applyFill="1" applyBorder="1" applyAlignment="1" applyProtection="1">
      <alignment horizontal="center" vertical="center"/>
    </xf>
    <xf numFmtId="0" fontId="7" fillId="2" borderId="51" xfId="4" applyFont="1" applyFill="1" applyBorder="1" applyAlignment="1" applyProtection="1">
      <alignment horizontal="center" vertical="center"/>
    </xf>
    <xf numFmtId="0" fontId="19" fillId="2" borderId="54" xfId="4" applyFont="1" applyFill="1" applyBorder="1" applyAlignment="1" applyProtection="1">
      <alignment vertical="center"/>
    </xf>
    <xf numFmtId="0" fontId="7" fillId="2" borderId="57" xfId="4" applyFont="1" applyFill="1" applyBorder="1" applyAlignment="1" applyProtection="1">
      <alignment horizontal="left" vertical="center" wrapText="1"/>
    </xf>
    <xf numFmtId="0" fontId="7" fillId="3" borderId="50" xfId="4" applyFont="1" applyFill="1" applyBorder="1" applyAlignment="1" applyProtection="1">
      <alignment horizontal="left" vertical="center" wrapText="1"/>
      <protection locked="0"/>
    </xf>
    <xf numFmtId="0" fontId="7" fillId="3" borderId="51" xfId="4" applyFont="1" applyFill="1" applyBorder="1" applyAlignment="1" applyProtection="1">
      <alignment horizontal="left" vertical="center" wrapText="1"/>
      <protection locked="0"/>
    </xf>
    <xf numFmtId="0" fontId="7" fillId="2" borderId="52" xfId="4" applyFont="1" applyFill="1" applyBorder="1" applyAlignment="1" applyProtection="1">
      <alignment horizontal="left" vertical="center" wrapText="1"/>
    </xf>
    <xf numFmtId="0" fontId="7" fillId="3" borderId="58" xfId="4" applyFont="1" applyFill="1" applyBorder="1" applyAlignment="1" applyProtection="1">
      <alignment horizontal="center" vertical="center" shrinkToFit="1"/>
      <protection locked="0"/>
    </xf>
    <xf numFmtId="0" fontId="7" fillId="3" borderId="53" xfId="4" applyFont="1" applyFill="1" applyBorder="1" applyAlignment="1" applyProtection="1">
      <alignment horizontal="center" vertical="center" shrinkToFit="1"/>
      <protection locked="0"/>
    </xf>
    <xf numFmtId="0" fontId="7" fillId="2" borderId="58" xfId="4" applyFont="1" applyFill="1" applyBorder="1" applyAlignment="1" applyProtection="1">
      <alignment horizontal="center" vertical="center"/>
    </xf>
    <xf numFmtId="0" fontId="7" fillId="2" borderId="55" xfId="4" applyFont="1" applyFill="1" applyBorder="1" applyAlignment="1" applyProtection="1">
      <alignment horizontal="center" vertical="center"/>
      <protection locked="0"/>
    </xf>
    <xf numFmtId="0" fontId="7" fillId="2" borderId="0" xfId="2" applyFont="1" applyFill="1" applyAlignment="1" applyProtection="1">
      <alignment horizontal="right" vertical="center"/>
    </xf>
    <xf numFmtId="176" fontId="7" fillId="2" borderId="0" xfId="2" applyNumberFormat="1" applyFont="1" applyFill="1" applyAlignment="1" applyProtection="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6" fillId="2" borderId="7" xfId="2" applyFont="1" applyFill="1" applyBorder="1" applyAlignment="1" applyProtection="1">
      <alignment horizontal="center" vertical="center" wrapText="1"/>
    </xf>
    <xf numFmtId="0" fontId="16" fillId="2" borderId="10" xfId="2" applyFont="1" applyFill="1" applyBorder="1" applyAlignment="1" applyProtection="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71" xfId="2" applyFont="1" applyBorder="1" applyAlignment="1">
      <alignment horizontal="left" vertical="top" wrapText="1"/>
    </xf>
    <xf numFmtId="0" fontId="7" fillId="0" borderId="72" xfId="2" applyFont="1" applyBorder="1" applyAlignment="1">
      <alignment horizontal="left" vertical="top" wrapText="1"/>
    </xf>
    <xf numFmtId="0" fontId="7" fillId="0" borderId="73" xfId="2" applyFont="1" applyBorder="1" applyAlignment="1">
      <alignment horizontal="left" vertical="top" wrapText="1"/>
    </xf>
    <xf numFmtId="0" fontId="7" fillId="0" borderId="74" xfId="2" applyFont="1" applyBorder="1" applyAlignment="1">
      <alignment horizontal="left" vertical="top" wrapText="1"/>
    </xf>
    <xf numFmtId="0" fontId="7" fillId="0" borderId="75" xfId="2" applyFont="1" applyBorder="1" applyAlignment="1">
      <alignment horizontal="left" vertical="top" wrapText="1"/>
    </xf>
    <xf numFmtId="0" fontId="7" fillId="0" borderId="76" xfId="2" applyFont="1" applyBorder="1" applyAlignment="1">
      <alignment horizontal="left" vertical="top" wrapText="1"/>
    </xf>
    <xf numFmtId="0" fontId="7" fillId="2" borderId="8" xfId="2" applyFont="1" applyFill="1" applyBorder="1" applyAlignment="1" applyProtection="1">
      <alignment horizontal="left" vertical="top"/>
    </xf>
    <xf numFmtId="0" fontId="7" fillId="2" borderId="9" xfId="2" applyFont="1" applyFill="1" applyBorder="1" applyAlignment="1" applyProtection="1">
      <alignment horizontal="left" vertical="top" wrapText="1"/>
    </xf>
    <xf numFmtId="0" fontId="7" fillId="2" borderId="11" xfId="2" applyFont="1" applyFill="1" applyBorder="1" applyAlignment="1" applyProtection="1">
      <alignment horizontal="left" vertical="top"/>
    </xf>
    <xf numFmtId="0" fontId="7" fillId="2" borderId="12" xfId="2" applyFont="1" applyFill="1" applyBorder="1" applyAlignment="1" applyProtection="1">
      <alignment horizontal="left" vertical="top" wrapText="1"/>
    </xf>
    <xf numFmtId="176" fontId="7" fillId="2" borderId="60" xfId="2" applyNumberFormat="1" applyFont="1" applyFill="1" applyBorder="1" applyAlignment="1" applyProtection="1">
      <alignment horizontal="distributed" vertical="center" wrapText="1"/>
    </xf>
    <xf numFmtId="178" fontId="7" fillId="2" borderId="60" xfId="2" applyNumberFormat="1" applyFont="1" applyFill="1" applyBorder="1" applyAlignment="1" applyProtection="1">
      <alignment horizontal="center" vertical="center" wrapText="1"/>
    </xf>
    <xf numFmtId="0" fontId="7" fillId="2" borderId="8" xfId="2" applyFont="1" applyFill="1" applyBorder="1" applyAlignment="1" applyProtection="1">
      <alignment horizontal="center" vertical="center" shrinkToFit="1"/>
    </xf>
    <xf numFmtId="176" fontId="7" fillId="2" borderId="8" xfId="2" applyNumberFormat="1" applyFont="1" applyFill="1" applyBorder="1" applyAlignment="1" applyProtection="1">
      <alignment horizontal="center" vertical="center" wrapText="1"/>
    </xf>
    <xf numFmtId="0" fontId="7" fillId="2" borderId="8" xfId="2" applyFont="1" applyFill="1" applyBorder="1" applyAlignment="1" applyProtection="1">
      <alignment horizontal="left" vertical="center" wrapText="1"/>
    </xf>
    <xf numFmtId="0" fontId="7" fillId="2" borderId="11" xfId="2" applyFont="1" applyFill="1" applyBorder="1" applyAlignment="1" applyProtection="1">
      <alignment horizontal="center" vertical="center" shrinkToFit="1"/>
    </xf>
    <xf numFmtId="176" fontId="7" fillId="2" borderId="11" xfId="2" applyNumberFormat="1" applyFont="1" applyFill="1" applyBorder="1" applyAlignment="1" applyProtection="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pplyProtection="1">
      <alignment horizontal="center" vertical="center" wrapText="1"/>
    </xf>
    <xf numFmtId="0" fontId="7" fillId="2" borderId="60" xfId="2" applyFont="1" applyFill="1" applyBorder="1" applyAlignment="1" applyProtection="1">
      <alignment horizontal="distributed" vertical="center"/>
    </xf>
    <xf numFmtId="0" fontId="6" fillId="2" borderId="60" xfId="2" applyFont="1" applyFill="1" applyBorder="1" applyAlignment="1" applyProtection="1">
      <alignment horizontal="center" vertical="center" shrinkToFit="1"/>
    </xf>
    <xf numFmtId="176" fontId="7" fillId="2" borderId="60" xfId="2" applyNumberFormat="1" applyFont="1" applyFill="1" applyBorder="1" applyAlignment="1" applyProtection="1">
      <alignment horizontal="center" vertical="center" wrapText="1"/>
    </xf>
    <xf numFmtId="0" fontId="7" fillId="2" borderId="14" xfId="2" applyFont="1" applyFill="1" applyBorder="1" applyAlignment="1" applyProtection="1">
      <alignment horizontal="center" vertical="center" shrinkToFit="1"/>
    </xf>
    <xf numFmtId="0" fontId="7" fillId="2" borderId="14" xfId="2" applyFont="1" applyFill="1" applyBorder="1" applyAlignment="1" applyProtection="1">
      <alignment horizontal="left" vertical="top"/>
    </xf>
    <xf numFmtId="0" fontId="7" fillId="2" borderId="15" xfId="2" applyFont="1" applyFill="1" applyBorder="1" applyAlignment="1" applyProtection="1">
      <alignment horizontal="left" vertical="top" wrapText="1"/>
    </xf>
    <xf numFmtId="0" fontId="9" fillId="2" borderId="21" xfId="4" applyFont="1" applyFill="1" applyBorder="1" applyAlignment="1" applyProtection="1">
      <alignment horizontal="left" vertical="center" wrapText="1"/>
    </xf>
    <xf numFmtId="0" fontId="9" fillId="2" borderId="77" xfId="4" applyFont="1" applyFill="1" applyBorder="1" applyAlignment="1" applyProtection="1">
      <alignment horizontal="center" vertical="center"/>
    </xf>
    <xf numFmtId="0" fontId="9" fillId="2" borderId="6" xfId="4" applyFont="1" applyFill="1" applyBorder="1" applyAlignment="1" applyProtection="1">
      <alignment horizontal="center" vertical="center" wrapText="1"/>
    </xf>
    <xf numFmtId="0" fontId="7" fillId="2" borderId="37" xfId="4" applyFont="1" applyFill="1" applyBorder="1" applyAlignment="1" applyProtection="1">
      <alignment horizontal="left" vertical="center" wrapText="1"/>
      <protection locked="0"/>
    </xf>
    <xf numFmtId="0" fontId="7" fillId="2" borderId="34" xfId="4" applyFont="1" applyFill="1" applyBorder="1" applyAlignment="1" applyProtection="1">
      <alignment horizontal="center" vertical="center" wrapText="1"/>
      <protection locked="0"/>
    </xf>
    <xf numFmtId="0" fontId="7" fillId="2" borderId="77" xfId="4" applyFont="1" applyFill="1" applyBorder="1" applyAlignment="1" applyProtection="1">
      <alignment horizontal="center" vertical="center" shrinkToFit="1"/>
    </xf>
    <xf numFmtId="0" fontId="7" fillId="2" borderId="0" xfId="4" applyFont="1" applyFill="1" applyBorder="1" applyAlignment="1" applyProtection="1">
      <alignment horizontal="center" vertical="center" wrapText="1"/>
      <protection locked="0"/>
    </xf>
    <xf numFmtId="0" fontId="7" fillId="3" borderId="32" xfId="4" applyFont="1" applyFill="1" applyBorder="1" applyAlignment="1" applyProtection="1">
      <alignment horizontal="right"/>
      <protection locked="0"/>
    </xf>
    <xf numFmtId="0" fontId="7" fillId="3" borderId="43" xfId="4" applyFont="1" applyFill="1" applyBorder="1" applyAlignment="1" applyProtection="1">
      <alignment horizontal="right"/>
      <protection locked="0"/>
    </xf>
    <xf numFmtId="0" fontId="7" fillId="2" borderId="78" xfId="4" applyFont="1" applyFill="1" applyBorder="1" applyAlignment="1" applyProtection="1">
      <alignment horizontal="center" vertical="center" shrinkToFit="1"/>
    </xf>
    <xf numFmtId="0" fontId="7" fillId="2" borderId="59" xfId="4" applyFont="1" applyFill="1" applyBorder="1" applyAlignment="1" applyProtection="1">
      <alignment horizontal="left" vertical="center" wrapText="1"/>
      <protection locked="0"/>
    </xf>
    <xf numFmtId="0" fontId="9" fillId="2" borderId="51" xfId="4" applyFont="1" applyFill="1" applyBorder="1" applyAlignment="1" applyProtection="1">
      <alignment horizontal="center" vertical="center" wrapText="1"/>
    </xf>
    <xf numFmtId="0" fontId="20" fillId="0" borderId="0" xfId="4" applyFont="1"/>
    <xf numFmtId="0" fontId="7" fillId="2" borderId="79" xfId="2" applyFont="1" applyFill="1" applyBorder="1" applyAlignment="1" applyProtection="1">
      <alignment horizontal="distributed" vertical="center" wrapText="1"/>
    </xf>
    <xf numFmtId="0" fontId="7" fillId="2" borderId="9" xfId="2" applyFont="1" applyFill="1" applyBorder="1" applyAlignment="1" applyProtection="1">
      <alignment horizontal="distributed" vertical="center" wrapText="1"/>
    </xf>
    <xf numFmtId="0" fontId="7" fillId="2" borderId="0" xfId="2" applyFont="1" applyFill="1" applyBorder="1" applyAlignment="1" applyProtection="1">
      <alignment horizontal="distributed" vertical="center" wrapText="1"/>
    </xf>
    <xf numFmtId="0" fontId="7" fillId="2" borderId="12" xfId="2" applyFont="1" applyFill="1" applyBorder="1" applyAlignment="1" applyProtection="1">
      <alignment horizontal="distributed" vertical="center" wrapText="1"/>
    </xf>
    <xf numFmtId="0" fontId="7" fillId="2" borderId="15" xfId="2" applyFont="1" applyFill="1" applyBorder="1" applyAlignment="1" applyProtection="1">
      <alignment horizontal="distributed" vertical="center" wrapText="1"/>
    </xf>
    <xf numFmtId="0" fontId="7" fillId="2" borderId="16" xfId="2" applyFont="1" applyFill="1" applyBorder="1" applyAlignment="1" applyProtection="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79" xfId="2" applyFont="1" applyFill="1" applyBorder="1" applyProtection="1">
      <alignment vertical="center"/>
    </xf>
    <xf numFmtId="38" fontId="7" fillId="3" borderId="12" xfId="5" applyFont="1" applyFill="1" applyBorder="1" applyAlignment="1" applyProtection="1">
      <alignment horizontal="right" vertical="center" wrapText="1"/>
      <protection locked="0"/>
    </xf>
    <xf numFmtId="0" fontId="6" fillId="2" borderId="60" xfId="2" applyFont="1" applyFill="1" applyBorder="1" applyAlignment="1" applyProtection="1">
      <alignment horizontal="left" vertical="center" shrinkToFit="1"/>
    </xf>
    <xf numFmtId="38" fontId="7" fillId="2" borderId="80"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pplyProtection="1">
      <alignment horizontal="left" vertical="center" wrapText="1"/>
    </xf>
    <xf numFmtId="0" fontId="7" fillId="2" borderId="80" xfId="2" applyFont="1" applyFill="1" applyBorder="1" applyProtection="1">
      <alignment vertical="center"/>
    </xf>
    <xf numFmtId="0" fontId="7" fillId="2" borderId="0" xfId="2" applyFont="1" applyFill="1" applyBorder="1" applyProtection="1">
      <alignment vertical="center"/>
    </xf>
    <xf numFmtId="0" fontId="7" fillId="2" borderId="15" xfId="2" applyFont="1" applyFill="1" applyBorder="1" applyAlignment="1" applyProtection="1">
      <alignment horizontal="left" vertical="center" wrapText="1"/>
    </xf>
    <xf numFmtId="0" fontId="7" fillId="2" borderId="16" xfId="2" applyFont="1" applyFill="1" applyBorder="1" applyProtection="1">
      <alignment vertical="center"/>
    </xf>
    <xf numFmtId="0" fontId="21" fillId="2" borderId="0" xfId="2" applyFont="1" applyFill="1" applyAlignment="1" applyProtection="1">
      <alignment horizontal="center" vertical="center"/>
    </xf>
    <xf numFmtId="0" fontId="22" fillId="2" borderId="0" xfId="2" applyFont="1" applyFill="1" applyAlignment="1" applyProtection="1">
      <alignment horizontal="right" vertical="center"/>
    </xf>
    <xf numFmtId="0" fontId="6" fillId="2" borderId="81" xfId="2" applyFont="1" applyFill="1" applyBorder="1" applyProtection="1">
      <alignment vertical="center"/>
    </xf>
    <xf numFmtId="0" fontId="7" fillId="2" borderId="18" xfId="2" applyFont="1" applyFill="1" applyBorder="1" applyAlignment="1" applyProtection="1">
      <alignment horizontal="distributed" vertical="center"/>
    </xf>
    <xf numFmtId="0" fontId="7" fillId="2" borderId="19" xfId="2" applyFont="1" applyFill="1" applyBorder="1" applyAlignment="1" applyProtection="1">
      <alignment horizontal="distributed" vertical="center"/>
    </xf>
    <xf numFmtId="0" fontId="7" fillId="2" borderId="20" xfId="2" applyFont="1" applyFill="1" applyBorder="1" applyAlignment="1" applyProtection="1">
      <alignment horizontal="distributed" vertical="center"/>
    </xf>
    <xf numFmtId="0" fontId="7" fillId="2" borderId="82" xfId="2" applyFont="1" applyFill="1" applyBorder="1" applyAlignment="1" applyProtection="1">
      <alignment horizontal="center" vertical="center"/>
    </xf>
    <xf numFmtId="0" fontId="7" fillId="2" borderId="83" xfId="2" applyFont="1" applyFill="1" applyBorder="1" applyAlignment="1" applyProtection="1">
      <alignment horizontal="center" vertical="center"/>
    </xf>
    <xf numFmtId="0" fontId="7" fillId="2" borderId="84" xfId="2" applyFont="1" applyFill="1" applyBorder="1" applyAlignment="1" applyProtection="1">
      <alignment horizontal="center" vertical="center"/>
    </xf>
    <xf numFmtId="0" fontId="7" fillId="2" borderId="85" xfId="2" applyFont="1" applyFill="1" applyBorder="1" applyAlignment="1" applyProtection="1">
      <alignment horizontal="center" vertical="center"/>
    </xf>
    <xf numFmtId="0" fontId="7" fillId="2" borderId="86" xfId="2" applyFont="1" applyFill="1" applyBorder="1" applyAlignment="1" applyProtection="1">
      <alignment horizontal="center" vertical="center"/>
    </xf>
    <xf numFmtId="0" fontId="7" fillId="2" borderId="87" xfId="2" applyFont="1" applyFill="1" applyBorder="1" applyAlignment="1" applyProtection="1">
      <alignment horizontal="center" vertical="center"/>
    </xf>
    <xf numFmtId="0" fontId="7" fillId="2" borderId="88" xfId="2" applyFont="1" applyFill="1" applyBorder="1" applyAlignment="1" applyProtection="1">
      <alignment horizontal="center" vertical="center"/>
    </xf>
    <xf numFmtId="0" fontId="7" fillId="2" borderId="89" xfId="2" applyFont="1" applyFill="1" applyBorder="1" applyAlignment="1" applyProtection="1">
      <alignment horizontal="center" vertical="center"/>
    </xf>
    <xf numFmtId="0" fontId="23" fillId="2" borderId="0" xfId="2" applyFont="1" applyFill="1" applyAlignment="1" applyProtection="1">
      <alignment horizontal="center" vertical="center"/>
    </xf>
    <xf numFmtId="0" fontId="7" fillId="2" borderId="27" xfId="2" applyFont="1" applyFill="1" applyBorder="1" applyAlignment="1" applyProtection="1">
      <alignment horizontal="distributed" vertical="center"/>
    </xf>
    <xf numFmtId="0" fontId="7" fillId="2" borderId="1" xfId="2" applyFont="1" applyFill="1" applyBorder="1" applyAlignment="1" applyProtection="1">
      <alignment horizontal="distributed" vertical="center"/>
    </xf>
    <xf numFmtId="0" fontId="7" fillId="2" borderId="30" xfId="2" applyFont="1" applyFill="1" applyBorder="1" applyAlignment="1" applyProtection="1">
      <alignment horizontal="distributed" vertical="center"/>
    </xf>
    <xf numFmtId="0" fontId="7" fillId="2" borderId="90" xfId="2" applyFont="1" applyFill="1" applyBorder="1" applyAlignment="1" applyProtection="1">
      <alignment horizontal="center" vertical="center"/>
    </xf>
    <xf numFmtId="0" fontId="7" fillId="2" borderId="91" xfId="2" applyFont="1" applyFill="1" applyBorder="1" applyAlignment="1" applyProtection="1">
      <alignment horizontal="center" vertical="center"/>
    </xf>
    <xf numFmtId="0" fontId="7" fillId="2" borderId="92" xfId="2" applyFont="1" applyFill="1" applyBorder="1" applyAlignment="1" applyProtection="1">
      <alignment horizontal="center" vertical="center"/>
    </xf>
    <xf numFmtId="0" fontId="7" fillId="2" borderId="93" xfId="2" applyFont="1" applyFill="1" applyBorder="1" applyAlignment="1" applyProtection="1">
      <alignment horizontal="center" vertical="center"/>
    </xf>
    <xf numFmtId="0" fontId="7" fillId="2" borderId="61" xfId="2" applyFont="1" applyFill="1" applyBorder="1" applyAlignment="1" applyProtection="1">
      <alignment horizontal="center" vertical="center"/>
    </xf>
    <xf numFmtId="0" fontId="7" fillId="2" borderId="60" xfId="2" applyFont="1" applyFill="1" applyBorder="1" applyAlignment="1" applyProtection="1">
      <alignment horizontal="center" vertical="center"/>
    </xf>
    <xf numFmtId="0" fontId="7" fillId="2" borderId="94" xfId="2" applyFont="1" applyFill="1" applyBorder="1" applyAlignment="1" applyProtection="1">
      <alignment horizontal="center" vertical="center"/>
    </xf>
    <xf numFmtId="0" fontId="7" fillId="2" borderId="95" xfId="2" applyFont="1" applyFill="1" applyBorder="1" applyAlignment="1" applyProtection="1">
      <alignment horizontal="center" vertical="center"/>
    </xf>
    <xf numFmtId="0" fontId="16" fillId="2" borderId="27" xfId="2" applyFont="1" applyFill="1" applyBorder="1" applyAlignment="1" applyProtection="1">
      <alignment horizontal="left" vertical="center"/>
    </xf>
    <xf numFmtId="0" fontId="16" fillId="2" borderId="1" xfId="2" applyFont="1" applyFill="1" applyBorder="1" applyAlignment="1" applyProtection="1">
      <alignment horizontal="left" vertical="center"/>
    </xf>
    <xf numFmtId="0" fontId="19" fillId="3" borderId="1" xfId="2" applyFont="1" applyFill="1" applyBorder="1" applyAlignment="1" applyProtection="1">
      <alignment horizontal="left" vertical="center" wrapText="1"/>
      <protection locked="0"/>
    </xf>
    <xf numFmtId="0" fontId="16" fillId="2" borderId="1" xfId="2" applyFont="1" applyFill="1" applyBorder="1" applyAlignment="1" applyProtection="1">
      <alignment horizontal="left" vertical="center" wrapText="1"/>
    </xf>
    <xf numFmtId="0" fontId="16" fillId="2" borderId="30" xfId="2" applyFont="1" applyFill="1" applyBorder="1" applyAlignment="1" applyProtection="1">
      <alignment horizontal="left" vertical="center" wrapText="1"/>
    </xf>
    <xf numFmtId="0" fontId="7" fillId="2" borderId="96" xfId="2" applyFont="1" applyFill="1" applyBorder="1" applyAlignment="1" applyProtection="1">
      <alignment horizontal="center" vertical="center"/>
    </xf>
    <xf numFmtId="0" fontId="7" fillId="2" borderId="97" xfId="2" applyFont="1" applyFill="1" applyBorder="1" applyAlignment="1" applyProtection="1">
      <alignment horizontal="center" vertical="center"/>
    </xf>
    <xf numFmtId="0" fontId="7" fillId="2" borderId="98" xfId="2" applyFont="1" applyFill="1" applyBorder="1" applyAlignment="1" applyProtection="1">
      <alignment horizontal="center" vertical="center"/>
    </xf>
    <xf numFmtId="0" fontId="7" fillId="2" borderId="99" xfId="2" applyFont="1" applyFill="1" applyBorder="1" applyAlignment="1" applyProtection="1">
      <alignment horizontal="center" vertical="center"/>
    </xf>
    <xf numFmtId="0" fontId="7" fillId="2" borderId="100" xfId="2" applyFont="1" applyFill="1" applyBorder="1" applyAlignment="1" applyProtection="1">
      <alignment horizontal="center" vertical="center"/>
    </xf>
    <xf numFmtId="0" fontId="7" fillId="2" borderId="90" xfId="2" applyFont="1" applyFill="1" applyBorder="1" applyAlignment="1" applyProtection="1">
      <alignment horizontal="left" vertical="center" wrapText="1"/>
    </xf>
    <xf numFmtId="0" fontId="7" fillId="2" borderId="91" xfId="2" applyFont="1" applyFill="1" applyBorder="1" applyAlignment="1" applyProtection="1">
      <alignment horizontal="left" vertical="center" wrapText="1"/>
    </xf>
    <xf numFmtId="0" fontId="7" fillId="2" borderId="101" xfId="2" applyFont="1" applyFill="1" applyBorder="1" applyAlignment="1" applyProtection="1">
      <alignment horizontal="left" vertical="center" wrapText="1"/>
    </xf>
    <xf numFmtId="0" fontId="7" fillId="3" borderId="28" xfId="2" applyFont="1" applyFill="1" applyBorder="1" applyAlignment="1" applyProtection="1">
      <alignment horizontal="center" vertical="center"/>
      <protection locked="0"/>
    </xf>
    <xf numFmtId="0" fontId="7" fillId="3" borderId="34" xfId="2" applyFont="1" applyFill="1" applyBorder="1" applyAlignment="1" applyProtection="1">
      <alignment horizontal="center" vertical="center"/>
      <protection locked="0"/>
    </xf>
    <xf numFmtId="0" fontId="22" fillId="2" borderId="29" xfId="2" applyFont="1" applyFill="1" applyBorder="1" applyAlignment="1" applyProtection="1">
      <alignment horizontal="center" vertical="center"/>
    </xf>
    <xf numFmtId="0" fontId="7" fillId="2" borderId="29" xfId="2" applyFont="1" applyFill="1" applyBorder="1" applyAlignment="1" applyProtection="1">
      <alignment horizontal="center" vertical="center"/>
    </xf>
    <xf numFmtId="0" fontId="7" fillId="3" borderId="29"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2" xfId="2" applyFont="1" applyFill="1" applyBorder="1" applyAlignment="1" applyProtection="1">
      <alignment horizontal="left" vertical="center"/>
      <protection locked="0"/>
    </xf>
    <xf numFmtId="0" fontId="7" fillId="3" borderId="0" xfId="2" applyFont="1" applyFill="1" applyBorder="1" applyAlignment="1" applyProtection="1">
      <alignment horizontal="center" vertical="center"/>
      <protection locked="0"/>
    </xf>
    <xf numFmtId="0" fontId="22" fillId="2" borderId="2" xfId="2" applyFont="1" applyFill="1" applyBorder="1" applyAlignment="1" applyProtection="1">
      <alignment horizontal="center" vertical="center"/>
    </xf>
    <xf numFmtId="0" fontId="7" fillId="3" borderId="2" xfId="2" applyFont="1" applyFill="1" applyBorder="1" applyAlignment="1" applyProtection="1">
      <alignment horizontal="center" vertical="center"/>
      <protection locked="0"/>
    </xf>
    <xf numFmtId="0" fontId="7" fillId="3" borderId="103" xfId="2" applyFont="1" applyFill="1" applyBorder="1" applyAlignment="1" applyProtection="1">
      <alignment horizontal="left" vertical="center"/>
      <protection locked="0"/>
    </xf>
    <xf numFmtId="0" fontId="7" fillId="3" borderId="95" xfId="2" applyFont="1" applyFill="1" applyBorder="1" applyAlignment="1" applyProtection="1">
      <alignment horizontal="left" vertical="center"/>
      <protection locked="0"/>
    </xf>
    <xf numFmtId="49" fontId="22" fillId="3" borderId="2" xfId="2" applyNumberFormat="1" applyFont="1" applyFill="1" applyBorder="1" applyAlignment="1" applyProtection="1">
      <alignment horizontal="center" vertical="center"/>
      <protection locked="0"/>
    </xf>
    <xf numFmtId="0" fontId="7" fillId="3" borderId="40" xfId="2" applyFont="1" applyFill="1" applyBorder="1" applyAlignment="1" applyProtection="1">
      <alignment horizontal="center" vertical="center"/>
      <protection locked="0"/>
    </xf>
    <xf numFmtId="0" fontId="7" fillId="2" borderId="41" xfId="2" applyFont="1" applyFill="1" applyBorder="1" applyAlignment="1" applyProtection="1">
      <alignment horizontal="center" vertical="center"/>
    </xf>
    <xf numFmtId="0" fontId="22" fillId="2" borderId="2" xfId="2" applyFont="1" applyFill="1" applyBorder="1" applyAlignment="1" applyProtection="1">
      <alignment vertical="center"/>
    </xf>
    <xf numFmtId="0" fontId="7" fillId="2" borderId="104" xfId="2" applyFont="1" applyFill="1" applyBorder="1" applyAlignment="1" applyProtection="1">
      <alignment horizontal="center" vertical="center"/>
    </xf>
    <xf numFmtId="0" fontId="7" fillId="2" borderId="105" xfId="2" applyFont="1" applyFill="1" applyBorder="1" applyAlignment="1" applyProtection="1">
      <alignment horizontal="center" vertical="center"/>
    </xf>
    <xf numFmtId="0" fontId="7" fillId="2" borderId="28" xfId="2" applyFont="1" applyFill="1" applyBorder="1" applyAlignment="1" applyProtection="1">
      <alignment horizontal="center" vertical="center"/>
    </xf>
    <xf numFmtId="0" fontId="7" fillId="2" borderId="34" xfId="2" applyFont="1" applyFill="1" applyBorder="1" applyAlignment="1" applyProtection="1">
      <alignment horizontal="center" vertical="center"/>
    </xf>
    <xf numFmtId="0" fontId="7" fillId="2" borderId="103" xfId="2" applyFont="1" applyFill="1" applyBorder="1" applyAlignment="1" applyProtection="1">
      <alignment horizontal="center" vertical="center"/>
    </xf>
    <xf numFmtId="0" fontId="7" fillId="2" borderId="92" xfId="2" applyFont="1" applyFill="1" applyBorder="1" applyAlignment="1" applyProtection="1">
      <alignment horizontal="left" vertical="center" wrapText="1"/>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pplyProtection="1">
      <alignment vertical="center" shrinkToFit="1"/>
    </xf>
    <xf numFmtId="0" fontId="7" fillId="2" borderId="40" xfId="2" applyFont="1" applyFill="1" applyBorder="1" applyAlignment="1" applyProtection="1">
      <alignment horizontal="center" vertical="center"/>
    </xf>
    <xf numFmtId="0" fontId="7" fillId="2" borderId="106" xfId="2" applyFont="1" applyFill="1" applyBorder="1" applyAlignment="1" applyProtection="1">
      <alignment horizontal="center" vertical="center"/>
    </xf>
    <xf numFmtId="0" fontId="7" fillId="3" borderId="107" xfId="2" applyFont="1" applyFill="1" applyBorder="1" applyAlignment="1" applyProtection="1">
      <alignment horizontal="center" vertical="center"/>
      <protection locked="0"/>
    </xf>
    <xf numFmtId="0" fontId="7" fillId="3" borderId="92" xfId="2" applyFont="1" applyFill="1" applyBorder="1" applyAlignment="1" applyProtection="1">
      <alignment horizontal="center" vertical="center"/>
      <protection locked="0"/>
    </xf>
    <xf numFmtId="176" fontId="7" fillId="2" borderId="0" xfId="2" applyNumberFormat="1" applyFont="1" applyFill="1" applyAlignment="1" applyProtection="1">
      <alignment horizontal="right" vertical="center" shrinkToFit="1"/>
    </xf>
    <xf numFmtId="0" fontId="16" fillId="3" borderId="1" xfId="2" applyFont="1" applyFill="1" applyBorder="1" applyAlignment="1" applyProtection="1">
      <alignment horizontal="left" vertical="center"/>
      <protection locked="0"/>
    </xf>
    <xf numFmtId="0" fontId="16" fillId="3" borderId="30" xfId="2" applyFont="1" applyFill="1" applyBorder="1" applyAlignment="1" applyProtection="1">
      <alignment horizontal="left" vertical="center"/>
      <protection locked="0"/>
    </xf>
    <xf numFmtId="0" fontId="16" fillId="2" borderId="50" xfId="2" applyFont="1" applyFill="1" applyBorder="1" applyAlignment="1" applyProtection="1">
      <alignment horizontal="left" vertical="center"/>
    </xf>
    <xf numFmtId="0" fontId="16" fillId="2" borderId="51" xfId="2" applyFont="1" applyFill="1" applyBorder="1" applyAlignment="1" applyProtection="1">
      <alignment horizontal="left" vertical="center"/>
    </xf>
    <xf numFmtId="0" fontId="16" fillId="3" borderId="51" xfId="2" applyFont="1" applyFill="1" applyBorder="1" applyAlignment="1" applyProtection="1">
      <alignment horizontal="left" vertical="center"/>
      <protection locked="0"/>
    </xf>
    <xf numFmtId="0" fontId="16" fillId="3" borderId="57" xfId="2" applyFont="1" applyFill="1" applyBorder="1" applyAlignment="1" applyProtection="1">
      <alignment horizontal="left" vertical="center"/>
      <protection locked="0"/>
    </xf>
    <xf numFmtId="0" fontId="7" fillId="2" borderId="108" xfId="2" applyFont="1" applyFill="1" applyBorder="1" applyAlignment="1" applyProtection="1">
      <alignment horizontal="left" vertical="center" wrapText="1"/>
    </xf>
    <xf numFmtId="0" fontId="7" fillId="2" borderId="109" xfId="2" applyFont="1" applyFill="1" applyBorder="1" applyAlignment="1" applyProtection="1">
      <alignment horizontal="left" vertical="center" wrapText="1"/>
    </xf>
    <xf numFmtId="0" fontId="7" fillId="2" borderId="110" xfId="2" applyFont="1" applyFill="1" applyBorder="1" applyAlignment="1" applyProtection="1">
      <alignment horizontal="left" vertical="center" wrapText="1"/>
    </xf>
    <xf numFmtId="0" fontId="7" fillId="3" borderId="58" xfId="2" applyFont="1" applyFill="1" applyBorder="1" applyAlignment="1" applyProtection="1">
      <alignment horizontal="center" vertical="center"/>
      <protection locked="0"/>
    </xf>
    <xf numFmtId="0" fontId="22" fillId="2" borderId="53" xfId="2" applyFont="1" applyFill="1" applyBorder="1" applyAlignment="1" applyProtection="1">
      <alignment vertical="center"/>
    </xf>
    <xf numFmtId="0" fontId="7" fillId="3" borderId="111" xfId="2" applyFont="1" applyFill="1" applyBorder="1" applyAlignment="1" applyProtection="1">
      <alignment horizontal="center" vertical="center"/>
      <protection locked="0"/>
    </xf>
    <xf numFmtId="0" fontId="7" fillId="3" borderId="110" xfId="2" applyFont="1" applyFill="1" applyBorder="1" applyAlignment="1" applyProtection="1">
      <alignment horizontal="center" vertical="center"/>
      <protection locked="0"/>
    </xf>
    <xf numFmtId="0" fontId="7" fillId="3" borderId="53" xfId="2" applyFont="1" applyFill="1" applyBorder="1" applyAlignment="1" applyProtection="1">
      <alignment horizontal="center" vertical="center"/>
      <protection locked="0"/>
    </xf>
    <xf numFmtId="0" fontId="7" fillId="3" borderId="112" xfId="2" applyFont="1" applyFill="1" applyBorder="1" applyAlignment="1" applyProtection="1">
      <alignment horizontal="left" vertical="center"/>
      <protection locked="0"/>
    </xf>
    <xf numFmtId="0" fontId="7" fillId="3" borderId="113" xfId="2" applyFont="1" applyFill="1" applyBorder="1" applyAlignment="1" applyProtection="1">
      <alignment horizontal="left" vertical="center"/>
      <protection locked="0"/>
    </xf>
    <xf numFmtId="0" fontId="16" fillId="2" borderId="0" xfId="2" applyFont="1" applyFill="1" applyAlignment="1" applyProtection="1">
      <alignment horizontal="left" vertical="center"/>
    </xf>
    <xf numFmtId="0" fontId="6" fillId="2" borderId="0" xfId="2" applyFont="1" applyFill="1" applyAlignment="1" applyProtection="1">
      <alignment horizontal="left" vertical="center" wrapText="1"/>
    </xf>
    <xf numFmtId="0" fontId="6" fillId="2" borderId="0" xfId="2" applyFont="1" applyFill="1" applyAlignment="1" applyProtection="1">
      <alignment horizontal="center" vertical="center"/>
    </xf>
    <xf numFmtId="0" fontId="6" fillId="2" borderId="0" xfId="2" applyFont="1" applyFill="1" applyAlignment="1" applyProtection="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57785</xdr:colOff>
      <xdr:row>19</xdr:row>
      <xdr:rowOff>295910</xdr:rowOff>
    </xdr:from>
    <xdr:to xmlns:xdr="http://schemas.openxmlformats.org/drawingml/2006/spreadsheetDrawing">
      <xdr:col>19</xdr:col>
      <xdr:colOff>161925</xdr:colOff>
      <xdr:row>22</xdr:row>
      <xdr:rowOff>0</xdr:rowOff>
    </xdr:to>
    <xdr:sp macro="" textlink="">
      <xdr:nvSpPr>
        <xdr:cNvPr id="2" name="テキスト ボックス 1"/>
        <xdr:cNvSpPr txBox="1"/>
      </xdr:nvSpPr>
      <xdr:spPr>
        <a:xfrm>
          <a:off x="7534910" y="8921115"/>
          <a:ext cx="3533140" cy="551815"/>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lang="ja-JP" altLang="ja-JP" sz="1100">
              <a:solidFill>
                <a:schemeClr val="dk1"/>
              </a:solidFill>
              <a:effectLst/>
              <a:latin typeface="ＭＳ 明朝"/>
              <a:ea typeface="ＭＳ 明朝"/>
              <a:cs typeface="+mn-cs"/>
            </a:rPr>
            <a:t>すでに定期的な社外の専門家の指導を受けている場合は、所見欄」</a:t>
          </a:r>
          <a:r>
            <a:rPr lang="ja-JP" altLang="en-US" sz="1100">
              <a:solidFill>
                <a:schemeClr val="dk1"/>
              </a:solidFill>
              <a:effectLst/>
              <a:latin typeface="ＭＳ 明朝"/>
              <a:ea typeface="ＭＳ 明朝"/>
              <a:cs typeface="+mn-cs"/>
            </a:rPr>
            <a:t>をご入力ください</a:t>
          </a:r>
          <a:r>
            <a:rPr lang="ja-JP" altLang="ja-JP" sz="1100">
              <a:solidFill>
                <a:schemeClr val="dk1"/>
              </a:solidFill>
              <a:effectLst/>
              <a:latin typeface="ＭＳ 明朝"/>
              <a:ea typeface="ＭＳ 明朝"/>
              <a:cs typeface="+mn-cs"/>
            </a:rPr>
            <a:t>。</a:t>
          </a:r>
          <a:endParaRPr lang="ja-JP" altLang="ja-JP" sz="1100">
            <a:solidFill>
              <a:schemeClr val="dk1"/>
            </a:solidFill>
            <a:effectLst/>
            <a:latin typeface="ＭＳ 明朝"/>
            <a:ea typeface="ＭＳ 明朝"/>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19</xdr:row>
      <xdr:rowOff>247650</xdr:rowOff>
    </xdr:from>
    <xdr:to xmlns:xdr="http://schemas.openxmlformats.org/drawingml/2006/spreadsheetDrawing">
      <xdr:col>19</xdr:col>
      <xdr:colOff>47625</xdr:colOff>
      <xdr:row>21</xdr:row>
      <xdr:rowOff>133350</xdr:rowOff>
    </xdr:to>
    <xdr:sp macro="" textlink="">
      <xdr:nvSpPr>
        <xdr:cNvPr id="2" name="テキスト ボックス 1"/>
        <xdr:cNvSpPr txBox="1"/>
      </xdr:nvSpPr>
      <xdr:spPr>
        <a:xfrm>
          <a:off x="7600950" y="8110855"/>
          <a:ext cx="3352800" cy="495300"/>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1100">
              <a:solidFill>
                <a:schemeClr val="dk1"/>
              </a:solidFill>
              <a:effectLst/>
              <a:latin typeface="ＭＳ 明朝"/>
              <a:ea typeface="ＭＳ 明朝"/>
              <a:cs typeface="+mn-cs"/>
            </a:rPr>
            <a:t>すでに定期的な社外の専門家の指導を受けている</a:t>
          </a:r>
          <a:endParaRPr lang="en-US" altLang="ja-JP" sz="1100">
            <a:solidFill>
              <a:schemeClr val="dk1"/>
            </a:solidFill>
            <a:effectLst/>
            <a:latin typeface="ＭＳ 明朝"/>
            <a:ea typeface="ＭＳ 明朝"/>
            <a:cs typeface="+mn-cs"/>
          </a:endParaRPr>
        </a:p>
        <a:p>
          <a:r>
            <a:rPr lang="ja-JP" altLang="ja-JP" sz="1100">
              <a:solidFill>
                <a:schemeClr val="dk1"/>
              </a:solidFill>
              <a:effectLst/>
              <a:latin typeface="ＭＳ 明朝"/>
              <a:ea typeface="ＭＳ 明朝"/>
              <a:cs typeface="+mn-cs"/>
            </a:rPr>
            <a:t>場合は、所見欄」</a:t>
          </a:r>
          <a:r>
            <a:rPr lang="ja-JP" altLang="en-US" sz="1100">
              <a:solidFill>
                <a:schemeClr val="dk1"/>
              </a:solidFill>
              <a:effectLst/>
              <a:latin typeface="ＭＳ 明朝"/>
              <a:ea typeface="ＭＳ 明朝"/>
              <a:cs typeface="+mn-cs"/>
            </a:rPr>
            <a:t>をご入力ください</a:t>
          </a:r>
          <a:r>
            <a:rPr lang="ja-JP" altLang="ja-JP" sz="1100">
              <a:solidFill>
                <a:schemeClr val="dk1"/>
              </a:solidFill>
              <a:effectLst/>
              <a:latin typeface="ＭＳ 明朝"/>
              <a:ea typeface="ＭＳ 明朝"/>
              <a:cs typeface="+mn-cs"/>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123825</xdr:colOff>
      <xdr:row>5</xdr:row>
      <xdr:rowOff>2925445</xdr:rowOff>
    </xdr:from>
    <xdr:to xmlns:xdr="http://schemas.openxmlformats.org/drawingml/2006/spreadsheetDrawing">
      <xdr:col>22</xdr:col>
      <xdr:colOff>152400</xdr:colOff>
      <xdr:row>7</xdr:row>
      <xdr:rowOff>386080</xdr:rowOff>
    </xdr:to>
    <xdr:sp macro="" textlink="">
      <xdr:nvSpPr>
        <xdr:cNvPr id="2" name="テキスト ボックス 1"/>
        <xdr:cNvSpPr txBox="1"/>
      </xdr:nvSpPr>
      <xdr:spPr>
        <a:xfrm>
          <a:off x="8286750" y="4782820"/>
          <a:ext cx="4829175" cy="873125"/>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改善箇所が多岐にわたる等、写真の貼り付けができない場合は、</a:t>
          </a:r>
          <a:endParaRPr kumimoji="1" lang="en-US" altLang="ja-JP" sz="1100"/>
        </a:p>
        <a:p>
          <a:r>
            <a:rPr kumimoji="1" lang="ja-JP" altLang="en-US" sz="1100"/>
            <a:t>    任意様式で作成しても差し支えありません。</a:t>
          </a:r>
          <a:endParaRPr kumimoji="1" lang="en-US" altLang="ja-JP" sz="1100"/>
        </a:p>
        <a:p>
          <a:r>
            <a:rPr kumimoji="1" lang="ja-JP" altLang="en-US" sz="1100"/>
            <a:t>　その場合は、本欄は「別紙〇〇のとおり」と記載してください。</a:t>
          </a:r>
        </a:p>
      </xdr:txBody>
    </xdr:sp>
    <xdr:clientData/>
  </xdr:twoCellAnchor>
  <xdr:twoCellAnchor>
    <xdr:from xmlns:xdr="http://schemas.openxmlformats.org/drawingml/2006/spreadsheetDrawing">
      <xdr:col>14</xdr:col>
      <xdr:colOff>219075</xdr:colOff>
      <xdr:row>5</xdr:row>
      <xdr:rowOff>74930</xdr:rowOff>
    </xdr:from>
    <xdr:to xmlns:xdr="http://schemas.openxmlformats.org/drawingml/2006/spreadsheetDrawing">
      <xdr:col>14</xdr:col>
      <xdr:colOff>647700</xdr:colOff>
      <xdr:row>8</xdr:row>
      <xdr:rowOff>57150</xdr:rowOff>
    </xdr:to>
    <xdr:sp macro="" textlink="">
      <xdr:nvSpPr>
        <xdr:cNvPr id="3" name="右中かっこ 2"/>
        <xdr:cNvSpPr/>
      </xdr:nvSpPr>
      <xdr:spPr>
        <a:xfrm>
          <a:off x="7696200" y="1932305"/>
          <a:ext cx="428625" cy="65690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環境改善支援事業補助金" displayName="松江市職場環境改善支援事業補助金" ref="F9:F10" totalsRowShown="0" headerRowBorderDxfId="15" tableBorderDxfId="14" totalsRowBorderDxfId="13">
  <autoFilter ref="F9:F10"/>
  <tableColumns count="1">
    <tableColumn id="1" name="松江市職場環境改善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printerSettings" Target="../printerSettings/printerSettings16.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printerSettings" Target="../printerSettings/printerSettings1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printerSettings" Target="../printerSettings/printerSettings21.bin" /><Relationship Id="rId3" Type="http://schemas.openxmlformats.org/officeDocument/2006/relationships/drawing" Target="../drawings/drawing4.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A5" workbookViewId="0">
      <selection activeCell="E8" sqref="E8"/>
    </sheetView>
  </sheetViews>
  <sheetFormatPr defaultRowHeight="18.75"/>
  <cols>
    <col min="2" max="4" width="45.625" customWidth="1"/>
    <col min="5" max="5" width="70.625" customWidth="1"/>
    <col min="6" max="12" width="45.625" customWidth="1"/>
  </cols>
  <sheetData>
    <row r="1" spans="1:5">
      <c r="A1" s="1" t="s">
        <v>111</v>
      </c>
      <c r="B1" s="1" t="s">
        <v>112</v>
      </c>
      <c r="C1" s="1" t="s">
        <v>113</v>
      </c>
      <c r="D1" s="1" t="s">
        <v>84</v>
      </c>
      <c r="E1" s="1" t="s">
        <v>95</v>
      </c>
    </row>
    <row r="2" spans="1:5" ht="93.75">
      <c r="A2" s="1">
        <v>1</v>
      </c>
      <c r="B2" s="1" t="s">
        <v>114</v>
      </c>
      <c r="C2" s="1" t="s">
        <v>115</v>
      </c>
      <c r="D2" s="2" t="s">
        <v>253</v>
      </c>
      <c r="E2" s="2" t="str">
        <v xml:space="preserve">１．事業報告書
２．補助対象経費に係る請求明細の分かるもの
３．領収書等補助対象経費の支払いが完了したことが分かるもの
</v>
      </c>
    </row>
    <row r="3" spans="1:5" ht="93.75">
      <c r="A3" s="1">
        <v>2</v>
      </c>
      <c r="B3" s="1" t="s">
        <v>114</v>
      </c>
      <c r="C3" s="1" t="s">
        <v>116</v>
      </c>
      <c r="D3" s="2" t="s">
        <v>253</v>
      </c>
      <c r="E3" s="2" t="str">
        <v xml:space="preserve">１．事業報告書
２．補助対象経費に係る請求明細の分かるもの
３．領収書等補助対象経費の支払いが完了したことが分かるもの
</v>
      </c>
    </row>
    <row r="4" spans="1:5" ht="93.75">
      <c r="A4" s="1">
        <v>3</v>
      </c>
      <c r="B4" s="1" t="s">
        <v>117</v>
      </c>
      <c r="C4" s="1" t="s">
        <v>128</v>
      </c>
      <c r="D4" s="2" t="s">
        <v>255</v>
      </c>
      <c r="E4" s="2" t="str">
        <v xml:space="preserve">１．事業報告書
２．補助対象経費に係る請求明細の分かるもの
３．領収書等補助対象経費の支払いが完了したことが分かるもの
</v>
      </c>
    </row>
    <row r="5" spans="1:5" ht="75">
      <c r="A5" s="1">
        <v>4</v>
      </c>
      <c r="B5" s="1" t="s">
        <v>117</v>
      </c>
      <c r="C5" s="1" t="s">
        <v>131</v>
      </c>
      <c r="D5" s="2" t="s">
        <v>129</v>
      </c>
      <c r="E5" s="2" t="str">
        <v xml:space="preserve">１．事業報告書
２．補助対象経費に係る請求明細の分かるもの
３．領収書等補助対象経費の支払いが完了したことが分かるもの
</v>
      </c>
    </row>
    <row r="6" spans="1:5" ht="75">
      <c r="A6" s="1">
        <v>5</v>
      </c>
      <c r="B6" s="1" t="s">
        <v>119</v>
      </c>
      <c r="C6" s="1" t="s">
        <v>132</v>
      </c>
      <c r="D6" s="2" t="s">
        <v>256</v>
      </c>
      <c r="E6" s="2" t="str">
        <v xml:space="preserve">１．事業報告書
２．補助対象経費に係る請求明細の分かるもの
３．領収書等補助対象経費の支払いが完了したことが分かるもの
</v>
      </c>
    </row>
    <row r="7" spans="1:5" ht="75">
      <c r="A7" s="1">
        <v>6</v>
      </c>
      <c r="B7" s="1" t="s">
        <v>119</v>
      </c>
      <c r="C7" s="1" t="s">
        <v>156</v>
      </c>
      <c r="D7" s="2" t="s">
        <v>256</v>
      </c>
      <c r="E7" s="2" t="str">
        <v xml:space="preserve">１．事業報告書
２．補助対象経費に係る請求明細の分かるもの
３．領収書等補助対象経費の支払いが完了したことが分かるもの
</v>
      </c>
    </row>
    <row r="8" spans="1:5" ht="112.5">
      <c r="A8" s="1">
        <v>7</v>
      </c>
      <c r="B8" s="1" t="s">
        <v>120</v>
      </c>
      <c r="C8" s="1" t="s">
        <v>133</v>
      </c>
      <c r="D8" s="2" t="s">
        <v>153</v>
      </c>
      <c r="E8" s="2"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120</v>
      </c>
      <c r="C9" s="1" t="s">
        <v>134</v>
      </c>
      <c r="D9" s="2" t="s">
        <v>153</v>
      </c>
      <c r="E9" s="2"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121</v>
      </c>
      <c r="C10" s="1" t="s">
        <v>135</v>
      </c>
      <c r="D10" s="2" t="s">
        <v>257</v>
      </c>
      <c r="E10" s="2"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169</v>
      </c>
      <c r="C11" s="1" t="s">
        <v>130</v>
      </c>
      <c r="D11" s="2" t="s">
        <v>124</v>
      </c>
      <c r="E11" s="2" t="str">
        <v xml:space="preserve">１．事業報告書
２．補助対象経費に係る請求明細の分かるもの
３．領収書等補助対象経費の支払いが完了したことが分かるもの
</v>
      </c>
    </row>
    <row r="12" spans="1:5" ht="93.75">
      <c r="A12" s="1">
        <v>11</v>
      </c>
      <c r="B12" s="1" t="s">
        <v>123</v>
      </c>
      <c r="C12" s="1" t="s">
        <v>137</v>
      </c>
      <c r="D12" s="2" t="s">
        <v>256</v>
      </c>
      <c r="E12" s="2"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123</v>
      </c>
      <c r="C13" s="1" t="s">
        <v>140</v>
      </c>
      <c r="D13" s="2" t="s">
        <v>256</v>
      </c>
      <c r="E13" s="2"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123</v>
      </c>
      <c r="C14" s="1" t="s">
        <v>141</v>
      </c>
      <c r="D14" s="2" t="s">
        <v>256</v>
      </c>
      <c r="E14" s="2"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126</v>
      </c>
      <c r="C15" s="1" t="s">
        <v>143</v>
      </c>
      <c r="D15" s="2" t="s">
        <v>43</v>
      </c>
      <c r="E15" s="2" t="str">
        <v xml:space="preserve">１．事業報告書
２．補助対象経費に係る請求明細の分かるもの
３．領収書等補助対象経費の支払いが完了したことが分かるもの
</v>
      </c>
    </row>
    <row r="16" spans="1:5" ht="112.5">
      <c r="A16" s="1">
        <v>15</v>
      </c>
      <c r="B16" s="1" t="s">
        <v>126</v>
      </c>
      <c r="C16" s="1" t="s">
        <v>50</v>
      </c>
      <c r="D16" s="2" t="s">
        <v>43</v>
      </c>
      <c r="E16" s="2" t="str">
        <v xml:space="preserve">１．事業報告書
２．補助対象経費に係る請求明細の分かるもの
３．領収書等補助対象経費の支払いが完了したことが分かるもの
</v>
      </c>
    </row>
    <row r="17" spans="1:5" ht="112.5">
      <c r="A17" s="1">
        <v>16</v>
      </c>
      <c r="B17" s="1" t="s">
        <v>126</v>
      </c>
      <c r="C17" s="1" t="s">
        <v>144</v>
      </c>
      <c r="D17" s="2" t="s">
        <v>43</v>
      </c>
      <c r="E17" s="2" t="str">
        <v xml:space="preserve">１．事業報告書
２．補助対象経費に係る請求明細の分かるもの
３．領収書等補助対象経費の支払いが完了したことが分かるもの
</v>
      </c>
    </row>
    <row r="18" spans="1:5" ht="93.75">
      <c r="A18" s="1">
        <v>17</v>
      </c>
      <c r="B18" s="1" t="s">
        <v>127</v>
      </c>
      <c r="C18" s="1" t="s">
        <v>146</v>
      </c>
      <c r="D18" s="2" t="s">
        <v>150</v>
      </c>
      <c r="E18" s="2" t="str">
        <v xml:space="preserve">１．事業報告書
２．取得または補修した工作機械の写真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topLeftCell="A7"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7" width="3" style="26"/>
    <col min="8" max="8" width="4.125" style="26" customWidth="1"/>
    <col min="9" max="14" width="3" style="26"/>
    <col min="15" max="15" width="2" style="26" customWidth="1"/>
    <col min="16" max="29" width="3" style="26"/>
    <col min="30" max="30" width="9.5" style="26" bestFit="1" customWidth="1"/>
    <col min="31" max="32" width="20.625" style="26" customWidth="1"/>
    <col min="33" max="250" width="3" style="26"/>
    <col min="251" max="251" width="3.5" style="26" bestFit="1" customWidth="1"/>
    <col min="252" max="506" width="3" style="26"/>
    <col min="507" max="507" width="3.5" style="26" bestFit="1" customWidth="1"/>
    <col min="508" max="762" width="3" style="26"/>
    <col min="763" max="763" width="3.5" style="26" bestFit="1" customWidth="1"/>
    <col min="764" max="1018" width="3" style="26"/>
    <col min="1019" max="1019" width="3.5" style="26" bestFit="1" customWidth="1"/>
    <col min="1020" max="1274" width="3" style="26"/>
    <col min="1275" max="1275" width="3.5" style="26" bestFit="1" customWidth="1"/>
    <col min="1276" max="1530" width="3" style="26"/>
    <col min="1531" max="1531" width="3.5" style="26" bestFit="1" customWidth="1"/>
    <col min="1532" max="1786" width="3" style="26"/>
    <col min="1787" max="1787" width="3.5" style="26" bestFit="1" customWidth="1"/>
    <col min="1788" max="2042" width="3" style="26"/>
    <col min="2043" max="2043" width="3.5" style="26" bestFit="1" customWidth="1"/>
    <col min="2044" max="2298" width="3" style="26"/>
    <col min="2299" max="2299" width="3.5" style="26" bestFit="1" customWidth="1"/>
    <col min="2300" max="2554" width="3" style="26"/>
    <col min="2555" max="2555" width="3.5" style="26" bestFit="1" customWidth="1"/>
    <col min="2556" max="2810" width="3" style="26"/>
    <col min="2811" max="2811" width="3.5" style="26" bestFit="1" customWidth="1"/>
    <col min="2812" max="3066" width="3" style="26"/>
    <col min="3067" max="3067" width="3.5" style="26" bestFit="1" customWidth="1"/>
    <col min="3068" max="3322" width="3" style="26"/>
    <col min="3323" max="3323" width="3.5" style="26" bestFit="1" customWidth="1"/>
    <col min="3324" max="3578" width="3" style="26"/>
    <col min="3579" max="3579" width="3.5" style="26" bestFit="1" customWidth="1"/>
    <col min="3580" max="3834" width="3" style="26"/>
    <col min="3835" max="3835" width="3.5" style="26" bestFit="1" customWidth="1"/>
    <col min="3836" max="4090" width="3" style="26"/>
    <col min="4091" max="4091" width="3.5" style="26" bestFit="1" customWidth="1"/>
    <col min="4092" max="4346" width="3" style="26"/>
    <col min="4347" max="4347" width="3.5" style="26" bestFit="1" customWidth="1"/>
    <col min="4348" max="4602" width="3" style="26"/>
    <col min="4603" max="4603" width="3.5" style="26" bestFit="1" customWidth="1"/>
    <col min="4604" max="4858" width="3" style="26"/>
    <col min="4859" max="4859" width="3.5" style="26" bestFit="1" customWidth="1"/>
    <col min="4860" max="5114" width="3" style="26"/>
    <col min="5115" max="5115" width="3.5" style="26" bestFit="1" customWidth="1"/>
    <col min="5116" max="5370" width="3" style="26"/>
    <col min="5371" max="5371" width="3.5" style="26" bestFit="1" customWidth="1"/>
    <col min="5372" max="5626" width="3" style="26"/>
    <col min="5627" max="5627" width="3.5" style="26" bestFit="1" customWidth="1"/>
    <col min="5628" max="5882" width="3" style="26"/>
    <col min="5883" max="5883" width="3.5" style="26" bestFit="1" customWidth="1"/>
    <col min="5884" max="6138" width="3" style="26"/>
    <col min="6139" max="6139" width="3.5" style="26" bestFit="1" customWidth="1"/>
    <col min="6140" max="6394" width="3" style="26"/>
    <col min="6395" max="6395" width="3.5" style="26" bestFit="1" customWidth="1"/>
    <col min="6396" max="6650" width="3" style="26"/>
    <col min="6651" max="6651" width="3.5" style="26" bestFit="1" customWidth="1"/>
    <col min="6652" max="6906" width="3" style="26"/>
    <col min="6907" max="6907" width="3.5" style="26" bestFit="1" customWidth="1"/>
    <col min="6908" max="7162" width="3" style="26"/>
    <col min="7163" max="7163" width="3.5" style="26" bestFit="1" customWidth="1"/>
    <col min="7164" max="7418" width="3" style="26"/>
    <col min="7419" max="7419" width="3.5" style="26" bestFit="1" customWidth="1"/>
    <col min="7420" max="7674" width="3" style="26"/>
    <col min="7675" max="7675" width="3.5" style="26" bestFit="1" customWidth="1"/>
    <col min="7676" max="7930" width="3" style="26"/>
    <col min="7931" max="7931" width="3.5" style="26" bestFit="1" customWidth="1"/>
    <col min="7932" max="8186" width="3" style="26"/>
    <col min="8187" max="8187" width="3.5" style="26" bestFit="1" customWidth="1"/>
    <col min="8188" max="8442" width="3" style="26"/>
    <col min="8443" max="8443" width="3.5" style="26" bestFit="1" customWidth="1"/>
    <col min="8444" max="8698" width="3" style="26"/>
    <col min="8699" max="8699" width="3.5" style="26" bestFit="1" customWidth="1"/>
    <col min="8700" max="8954" width="3" style="26"/>
    <col min="8955" max="8955" width="3.5" style="26" bestFit="1" customWidth="1"/>
    <col min="8956" max="9210" width="3" style="26"/>
    <col min="9211" max="9211" width="3.5" style="26" bestFit="1" customWidth="1"/>
    <col min="9212" max="9466" width="3" style="26"/>
    <col min="9467" max="9467" width="3.5" style="26" bestFit="1" customWidth="1"/>
    <col min="9468" max="9722" width="3" style="26"/>
    <col min="9723" max="9723" width="3.5" style="26" bestFit="1" customWidth="1"/>
    <col min="9724" max="9978" width="3" style="26"/>
    <col min="9979" max="9979" width="3.5" style="26" bestFit="1" customWidth="1"/>
    <col min="9980" max="10234" width="3" style="26"/>
    <col min="10235" max="10235" width="3.5" style="26" bestFit="1" customWidth="1"/>
    <col min="10236" max="10490" width="3" style="26"/>
    <col min="10491" max="10491" width="3.5" style="26" bestFit="1" customWidth="1"/>
    <col min="10492" max="10746" width="3" style="26"/>
    <col min="10747" max="10747" width="3.5" style="26" bestFit="1" customWidth="1"/>
    <col min="10748" max="11002" width="3" style="26"/>
    <col min="11003" max="11003" width="3.5" style="26" bestFit="1" customWidth="1"/>
    <col min="11004" max="11258" width="3" style="26"/>
    <col min="11259" max="11259" width="3.5" style="26" bestFit="1" customWidth="1"/>
    <col min="11260" max="11514" width="3" style="26"/>
    <col min="11515" max="11515" width="3.5" style="26" bestFit="1" customWidth="1"/>
    <col min="11516" max="11770" width="3" style="26"/>
    <col min="11771" max="11771" width="3.5" style="26" bestFit="1" customWidth="1"/>
    <col min="11772" max="12026" width="3" style="26"/>
    <col min="12027" max="12027" width="3.5" style="26" bestFit="1" customWidth="1"/>
    <col min="12028" max="12282" width="3" style="26"/>
    <col min="12283" max="12283" width="3.5" style="26" bestFit="1" customWidth="1"/>
    <col min="12284" max="12538" width="3" style="26"/>
    <col min="12539" max="12539" width="3.5" style="26" bestFit="1" customWidth="1"/>
    <col min="12540" max="12794" width="3" style="26"/>
    <col min="12795" max="12795" width="3.5" style="26" bestFit="1" customWidth="1"/>
    <col min="12796" max="13050" width="3" style="26"/>
    <col min="13051" max="13051" width="3.5" style="26" bestFit="1" customWidth="1"/>
    <col min="13052" max="13306" width="3" style="26"/>
    <col min="13307" max="13307" width="3.5" style="26" bestFit="1" customWidth="1"/>
    <col min="13308" max="13562" width="3" style="26"/>
    <col min="13563" max="13563" width="3.5" style="26" bestFit="1" customWidth="1"/>
    <col min="13564" max="13818" width="3" style="26"/>
    <col min="13819" max="13819" width="3.5" style="26" bestFit="1" customWidth="1"/>
    <col min="13820" max="14074" width="3" style="26"/>
    <col min="14075" max="14075" width="3.5" style="26" bestFit="1" customWidth="1"/>
    <col min="14076" max="14330" width="3" style="26"/>
    <col min="14331" max="14331" width="3.5" style="26" bestFit="1" customWidth="1"/>
    <col min="14332" max="14586" width="3" style="26"/>
    <col min="14587" max="14587" width="3.5" style="26" bestFit="1" customWidth="1"/>
    <col min="14588" max="14842" width="3" style="26"/>
    <col min="14843" max="14843" width="3.5" style="26" bestFit="1" customWidth="1"/>
    <col min="14844" max="15098" width="3" style="26"/>
    <col min="15099" max="15099" width="3.5" style="26" bestFit="1" customWidth="1"/>
    <col min="15100" max="15354" width="3" style="26"/>
    <col min="15355" max="15355" width="3.5" style="26" bestFit="1" customWidth="1"/>
    <col min="15356" max="15610" width="3" style="26"/>
    <col min="15611" max="15611" width="3.5" style="26" bestFit="1" customWidth="1"/>
    <col min="15612" max="15866" width="3" style="26"/>
    <col min="15867" max="15867" width="3.5" style="26" bestFit="1" customWidth="1"/>
    <col min="15868" max="16122" width="3" style="26"/>
    <col min="16123" max="16123" width="3.5" style="26" bestFit="1" customWidth="1"/>
    <col min="16124" max="16384" width="3" style="26"/>
  </cols>
  <sheetData>
    <row r="1" spans="1:32" ht="20.100000000000001" customHeight="1">
      <c r="A1" s="28"/>
      <c r="B1" s="32" t="s">
        <v>98</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394" t="s">
        <v>175</v>
      </c>
      <c r="B2" s="394"/>
      <c r="C2" s="394"/>
      <c r="D2" s="394"/>
      <c r="E2" s="394"/>
      <c r="F2" s="394"/>
      <c r="G2" s="394"/>
      <c r="H2" s="394"/>
      <c r="I2" s="394"/>
      <c r="J2" s="394"/>
      <c r="K2" s="394"/>
      <c r="L2" s="394"/>
      <c r="M2" s="397" t="s">
        <v>101</v>
      </c>
      <c r="N2" s="397"/>
      <c r="O2" s="32" t="s">
        <v>99</v>
      </c>
      <c r="P2" s="32"/>
      <c r="Q2" s="32"/>
      <c r="R2" s="32"/>
      <c r="S2" s="32"/>
      <c r="T2" s="32"/>
      <c r="U2" s="32"/>
      <c r="V2" s="32"/>
      <c r="W2" s="32"/>
      <c r="X2" s="32"/>
      <c r="Y2" s="32"/>
      <c r="Z2" s="32"/>
      <c r="AA2" s="32"/>
      <c r="AB2" s="32"/>
    </row>
    <row r="3" spans="1:32"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32" ht="20.100000000000001" customHeight="1">
      <c r="A4" s="31"/>
      <c r="B4" s="34" t="s">
        <v>26</v>
      </c>
      <c r="C4" s="34"/>
      <c r="D4" s="34"/>
      <c r="E4" s="34"/>
      <c r="F4" s="34"/>
      <c r="G4" s="34"/>
      <c r="H4" s="34"/>
      <c r="I4" s="34"/>
      <c r="J4" s="34"/>
      <c r="K4" s="31"/>
      <c r="L4" s="31"/>
      <c r="M4" s="31"/>
      <c r="N4" s="33"/>
      <c r="O4" s="33"/>
      <c r="P4" s="33"/>
      <c r="Q4" s="33"/>
      <c r="R4" s="33"/>
      <c r="S4" s="33"/>
      <c r="T4" s="33"/>
      <c r="U4" s="33"/>
      <c r="V4" s="33"/>
      <c r="W4" s="33"/>
      <c r="X4" s="33"/>
      <c r="Y4" s="33"/>
      <c r="Z4" s="33"/>
      <c r="AA4" s="33"/>
      <c r="AB4" s="33"/>
    </row>
    <row r="5" spans="1:32" ht="20.100000000000001" customHeight="1">
      <c r="A5" s="30"/>
      <c r="B5" s="33"/>
      <c r="C5" s="33"/>
      <c r="D5" s="33"/>
      <c r="E5" s="33"/>
      <c r="F5" s="33"/>
      <c r="G5" s="29" t="s">
        <v>52</v>
      </c>
      <c r="H5" s="29"/>
      <c r="I5" s="29"/>
      <c r="J5" s="29"/>
      <c r="K5" s="29"/>
      <c r="L5" s="66" t="s">
        <v>27</v>
      </c>
      <c r="M5" s="66"/>
      <c r="N5" s="66"/>
      <c r="O5" s="66"/>
      <c r="P5" s="66"/>
      <c r="Q5" s="66"/>
      <c r="R5" s="71">
        <f>基本情報設定シート!$C$9</f>
        <v>0</v>
      </c>
      <c r="S5" s="71"/>
      <c r="T5" s="71"/>
      <c r="U5" s="71"/>
      <c r="V5" s="71"/>
      <c r="W5" s="71"/>
      <c r="X5" s="71"/>
      <c r="Y5" s="71"/>
      <c r="Z5" s="71"/>
      <c r="AA5" s="71"/>
      <c r="AB5" s="71"/>
    </row>
    <row r="6" spans="1:32" ht="20.100000000000001" customHeight="1">
      <c r="A6" s="30"/>
      <c r="B6" s="33"/>
      <c r="C6" s="33"/>
      <c r="D6" s="33"/>
      <c r="E6" s="33"/>
      <c r="F6" s="33"/>
      <c r="G6" s="29"/>
      <c r="H6" s="29"/>
      <c r="I6" s="29"/>
      <c r="J6" s="29"/>
      <c r="K6" s="29"/>
      <c r="L6" s="67" t="s">
        <v>28</v>
      </c>
      <c r="M6" s="67"/>
      <c r="N6" s="67"/>
      <c r="O6" s="67"/>
      <c r="P6" s="67"/>
      <c r="Q6" s="67"/>
      <c r="R6" s="71">
        <f>基本情報設定シート!$C$3</f>
        <v>0</v>
      </c>
      <c r="S6" s="71"/>
      <c r="T6" s="71"/>
      <c r="U6" s="71"/>
      <c r="V6" s="71"/>
      <c r="W6" s="71"/>
      <c r="X6" s="71"/>
      <c r="Y6" s="71"/>
      <c r="Z6" s="71"/>
      <c r="AA6" s="71"/>
      <c r="AB6" s="71"/>
    </row>
    <row r="7" spans="1:32" ht="20.100000000000001" customHeight="1">
      <c r="A7" s="30"/>
      <c r="B7" s="33"/>
      <c r="C7" s="33"/>
      <c r="D7" s="33"/>
      <c r="E7" s="33"/>
      <c r="F7" s="33"/>
      <c r="G7" s="29"/>
      <c r="H7" s="29"/>
      <c r="I7" s="29"/>
      <c r="J7" s="29"/>
      <c r="K7" s="29"/>
      <c r="L7" s="67"/>
      <c r="M7" s="67"/>
      <c r="N7" s="67"/>
      <c r="O7" s="67"/>
      <c r="P7" s="67"/>
      <c r="Q7" s="67"/>
      <c r="R7" s="71" t="str">
        <f>基本情報設定シート!$C$4&amp;"　"&amp;基本情報設定シート!$C$5</f>
        <v>　</v>
      </c>
      <c r="S7" s="71"/>
      <c r="T7" s="71"/>
      <c r="U7" s="71"/>
      <c r="V7" s="71"/>
      <c r="W7" s="71"/>
      <c r="X7" s="71"/>
      <c r="Y7" s="71"/>
      <c r="Z7" s="71"/>
      <c r="AA7" s="71"/>
      <c r="AB7" s="71"/>
    </row>
    <row r="8" spans="1:32" s="27" customFormat="1" ht="60" customHeight="1">
      <c r="A8" s="28"/>
      <c r="B8" s="395"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28"/>
      <c r="AD8" s="250"/>
      <c r="AE8" s="297" t="s">
        <v>186</v>
      </c>
      <c r="AF8" s="300"/>
    </row>
    <row r="9" spans="1:32" s="27" customFormat="1" ht="39.950000000000003"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96" t="s">
        <v>262</v>
      </c>
      <c r="AE9" s="298" t="s">
        <v>183</v>
      </c>
      <c r="AF9" s="298" t="s">
        <v>185</v>
      </c>
    </row>
    <row r="10" spans="1:32" s="27" customFormat="1" ht="50.1" customHeight="1">
      <c r="A10" s="28"/>
      <c r="B10" s="251" t="s">
        <v>24</v>
      </c>
      <c r="C10" s="251"/>
      <c r="D10" s="251"/>
      <c r="E10" s="251"/>
      <c r="F10" s="251"/>
      <c r="G10" s="251"/>
      <c r="H10" s="280"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82"/>
      <c r="J10" s="282"/>
      <c r="K10" s="282"/>
      <c r="L10" s="283"/>
      <c r="M10" s="262" t="s">
        <v>11</v>
      </c>
      <c r="N10" s="263"/>
      <c r="O10" s="263"/>
      <c r="P10" s="263"/>
      <c r="Q10" s="266"/>
      <c r="R10" s="262"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63"/>
      <c r="T10" s="263"/>
      <c r="U10" s="263"/>
      <c r="V10" s="263"/>
      <c r="W10" s="263"/>
      <c r="X10" s="263"/>
      <c r="Y10" s="263"/>
      <c r="Z10" s="263"/>
      <c r="AA10" s="266"/>
      <c r="AB10" s="28"/>
      <c r="AD10" s="296" t="s">
        <v>147</v>
      </c>
      <c r="AE10" s="299"/>
      <c r="AF10" s="301"/>
    </row>
    <row r="11" spans="1:32" s="27" customFormat="1" ht="20.100000000000001" customHeight="1">
      <c r="A11" s="28"/>
      <c r="B11" s="251" t="s">
        <v>4</v>
      </c>
      <c r="C11" s="251"/>
      <c r="D11" s="251"/>
      <c r="E11" s="251"/>
      <c r="F11" s="251"/>
      <c r="G11" s="251"/>
      <c r="H11" s="45" t="e">
        <f>'(別記様式)交付申請書'!$F$10</f>
        <v>#NUM!</v>
      </c>
      <c r="I11" s="46"/>
      <c r="J11" s="46"/>
      <c r="K11" s="46"/>
      <c r="L11" s="47"/>
      <c r="M11" s="398" t="s">
        <v>56</v>
      </c>
      <c r="N11" s="399"/>
      <c r="O11" s="399"/>
      <c r="P11" s="399"/>
      <c r="Q11" s="399"/>
      <c r="R11" s="268" t="str">
        <f>基本情報設定シート!$C$10</f>
        <v>松江市職場環境改善支援事業補助金</v>
      </c>
      <c r="S11" s="270"/>
      <c r="T11" s="270"/>
      <c r="U11" s="270"/>
      <c r="V11" s="270"/>
      <c r="W11" s="270"/>
      <c r="X11" s="270"/>
      <c r="Y11" s="270"/>
      <c r="Z11" s="270"/>
      <c r="AA11" s="274"/>
      <c r="AB11" s="28"/>
      <c r="AD11" s="296" t="s">
        <v>218</v>
      </c>
      <c r="AE11" s="299"/>
      <c r="AF11" s="301"/>
    </row>
    <row r="12" spans="1:32" s="27" customFormat="1" ht="20.100000000000001" customHeight="1">
      <c r="A12" s="28"/>
      <c r="B12" s="36" t="s">
        <v>55</v>
      </c>
      <c r="C12" s="39"/>
      <c r="D12" s="39"/>
      <c r="E12" s="39"/>
      <c r="F12" s="39"/>
      <c r="G12" s="43"/>
      <c r="H12" s="263" t="str">
        <f>基本情報設定シート!$C$11</f>
        <v>職場環境改善支援事業</v>
      </c>
      <c r="I12" s="263"/>
      <c r="J12" s="263"/>
      <c r="K12" s="263"/>
      <c r="L12" s="263"/>
      <c r="M12" s="263"/>
      <c r="N12" s="263"/>
      <c r="O12" s="263"/>
      <c r="P12" s="263"/>
      <c r="Q12" s="263"/>
      <c r="R12" s="263"/>
      <c r="S12" s="263"/>
      <c r="T12" s="263"/>
      <c r="U12" s="263"/>
      <c r="V12" s="263"/>
      <c r="W12" s="263"/>
      <c r="X12" s="263"/>
      <c r="Y12" s="263"/>
      <c r="Z12" s="263"/>
      <c r="AA12" s="266"/>
      <c r="AB12" s="28"/>
    </row>
    <row r="13" spans="1:32" s="27" customFormat="1" ht="150" customHeight="1">
      <c r="A13" s="28"/>
      <c r="B13" s="262" t="str">
        <f>M2&amp;"内容"</f>
        <v>変更内容</v>
      </c>
      <c r="C13" s="263"/>
      <c r="D13" s="263"/>
      <c r="E13" s="263"/>
      <c r="F13" s="263"/>
      <c r="G13" s="266"/>
      <c r="H13" s="396"/>
      <c r="I13" s="396"/>
      <c r="J13" s="396"/>
      <c r="K13" s="396"/>
      <c r="L13" s="396"/>
      <c r="M13" s="396"/>
      <c r="N13" s="396"/>
      <c r="O13" s="396"/>
      <c r="P13" s="396"/>
      <c r="Q13" s="396"/>
      <c r="R13" s="396"/>
      <c r="S13" s="396"/>
      <c r="T13" s="396"/>
      <c r="U13" s="396"/>
      <c r="V13" s="396"/>
      <c r="W13" s="396"/>
      <c r="X13" s="396"/>
      <c r="Y13" s="396"/>
      <c r="Z13" s="396"/>
      <c r="AA13" s="400"/>
      <c r="AB13" s="28"/>
    </row>
    <row r="14" spans="1:32" s="27" customFormat="1" ht="150" customHeight="1">
      <c r="A14" s="28"/>
      <c r="B14" s="262" t="str">
        <f>M2&amp;"理由"</f>
        <v>変更理由</v>
      </c>
      <c r="C14" s="263"/>
      <c r="D14" s="263"/>
      <c r="E14" s="263"/>
      <c r="F14" s="263"/>
      <c r="G14" s="266"/>
      <c r="H14" s="396"/>
      <c r="I14" s="396"/>
      <c r="J14" s="396"/>
      <c r="K14" s="396"/>
      <c r="L14" s="396"/>
      <c r="M14" s="396"/>
      <c r="N14" s="396"/>
      <c r="O14" s="396"/>
      <c r="P14" s="396"/>
      <c r="Q14" s="396"/>
      <c r="R14" s="396"/>
      <c r="S14" s="396"/>
      <c r="T14" s="396"/>
      <c r="U14" s="396"/>
      <c r="V14" s="396"/>
      <c r="W14" s="396"/>
      <c r="X14" s="396"/>
      <c r="Y14" s="396"/>
      <c r="Z14" s="396"/>
      <c r="AA14" s="400"/>
      <c r="AB14" s="28"/>
    </row>
    <row r="15" spans="1:32" s="27" customFormat="1" ht="40" customHeight="1">
      <c r="A15" s="28"/>
      <c r="B15" s="36" t="s">
        <v>49</v>
      </c>
      <c r="C15" s="39"/>
      <c r="D15" s="39"/>
      <c r="E15" s="39"/>
      <c r="F15" s="39"/>
      <c r="G15" s="43"/>
      <c r="H15" s="291" t="s">
        <v>305</v>
      </c>
      <c r="I15" s="291"/>
      <c r="J15" s="291"/>
      <c r="K15" s="291"/>
      <c r="L15" s="291"/>
      <c r="M15" s="291"/>
      <c r="N15" s="291"/>
      <c r="O15" s="291"/>
      <c r="P15" s="291"/>
      <c r="Q15" s="291"/>
      <c r="R15" s="291"/>
      <c r="S15" s="291"/>
      <c r="T15" s="291"/>
      <c r="U15" s="291"/>
      <c r="V15" s="291"/>
      <c r="W15" s="291"/>
      <c r="X15" s="291"/>
      <c r="Y15" s="291"/>
      <c r="Z15" s="291"/>
      <c r="AA15" s="294"/>
      <c r="AB15" s="28"/>
    </row>
    <row r="16" spans="1:32" ht="18.75" customHeight="1">
      <c r="A16" s="33"/>
      <c r="B16" s="33"/>
      <c r="C16" s="33"/>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33"/>
    </row>
  </sheetData>
  <sheetProtection password="CA99" sheet="1" objects="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6"/>
    <col min="2" max="2" width="2" style="26" customWidth="1"/>
    <col min="3" max="3" width="4.625" style="26" customWidth="1"/>
    <col min="4" max="29" width="3" style="26"/>
    <col min="30" max="30" width="9.5" style="26" bestFit="1" customWidth="1"/>
    <col min="31" max="32" width="20.625" style="26" customWidth="1"/>
    <col min="33" max="251" width="3" style="26"/>
    <col min="252" max="252" width="3.5" style="26" bestFit="1" customWidth="1"/>
    <col min="253" max="507" width="3" style="26"/>
    <col min="508" max="508" width="3.5" style="26" bestFit="1" customWidth="1"/>
    <col min="509" max="763" width="3" style="26"/>
    <col min="764" max="764" width="3.5" style="26" bestFit="1" customWidth="1"/>
    <col min="765" max="1019" width="3" style="26"/>
    <col min="1020" max="1020" width="3.5" style="26" bestFit="1" customWidth="1"/>
    <col min="1021" max="1275" width="3" style="26"/>
    <col min="1276" max="1276" width="3.5" style="26" bestFit="1" customWidth="1"/>
    <col min="1277" max="1531" width="3" style="26"/>
    <col min="1532" max="1532" width="3.5" style="26" bestFit="1" customWidth="1"/>
    <col min="1533" max="1787" width="3" style="26"/>
    <col min="1788" max="1788" width="3.5" style="26" bestFit="1" customWidth="1"/>
    <col min="1789" max="2043" width="3" style="26"/>
    <col min="2044" max="2044" width="3.5" style="26" bestFit="1" customWidth="1"/>
    <col min="2045" max="2299" width="3" style="26"/>
    <col min="2300" max="2300" width="3.5" style="26" bestFit="1" customWidth="1"/>
    <col min="2301" max="2555" width="3" style="26"/>
    <col min="2556" max="2556" width="3.5" style="26" bestFit="1" customWidth="1"/>
    <col min="2557" max="2811" width="3" style="26"/>
    <col min="2812" max="2812" width="3.5" style="26" bestFit="1" customWidth="1"/>
    <col min="2813" max="3067" width="3" style="26"/>
    <col min="3068" max="3068" width="3.5" style="26" bestFit="1" customWidth="1"/>
    <col min="3069" max="3323" width="3" style="26"/>
    <col min="3324" max="3324" width="3.5" style="26" bestFit="1" customWidth="1"/>
    <col min="3325" max="3579" width="3" style="26"/>
    <col min="3580" max="3580" width="3.5" style="26" bestFit="1" customWidth="1"/>
    <col min="3581" max="3835" width="3" style="26"/>
    <col min="3836" max="3836" width="3.5" style="26" bestFit="1" customWidth="1"/>
    <col min="3837" max="4091" width="3" style="26"/>
    <col min="4092" max="4092" width="3.5" style="26" bestFit="1" customWidth="1"/>
    <col min="4093" max="4347" width="3" style="26"/>
    <col min="4348" max="4348" width="3.5" style="26" bestFit="1" customWidth="1"/>
    <col min="4349" max="4603" width="3" style="26"/>
    <col min="4604" max="4604" width="3.5" style="26" bestFit="1" customWidth="1"/>
    <col min="4605" max="4859" width="3" style="26"/>
    <col min="4860" max="4860" width="3.5" style="26" bestFit="1" customWidth="1"/>
    <col min="4861" max="5115" width="3" style="26"/>
    <col min="5116" max="5116" width="3.5" style="26" bestFit="1" customWidth="1"/>
    <col min="5117" max="5371" width="3" style="26"/>
    <col min="5372" max="5372" width="3.5" style="26" bestFit="1" customWidth="1"/>
    <col min="5373" max="5627" width="3" style="26"/>
    <col min="5628" max="5628" width="3.5" style="26" bestFit="1" customWidth="1"/>
    <col min="5629" max="5883" width="3" style="26"/>
    <col min="5884" max="5884" width="3.5" style="26" bestFit="1" customWidth="1"/>
    <col min="5885" max="6139" width="3" style="26"/>
    <col min="6140" max="6140" width="3.5" style="26" bestFit="1" customWidth="1"/>
    <col min="6141" max="6395" width="3" style="26"/>
    <col min="6396" max="6396" width="3.5" style="26" bestFit="1" customWidth="1"/>
    <col min="6397" max="6651" width="3" style="26"/>
    <col min="6652" max="6652" width="3.5" style="26" bestFit="1" customWidth="1"/>
    <col min="6653" max="6907" width="3" style="26"/>
    <col min="6908" max="6908" width="3.5" style="26" bestFit="1" customWidth="1"/>
    <col min="6909" max="7163" width="3" style="26"/>
    <col min="7164" max="7164" width="3.5" style="26" bestFit="1" customWidth="1"/>
    <col min="7165" max="7419" width="3" style="26"/>
    <col min="7420" max="7420" width="3.5" style="26" bestFit="1" customWidth="1"/>
    <col min="7421" max="7675" width="3" style="26"/>
    <col min="7676" max="7676" width="3.5" style="26" bestFit="1" customWidth="1"/>
    <col min="7677" max="7931" width="3" style="26"/>
    <col min="7932" max="7932" width="3.5" style="26" bestFit="1" customWidth="1"/>
    <col min="7933" max="8187" width="3" style="26"/>
    <col min="8188" max="8188" width="3.5" style="26" bestFit="1" customWidth="1"/>
    <col min="8189" max="8443" width="3" style="26"/>
    <col min="8444" max="8444" width="3.5" style="26" bestFit="1" customWidth="1"/>
    <col min="8445" max="8699" width="3" style="26"/>
    <col min="8700" max="8700" width="3.5" style="26" bestFit="1" customWidth="1"/>
    <col min="8701" max="8955" width="3" style="26"/>
    <col min="8956" max="8956" width="3.5" style="26" bestFit="1" customWidth="1"/>
    <col min="8957" max="9211" width="3" style="26"/>
    <col min="9212" max="9212" width="3.5" style="26" bestFit="1" customWidth="1"/>
    <col min="9213" max="9467" width="3" style="26"/>
    <col min="9468" max="9468" width="3.5" style="26" bestFit="1" customWidth="1"/>
    <col min="9469" max="9723" width="3" style="26"/>
    <col min="9724" max="9724" width="3.5" style="26" bestFit="1" customWidth="1"/>
    <col min="9725" max="9979" width="3" style="26"/>
    <col min="9980" max="9980" width="3.5" style="26" bestFit="1" customWidth="1"/>
    <col min="9981" max="10235" width="3" style="26"/>
    <col min="10236" max="10236" width="3.5" style="26" bestFit="1" customWidth="1"/>
    <col min="10237" max="10491" width="3" style="26"/>
    <col min="10492" max="10492" width="3.5" style="26" bestFit="1" customWidth="1"/>
    <col min="10493" max="10747" width="3" style="26"/>
    <col min="10748" max="10748" width="3.5" style="26" bestFit="1" customWidth="1"/>
    <col min="10749" max="11003" width="3" style="26"/>
    <col min="11004" max="11004" width="3.5" style="26" bestFit="1" customWidth="1"/>
    <col min="11005" max="11259" width="3" style="26"/>
    <col min="11260" max="11260" width="3.5" style="26" bestFit="1" customWidth="1"/>
    <col min="11261" max="11515" width="3" style="26"/>
    <col min="11516" max="11516" width="3.5" style="26" bestFit="1" customWidth="1"/>
    <col min="11517" max="11771" width="3" style="26"/>
    <col min="11772" max="11772" width="3.5" style="26" bestFit="1" customWidth="1"/>
    <col min="11773" max="12027" width="3" style="26"/>
    <col min="12028" max="12028" width="3.5" style="26" bestFit="1" customWidth="1"/>
    <col min="12029" max="12283" width="3" style="26"/>
    <col min="12284" max="12284" width="3.5" style="26" bestFit="1" customWidth="1"/>
    <col min="12285" max="12539" width="3" style="26"/>
    <col min="12540" max="12540" width="3.5" style="26" bestFit="1" customWidth="1"/>
    <col min="12541" max="12795" width="3" style="26"/>
    <col min="12796" max="12796" width="3.5" style="26" bestFit="1" customWidth="1"/>
    <col min="12797" max="13051" width="3" style="26"/>
    <col min="13052" max="13052" width="3.5" style="26" bestFit="1" customWidth="1"/>
    <col min="13053" max="13307" width="3" style="26"/>
    <col min="13308" max="13308" width="3.5" style="26" bestFit="1" customWidth="1"/>
    <col min="13309" max="13563" width="3" style="26"/>
    <col min="13564" max="13564" width="3.5" style="26" bestFit="1" customWidth="1"/>
    <col min="13565" max="13819" width="3" style="26"/>
    <col min="13820" max="13820" width="3.5" style="26" bestFit="1" customWidth="1"/>
    <col min="13821" max="14075" width="3" style="26"/>
    <col min="14076" max="14076" width="3.5" style="26" bestFit="1" customWidth="1"/>
    <col min="14077" max="14331" width="3" style="26"/>
    <col min="14332" max="14332" width="3.5" style="26" bestFit="1" customWidth="1"/>
    <col min="14333" max="14587" width="3" style="26"/>
    <col min="14588" max="14588" width="3.5" style="26" bestFit="1" customWidth="1"/>
    <col min="14589" max="14843" width="3" style="26"/>
    <col min="14844" max="14844" width="3.5" style="26" bestFit="1" customWidth="1"/>
    <col min="14845" max="15099" width="3" style="26"/>
    <col min="15100" max="15100" width="3.5" style="26" bestFit="1" customWidth="1"/>
    <col min="15101" max="15355" width="3" style="26"/>
    <col min="15356" max="15356" width="3.5" style="26" bestFit="1" customWidth="1"/>
    <col min="15357" max="15611" width="3" style="26"/>
    <col min="15612" max="15612" width="3.5" style="26" bestFit="1" customWidth="1"/>
    <col min="15613" max="15867" width="3" style="26"/>
    <col min="15868" max="15868" width="3.5" style="26" bestFit="1" customWidth="1"/>
    <col min="15869" max="16123" width="3" style="26"/>
    <col min="16124" max="16124" width="3.5" style="26" bestFit="1" customWidth="1"/>
    <col min="16125" max="16384" width="3" style="26"/>
  </cols>
  <sheetData>
    <row r="1" spans="1:32" ht="20.100000000000001" customHeight="1">
      <c r="A1" s="28"/>
      <c r="B1" s="32" t="s">
        <v>32</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29" t="s">
        <v>179</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32" ht="20.100000000000001" customHeight="1">
      <c r="A3" s="30"/>
      <c r="B3" s="33"/>
      <c r="C3" s="33"/>
      <c r="D3" s="33"/>
      <c r="E3" s="33"/>
      <c r="F3" s="33"/>
      <c r="G3" s="33"/>
      <c r="H3" s="33"/>
      <c r="I3" s="33"/>
      <c r="J3" s="33"/>
      <c r="K3" s="33"/>
      <c r="L3" s="33"/>
      <c r="M3" s="33"/>
      <c r="N3" s="33"/>
      <c r="O3" s="33"/>
      <c r="P3" s="33"/>
      <c r="Q3" s="33"/>
      <c r="R3" s="33"/>
      <c r="S3" s="33"/>
      <c r="T3" s="33"/>
      <c r="U3" s="271">
        <f>$U$15</f>
        <v>0</v>
      </c>
      <c r="V3" s="271"/>
      <c r="W3" s="271"/>
      <c r="X3" s="271"/>
      <c r="Y3" s="271"/>
      <c r="Z3" s="271"/>
      <c r="AA3" s="271"/>
      <c r="AB3" s="33"/>
    </row>
    <row r="4" spans="1:32"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32" ht="20.100000000000001" customHeight="1">
      <c r="A5" s="30"/>
      <c r="B5" s="33"/>
      <c r="C5" s="33"/>
      <c r="D5" s="33"/>
      <c r="E5" s="33"/>
      <c r="F5" s="33"/>
      <c r="G5" s="33"/>
      <c r="H5" s="29" t="s">
        <v>52</v>
      </c>
      <c r="I5" s="29"/>
      <c r="J5" s="29"/>
      <c r="K5" s="29"/>
      <c r="L5" s="29"/>
      <c r="M5" s="66" t="s">
        <v>27</v>
      </c>
      <c r="N5" s="66"/>
      <c r="O5" s="66"/>
      <c r="P5" s="66"/>
      <c r="Q5" s="66"/>
      <c r="R5" s="34">
        <f>基本情報設定シート!$C$9</f>
        <v>0</v>
      </c>
      <c r="S5" s="34"/>
      <c r="T5" s="34"/>
      <c r="U5" s="34"/>
      <c r="V5" s="34"/>
      <c r="W5" s="34"/>
      <c r="X5" s="34"/>
      <c r="Y5" s="34"/>
      <c r="Z5" s="34"/>
      <c r="AA5" s="34"/>
      <c r="AB5" s="34"/>
    </row>
    <row r="6" spans="1:32"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32"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32" s="250" customFormat="1" ht="60" customHeight="1">
      <c r="A8" s="44"/>
      <c r="B8" s="35" t="s">
        <v>181</v>
      </c>
      <c r="C8" s="35"/>
      <c r="D8" s="35"/>
      <c r="E8" s="35"/>
      <c r="F8" s="35"/>
      <c r="G8" s="35"/>
      <c r="H8" s="35"/>
      <c r="I8" s="35"/>
      <c r="J8" s="35"/>
      <c r="K8" s="35"/>
      <c r="L8" s="35"/>
      <c r="M8" s="35"/>
      <c r="N8" s="35"/>
      <c r="O8" s="35"/>
      <c r="P8" s="35"/>
      <c r="Q8" s="35"/>
      <c r="R8" s="35"/>
      <c r="S8" s="35"/>
      <c r="T8" s="35"/>
      <c r="U8" s="35"/>
      <c r="V8" s="35"/>
      <c r="W8" s="35"/>
      <c r="X8" s="35"/>
      <c r="Y8" s="35"/>
      <c r="Z8" s="35"/>
      <c r="AA8" s="35"/>
      <c r="AB8" s="44"/>
      <c r="AE8" s="297" t="s">
        <v>186</v>
      </c>
      <c r="AF8" s="300"/>
    </row>
    <row r="9" spans="1:32"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96" t="s">
        <v>262</v>
      </c>
      <c r="AE9" s="298" t="s">
        <v>183</v>
      </c>
      <c r="AF9" s="298" t="s">
        <v>185</v>
      </c>
    </row>
    <row r="10" spans="1:32" s="27" customFormat="1" ht="39.950000000000003" customHeight="1">
      <c r="A10" s="29"/>
      <c r="B10" s="251" t="s">
        <v>24</v>
      </c>
      <c r="C10" s="251"/>
      <c r="D10" s="251"/>
      <c r="E10" s="251"/>
      <c r="F10" s="251"/>
      <c r="G10" s="251"/>
      <c r="H10" s="280"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82"/>
      <c r="J10" s="282"/>
      <c r="K10" s="282"/>
      <c r="L10" s="283"/>
      <c r="M10" s="262" t="s">
        <v>11</v>
      </c>
      <c r="N10" s="263"/>
      <c r="O10" s="263"/>
      <c r="P10" s="263"/>
      <c r="Q10" s="266"/>
      <c r="R10" s="262"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63"/>
      <c r="T10" s="263"/>
      <c r="U10" s="263"/>
      <c r="V10" s="263"/>
      <c r="W10" s="263"/>
      <c r="X10" s="263"/>
      <c r="Y10" s="263"/>
      <c r="Z10" s="263"/>
      <c r="AA10" s="266"/>
      <c r="AB10" s="29"/>
      <c r="AD10" s="296" t="s">
        <v>147</v>
      </c>
      <c r="AE10" s="299"/>
      <c r="AF10" s="301"/>
    </row>
    <row r="11" spans="1:32" s="27" customFormat="1" ht="20.100000000000001" customHeight="1">
      <c r="A11" s="28"/>
      <c r="B11" s="251" t="s">
        <v>4</v>
      </c>
      <c r="C11" s="251"/>
      <c r="D11" s="251"/>
      <c r="E11" s="251"/>
      <c r="F11" s="251"/>
      <c r="G11" s="251"/>
      <c r="H11" s="45" t="e">
        <f>'(別記様式)交付申請書'!$F$10</f>
        <v>#NUM!</v>
      </c>
      <c r="I11" s="46"/>
      <c r="J11" s="46"/>
      <c r="K11" s="46"/>
      <c r="L11" s="47"/>
      <c r="M11" s="262" t="s">
        <v>56</v>
      </c>
      <c r="N11" s="263"/>
      <c r="O11" s="263"/>
      <c r="P11" s="263"/>
      <c r="Q11" s="266"/>
      <c r="R11" s="268" t="str">
        <f>基本情報設定シート!$C$10</f>
        <v>松江市職場環境改善支援事業補助金</v>
      </c>
      <c r="S11" s="270"/>
      <c r="T11" s="270"/>
      <c r="U11" s="270"/>
      <c r="V11" s="270"/>
      <c r="W11" s="270"/>
      <c r="X11" s="270"/>
      <c r="Y11" s="270"/>
      <c r="Z11" s="270"/>
      <c r="AA11" s="274"/>
      <c r="AB11" s="28"/>
      <c r="AD11" s="296" t="s">
        <v>218</v>
      </c>
      <c r="AE11" s="299"/>
      <c r="AF11" s="301"/>
    </row>
    <row r="12" spans="1:32" s="27" customFormat="1" ht="20.100000000000001" customHeight="1">
      <c r="A12" s="28"/>
      <c r="B12" s="252" t="s">
        <v>13</v>
      </c>
      <c r="C12" s="253"/>
      <c r="D12" s="253"/>
      <c r="E12" s="253"/>
      <c r="F12" s="253"/>
      <c r="G12" s="255"/>
      <c r="H12" s="51" t="str">
        <f>基本情報設定シート!$C$11</f>
        <v>職場環境改善支援事業</v>
      </c>
      <c r="I12" s="59"/>
      <c r="J12" s="59"/>
      <c r="K12" s="59"/>
      <c r="L12" s="59"/>
      <c r="M12" s="59"/>
      <c r="N12" s="59"/>
      <c r="O12" s="59"/>
      <c r="P12" s="59"/>
      <c r="Q12" s="59"/>
      <c r="R12" s="59"/>
      <c r="S12" s="59"/>
      <c r="T12" s="59"/>
      <c r="U12" s="59"/>
      <c r="V12" s="59"/>
      <c r="W12" s="59"/>
      <c r="X12" s="59"/>
      <c r="Y12" s="59"/>
      <c r="Z12" s="59"/>
      <c r="AA12" s="75"/>
      <c r="AB12" s="28"/>
    </row>
    <row r="13" spans="1:32" s="27" customFormat="1" ht="99.95" customHeight="1">
      <c r="A13" s="28"/>
      <c r="B13" s="252" t="s">
        <v>57</v>
      </c>
      <c r="C13" s="253"/>
      <c r="D13" s="253"/>
      <c r="E13" s="253"/>
      <c r="F13" s="253"/>
      <c r="G13" s="255"/>
      <c r="H13" s="54">
        <f>'(別記様式)交付申請書'!$K$12</f>
        <v>0</v>
      </c>
      <c r="I13" s="62"/>
      <c r="J13" s="62"/>
      <c r="K13" s="62"/>
      <c r="L13" s="62"/>
      <c r="M13" s="62"/>
      <c r="N13" s="62"/>
      <c r="O13" s="62"/>
      <c r="P13" s="62"/>
      <c r="Q13" s="62"/>
      <c r="R13" s="62"/>
      <c r="S13" s="62"/>
      <c r="T13" s="62"/>
      <c r="U13" s="62"/>
      <c r="V13" s="62"/>
      <c r="W13" s="62"/>
      <c r="X13" s="62"/>
      <c r="Y13" s="62"/>
      <c r="Z13" s="62"/>
      <c r="AA13" s="77"/>
      <c r="AB13" s="28"/>
    </row>
    <row r="14" spans="1:32" s="27" customFormat="1" ht="39.950000000000003" customHeight="1">
      <c r="A14" s="28"/>
      <c r="B14" s="252" t="s">
        <v>59</v>
      </c>
      <c r="C14" s="253"/>
      <c r="D14" s="253"/>
      <c r="E14" s="253"/>
      <c r="F14" s="253"/>
      <c r="G14" s="253"/>
      <c r="H14" s="54">
        <f>'(様式4号)着手届'!$H$14</f>
        <v>0</v>
      </c>
      <c r="I14" s="259"/>
      <c r="J14" s="259"/>
      <c r="K14" s="259"/>
      <c r="L14" s="259"/>
      <c r="M14" s="259"/>
      <c r="N14" s="259"/>
      <c r="O14" s="259"/>
      <c r="P14" s="259"/>
      <c r="Q14" s="259"/>
      <c r="R14" s="259"/>
      <c r="S14" s="259"/>
      <c r="T14" s="259"/>
      <c r="U14" s="259"/>
      <c r="V14" s="259"/>
      <c r="W14" s="259"/>
      <c r="X14" s="259"/>
      <c r="Y14" s="259"/>
      <c r="Z14" s="259"/>
      <c r="AA14" s="275"/>
      <c r="AB14" s="28"/>
    </row>
    <row r="15" spans="1:32" s="27" customFormat="1" ht="20.100000000000001" customHeight="1">
      <c r="A15" s="28"/>
      <c r="B15" s="36" t="s">
        <v>60</v>
      </c>
      <c r="C15" s="39"/>
      <c r="D15" s="39"/>
      <c r="E15" s="39"/>
      <c r="F15" s="39"/>
      <c r="G15" s="43"/>
      <c r="H15" s="257">
        <f>'(別記様式)交付申請書'!$N$17</f>
        <v>0</v>
      </c>
      <c r="I15" s="260"/>
      <c r="J15" s="260"/>
      <c r="K15" s="260"/>
      <c r="L15" s="260"/>
      <c r="M15" s="260"/>
      <c r="N15" s="264"/>
      <c r="O15" s="43" t="s">
        <v>61</v>
      </c>
      <c r="P15" s="265"/>
      <c r="Q15" s="265"/>
      <c r="R15" s="265"/>
      <c r="S15" s="265"/>
      <c r="T15" s="265"/>
      <c r="U15" s="401">
        <f>'(別記様式)交付申請書'!$N$18</f>
        <v>0</v>
      </c>
      <c r="V15" s="402"/>
      <c r="W15" s="402"/>
      <c r="X15" s="402"/>
      <c r="Y15" s="402"/>
      <c r="Z15" s="402"/>
      <c r="AA15" s="403"/>
      <c r="AB15" s="28"/>
      <c r="AC15" s="27" t="s">
        <v>70</v>
      </c>
      <c r="AD15" s="404" t="s">
        <v>118</v>
      </c>
      <c r="AE15" s="407"/>
    </row>
    <row r="16" spans="1:32" ht="20.100000000000001" customHeight="1">
      <c r="A16" s="33"/>
      <c r="B16" s="33"/>
      <c r="C16" s="33"/>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33"/>
      <c r="AD16" s="405"/>
      <c r="AE16" s="408"/>
    </row>
    <row r="17" spans="30:31" ht="18.75" customHeight="1">
      <c r="AD17" s="406"/>
      <c r="AE17" s="409"/>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K16" sqref="K16:Y16"/>
    </sheetView>
  </sheetViews>
  <sheetFormatPr defaultColWidth="3" defaultRowHeight="18.75" customHeight="1"/>
  <cols>
    <col min="1" max="1" width="3" style="26"/>
    <col min="2" max="2" width="2" style="26" customWidth="1"/>
    <col min="3" max="3" width="4.625" style="26" customWidth="1"/>
    <col min="4" max="255" width="3" style="26"/>
    <col min="256" max="256" width="3.5" style="26" bestFit="1" customWidth="1"/>
    <col min="257" max="511" width="3" style="26"/>
    <col min="512" max="512" width="3.5" style="26" bestFit="1" customWidth="1"/>
    <col min="513" max="767" width="3" style="26"/>
    <col min="768" max="768" width="3.5" style="26" bestFit="1" customWidth="1"/>
    <col min="769" max="1023" width="3" style="26"/>
    <col min="1024" max="1024" width="3.5" style="26" bestFit="1" customWidth="1"/>
    <col min="1025" max="1279" width="3" style="26"/>
    <col min="1280" max="1280" width="3.5" style="26" bestFit="1" customWidth="1"/>
    <col min="1281" max="1535" width="3" style="26"/>
    <col min="1536" max="1536" width="3.5" style="26" bestFit="1" customWidth="1"/>
    <col min="1537" max="1791" width="3" style="26"/>
    <col min="1792" max="1792" width="3.5" style="26" bestFit="1" customWidth="1"/>
    <col min="1793" max="2047" width="3" style="26"/>
    <col min="2048" max="2048" width="3.5" style="26" bestFit="1" customWidth="1"/>
    <col min="2049" max="2303" width="3" style="26"/>
    <col min="2304" max="2304" width="3.5" style="26" bestFit="1" customWidth="1"/>
    <col min="2305" max="2559" width="3" style="26"/>
    <col min="2560" max="2560" width="3.5" style="26" bestFit="1" customWidth="1"/>
    <col min="2561" max="2815" width="3" style="26"/>
    <col min="2816" max="2816" width="3.5" style="26" bestFit="1" customWidth="1"/>
    <col min="2817" max="3071" width="3" style="26"/>
    <col min="3072" max="3072" width="3.5" style="26" bestFit="1" customWidth="1"/>
    <col min="3073" max="3327" width="3" style="26"/>
    <col min="3328" max="3328" width="3.5" style="26" bestFit="1" customWidth="1"/>
    <col min="3329" max="3583" width="3" style="26"/>
    <col min="3584" max="3584" width="3.5" style="26" bestFit="1" customWidth="1"/>
    <col min="3585" max="3839" width="3" style="26"/>
    <col min="3840" max="3840" width="3.5" style="26" bestFit="1" customWidth="1"/>
    <col min="3841" max="4095" width="3" style="26"/>
    <col min="4096" max="4096" width="3.5" style="26" bestFit="1" customWidth="1"/>
    <col min="4097" max="4351" width="3" style="26"/>
    <col min="4352" max="4352" width="3.5" style="26" bestFit="1" customWidth="1"/>
    <col min="4353" max="4607" width="3" style="26"/>
    <col min="4608" max="4608" width="3.5" style="26" bestFit="1" customWidth="1"/>
    <col min="4609" max="4863" width="3" style="26"/>
    <col min="4864" max="4864" width="3.5" style="26" bestFit="1" customWidth="1"/>
    <col min="4865" max="5119" width="3" style="26"/>
    <col min="5120" max="5120" width="3.5" style="26" bestFit="1" customWidth="1"/>
    <col min="5121" max="5375" width="3" style="26"/>
    <col min="5376" max="5376" width="3.5" style="26" bestFit="1" customWidth="1"/>
    <col min="5377" max="5631" width="3" style="26"/>
    <col min="5632" max="5632" width="3.5" style="26" bestFit="1" customWidth="1"/>
    <col min="5633" max="5887" width="3" style="26"/>
    <col min="5888" max="5888" width="3.5" style="26" bestFit="1" customWidth="1"/>
    <col min="5889" max="6143" width="3" style="26"/>
    <col min="6144" max="6144" width="3.5" style="26" bestFit="1" customWidth="1"/>
    <col min="6145" max="6399" width="3" style="26"/>
    <col min="6400" max="6400" width="3.5" style="26" bestFit="1" customWidth="1"/>
    <col min="6401" max="6655" width="3" style="26"/>
    <col min="6656" max="6656" width="3.5" style="26" bestFit="1" customWidth="1"/>
    <col min="6657" max="6911" width="3" style="26"/>
    <col min="6912" max="6912" width="3.5" style="26" bestFit="1" customWidth="1"/>
    <col min="6913" max="7167" width="3" style="26"/>
    <col min="7168" max="7168" width="3.5" style="26" bestFit="1" customWidth="1"/>
    <col min="7169" max="7423" width="3" style="26"/>
    <col min="7424" max="7424" width="3.5" style="26" bestFit="1" customWidth="1"/>
    <col min="7425" max="7679" width="3" style="26"/>
    <col min="7680" max="7680" width="3.5" style="26" bestFit="1" customWidth="1"/>
    <col min="7681" max="7935" width="3" style="26"/>
    <col min="7936" max="7936" width="3.5" style="26" bestFit="1" customWidth="1"/>
    <col min="7937" max="8191" width="3" style="26"/>
    <col min="8192" max="8192" width="3.5" style="26" bestFit="1" customWidth="1"/>
    <col min="8193" max="8447" width="3" style="26"/>
    <col min="8448" max="8448" width="3.5" style="26" bestFit="1" customWidth="1"/>
    <col min="8449" max="8703" width="3" style="26"/>
    <col min="8704" max="8704" width="3.5" style="26" bestFit="1" customWidth="1"/>
    <col min="8705" max="8959" width="3" style="26"/>
    <col min="8960" max="8960" width="3.5" style="26" bestFit="1" customWidth="1"/>
    <col min="8961" max="9215" width="3" style="26"/>
    <col min="9216" max="9216" width="3.5" style="26" bestFit="1" customWidth="1"/>
    <col min="9217" max="9471" width="3" style="26"/>
    <col min="9472" max="9472" width="3.5" style="26" bestFit="1" customWidth="1"/>
    <col min="9473" max="9727" width="3" style="26"/>
    <col min="9728" max="9728" width="3.5" style="26" bestFit="1" customWidth="1"/>
    <col min="9729" max="9983" width="3" style="26"/>
    <col min="9984" max="9984" width="3.5" style="26" bestFit="1" customWidth="1"/>
    <col min="9985" max="10239" width="3" style="26"/>
    <col min="10240" max="10240" width="3.5" style="26" bestFit="1" customWidth="1"/>
    <col min="10241" max="10495" width="3" style="26"/>
    <col min="10496" max="10496" width="3.5" style="26" bestFit="1" customWidth="1"/>
    <col min="10497" max="10751" width="3" style="26"/>
    <col min="10752" max="10752" width="3.5" style="26" bestFit="1" customWidth="1"/>
    <col min="10753" max="11007" width="3" style="26"/>
    <col min="11008" max="11008" width="3.5" style="26" bestFit="1" customWidth="1"/>
    <col min="11009" max="11263" width="3" style="26"/>
    <col min="11264" max="11264" width="3.5" style="26" bestFit="1" customWidth="1"/>
    <col min="11265" max="11519" width="3" style="26"/>
    <col min="11520" max="11520" width="3.5" style="26" bestFit="1" customWidth="1"/>
    <col min="11521" max="11775" width="3" style="26"/>
    <col min="11776" max="11776" width="3.5" style="26" bestFit="1" customWidth="1"/>
    <col min="11777" max="12031" width="3" style="26"/>
    <col min="12032" max="12032" width="3.5" style="26" bestFit="1" customWidth="1"/>
    <col min="12033" max="12287" width="3" style="26"/>
    <col min="12288" max="12288" width="3.5" style="26" bestFit="1" customWidth="1"/>
    <col min="12289" max="12543" width="3" style="26"/>
    <col min="12544" max="12544" width="3.5" style="26" bestFit="1" customWidth="1"/>
    <col min="12545" max="12799" width="3" style="26"/>
    <col min="12800" max="12800" width="3.5" style="26" bestFit="1" customWidth="1"/>
    <col min="12801" max="13055" width="3" style="26"/>
    <col min="13056" max="13056" width="3.5" style="26" bestFit="1" customWidth="1"/>
    <col min="13057" max="13311" width="3" style="26"/>
    <col min="13312" max="13312" width="3.5" style="26" bestFit="1" customWidth="1"/>
    <col min="13313" max="13567" width="3" style="26"/>
    <col min="13568" max="13568" width="3.5" style="26" bestFit="1" customWidth="1"/>
    <col min="13569" max="13823" width="3" style="26"/>
    <col min="13824" max="13824" width="3.5" style="26" bestFit="1" customWidth="1"/>
    <col min="13825" max="14079" width="3" style="26"/>
    <col min="14080" max="14080" width="3.5" style="26" bestFit="1" customWidth="1"/>
    <col min="14081" max="14335" width="3" style="26"/>
    <col min="14336" max="14336" width="3.5" style="26" bestFit="1" customWidth="1"/>
    <col min="14337" max="14591" width="3" style="26"/>
    <col min="14592" max="14592" width="3.5" style="26" bestFit="1" customWidth="1"/>
    <col min="14593" max="14847" width="3" style="26"/>
    <col min="14848" max="14848" width="3.5" style="26" bestFit="1" customWidth="1"/>
    <col min="14849" max="15103" width="3" style="26"/>
    <col min="15104" max="15104" width="3.5" style="26" bestFit="1" customWidth="1"/>
    <col min="15105" max="15359" width="3" style="26"/>
    <col min="15360" max="15360" width="3.5" style="26" bestFit="1" customWidth="1"/>
    <col min="15361" max="15615" width="3" style="26"/>
    <col min="15616" max="15616" width="3.5" style="26" bestFit="1" customWidth="1"/>
    <col min="15617" max="15871" width="3" style="26"/>
    <col min="15872" max="15872" width="3.5" style="26" bestFit="1" customWidth="1"/>
    <col min="15873" max="16127" width="3" style="26"/>
    <col min="16128" max="16128" width="3.5" style="26" bestFit="1" customWidth="1"/>
    <col min="16129" max="16384" width="3" style="26"/>
  </cols>
  <sheetData>
    <row r="1" spans="1:28" ht="20.100000000000001" customHeight="1">
      <c r="A1" s="28"/>
      <c r="B1" s="32" t="s">
        <v>62</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63</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52</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7" customFormat="1" ht="39.950000000000003" customHeight="1">
      <c r="A8" s="28"/>
      <c r="B8" s="28"/>
      <c r="C8" s="32" t="s">
        <v>58</v>
      </c>
      <c r="D8" s="32"/>
      <c r="E8" s="32"/>
      <c r="F8" s="32"/>
      <c r="G8" s="32"/>
      <c r="H8" s="32"/>
      <c r="I8" s="32"/>
      <c r="J8" s="32"/>
      <c r="K8" s="32"/>
      <c r="L8" s="32"/>
      <c r="M8" s="32"/>
      <c r="N8" s="32"/>
      <c r="O8" s="32"/>
      <c r="P8" s="32"/>
      <c r="Q8" s="32"/>
      <c r="R8" s="32"/>
      <c r="S8" s="32"/>
      <c r="T8" s="32"/>
      <c r="U8" s="32"/>
      <c r="V8" s="32"/>
      <c r="W8" s="32"/>
      <c r="X8" s="32"/>
      <c r="Y8" s="32"/>
      <c r="Z8" s="32"/>
      <c r="AA8" s="32"/>
      <c r="AB8" s="32"/>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39.950000000000003" customHeight="1">
      <c r="A10" s="29"/>
      <c r="B10" s="251" t="s">
        <v>24</v>
      </c>
      <c r="C10" s="251"/>
      <c r="D10" s="251"/>
      <c r="E10" s="251"/>
      <c r="F10" s="251"/>
      <c r="G10" s="251"/>
      <c r="H10" s="414" t="str">
        <f>'(様式4号)完了届'!$H$10</f>
        <v>明治33年1月0日</v>
      </c>
      <c r="I10" s="414"/>
      <c r="J10" s="414"/>
      <c r="K10" s="414"/>
      <c r="L10" s="414"/>
      <c r="M10" s="414"/>
      <c r="N10" s="251" t="s">
        <v>11</v>
      </c>
      <c r="O10" s="251"/>
      <c r="P10" s="251"/>
      <c r="Q10" s="251"/>
      <c r="R10" s="251"/>
      <c r="S10" s="251"/>
      <c r="T10" s="424" t="str">
        <f>'(様式4号)完了届'!$R$10</f>
        <v>指令も産第号</v>
      </c>
      <c r="U10" s="424"/>
      <c r="V10" s="424"/>
      <c r="W10" s="424"/>
      <c r="X10" s="424"/>
      <c r="Y10" s="424"/>
      <c r="Z10" s="424"/>
      <c r="AA10" s="424"/>
      <c r="AB10" s="29"/>
    </row>
    <row r="11" spans="1:28" s="27" customFormat="1" ht="20.100000000000001" customHeight="1">
      <c r="A11" s="28"/>
      <c r="B11" s="251" t="s">
        <v>4</v>
      </c>
      <c r="C11" s="251"/>
      <c r="D11" s="251"/>
      <c r="E11" s="251"/>
      <c r="F11" s="251"/>
      <c r="G11" s="251"/>
      <c r="H11" s="415" t="e">
        <f>'(別記様式)交付申請書'!$F$10</f>
        <v>#NUM!</v>
      </c>
      <c r="I11" s="415"/>
      <c r="J11" s="415"/>
      <c r="K11" s="415"/>
      <c r="L11" s="415"/>
      <c r="M11" s="415"/>
      <c r="N11" s="251" t="s">
        <v>56</v>
      </c>
      <c r="O11" s="251"/>
      <c r="P11" s="251"/>
      <c r="Q11" s="251"/>
      <c r="R11" s="251"/>
      <c r="S11" s="251"/>
      <c r="T11" s="425" t="str">
        <f>基本情報設定シート!$C$10</f>
        <v>松江市職場環境改善支援事業補助金</v>
      </c>
      <c r="U11" s="425"/>
      <c r="V11" s="425"/>
      <c r="W11" s="425"/>
      <c r="X11" s="425"/>
      <c r="Y11" s="425"/>
      <c r="Z11" s="425"/>
      <c r="AA11" s="425"/>
      <c r="AB11" s="28"/>
    </row>
    <row r="12" spans="1:28" s="27" customFormat="1" ht="20.100000000000001" customHeight="1">
      <c r="A12" s="28"/>
      <c r="B12" s="252" t="s">
        <v>13</v>
      </c>
      <c r="C12" s="253"/>
      <c r="D12" s="253"/>
      <c r="E12" s="253"/>
      <c r="F12" s="253"/>
      <c r="G12" s="255"/>
      <c r="H12" s="416" t="str">
        <f>基本情報設定シート!$C$11</f>
        <v>職場環境改善支援事業</v>
      </c>
      <c r="I12" s="419"/>
      <c r="J12" s="419"/>
      <c r="K12" s="419"/>
      <c r="L12" s="419"/>
      <c r="M12" s="419"/>
      <c r="N12" s="419"/>
      <c r="O12" s="419"/>
      <c r="P12" s="419"/>
      <c r="Q12" s="419"/>
      <c r="R12" s="419"/>
      <c r="S12" s="419"/>
      <c r="T12" s="419"/>
      <c r="U12" s="419"/>
      <c r="V12" s="419"/>
      <c r="W12" s="419"/>
      <c r="X12" s="419"/>
      <c r="Y12" s="419"/>
      <c r="Z12" s="419"/>
      <c r="AA12" s="427"/>
      <c r="AB12" s="28"/>
    </row>
    <row r="13" spans="1:28" s="27" customFormat="1" ht="39.950000000000003" customHeight="1">
      <c r="A13" s="28"/>
      <c r="B13" s="252" t="s">
        <v>59</v>
      </c>
      <c r="C13" s="253"/>
      <c r="D13" s="253"/>
      <c r="E13" s="253"/>
      <c r="F13" s="253"/>
      <c r="G13" s="253"/>
      <c r="H13" s="54">
        <f>'(様式4号)完了届'!$H$14</f>
        <v>0</v>
      </c>
      <c r="I13" s="259"/>
      <c r="J13" s="259"/>
      <c r="K13" s="259"/>
      <c r="L13" s="259"/>
      <c r="M13" s="259"/>
      <c r="N13" s="259"/>
      <c r="O13" s="259"/>
      <c r="P13" s="259"/>
      <c r="Q13" s="259"/>
      <c r="R13" s="259"/>
      <c r="S13" s="259"/>
      <c r="T13" s="259"/>
      <c r="U13" s="259"/>
      <c r="V13" s="259"/>
      <c r="W13" s="259"/>
      <c r="X13" s="259"/>
      <c r="Y13" s="259"/>
      <c r="Z13" s="259"/>
      <c r="AA13" s="275"/>
      <c r="AB13" s="28"/>
    </row>
    <row r="14" spans="1:28" s="27" customFormat="1" ht="20.100000000000001" customHeight="1">
      <c r="A14" s="28"/>
      <c r="B14" s="252" t="s">
        <v>60</v>
      </c>
      <c r="C14" s="253"/>
      <c r="D14" s="253"/>
      <c r="E14" s="253"/>
      <c r="F14" s="253"/>
      <c r="G14" s="255"/>
      <c r="H14" s="417">
        <f>'(様式4号)完了届'!$H$15</f>
        <v>0</v>
      </c>
      <c r="I14" s="420"/>
      <c r="J14" s="420"/>
      <c r="K14" s="420"/>
      <c r="L14" s="420"/>
      <c r="M14" s="420"/>
      <c r="N14" s="423"/>
      <c r="O14" s="255" t="s">
        <v>61</v>
      </c>
      <c r="P14" s="251"/>
      <c r="Q14" s="251"/>
      <c r="R14" s="251"/>
      <c r="S14" s="251"/>
      <c r="T14" s="251"/>
      <c r="U14" s="426">
        <f>'(様式4号)完了届'!$U$15</f>
        <v>0</v>
      </c>
      <c r="V14" s="426"/>
      <c r="W14" s="426"/>
      <c r="X14" s="426"/>
      <c r="Y14" s="426"/>
      <c r="Z14" s="426"/>
      <c r="AA14" s="426"/>
      <c r="AB14" s="28"/>
    </row>
    <row r="15" spans="1:28" s="27" customFormat="1" ht="39.950000000000003" customHeight="1">
      <c r="A15" s="28"/>
      <c r="B15" s="37" t="s">
        <v>36</v>
      </c>
      <c r="C15" s="40"/>
      <c r="D15" s="40"/>
      <c r="E15" s="40"/>
      <c r="F15" s="40"/>
      <c r="G15" s="40"/>
      <c r="H15" s="40"/>
      <c r="I15" s="40"/>
      <c r="J15" s="48"/>
      <c r="K15" s="53">
        <f>IF('(別紙3)事業報告書'!$K$44="",'(別紙3)事業報告書'!$K$43,'(別紙3)事業報告書'!$K$44)</f>
        <v>0</v>
      </c>
      <c r="L15" s="61"/>
      <c r="M15" s="61"/>
      <c r="N15" s="61"/>
      <c r="O15" s="61"/>
      <c r="P15" s="61"/>
      <c r="Q15" s="61"/>
      <c r="R15" s="61"/>
      <c r="S15" s="61"/>
      <c r="T15" s="61"/>
      <c r="U15" s="61"/>
      <c r="V15" s="61"/>
      <c r="W15" s="61"/>
      <c r="X15" s="61"/>
      <c r="Y15" s="61"/>
      <c r="Z15" s="259" t="s">
        <v>20</v>
      </c>
      <c r="AA15" s="275"/>
      <c r="AB15" s="28"/>
    </row>
    <row r="16" spans="1:28" s="27" customFormat="1" ht="39.950000000000003" customHeight="1">
      <c r="A16" s="28"/>
      <c r="B16" s="37" t="s">
        <v>6</v>
      </c>
      <c r="C16" s="40"/>
      <c r="D16" s="40"/>
      <c r="E16" s="40"/>
      <c r="F16" s="40"/>
      <c r="G16" s="40"/>
      <c r="H16" s="40"/>
      <c r="I16" s="40"/>
      <c r="J16" s="48"/>
      <c r="K16" s="421"/>
      <c r="L16" s="422"/>
      <c r="M16" s="422"/>
      <c r="N16" s="422"/>
      <c r="O16" s="422"/>
      <c r="P16" s="422"/>
      <c r="Q16" s="422"/>
      <c r="R16" s="422"/>
      <c r="S16" s="422"/>
      <c r="T16" s="422"/>
      <c r="U16" s="422"/>
      <c r="V16" s="422"/>
      <c r="W16" s="422"/>
      <c r="X16" s="422"/>
      <c r="Y16" s="422"/>
      <c r="Z16" s="259" t="s">
        <v>20</v>
      </c>
      <c r="AA16" s="275"/>
      <c r="AB16" s="28"/>
    </row>
    <row r="17" spans="1:28" s="27" customFormat="1" ht="39.950000000000003" customHeight="1">
      <c r="A17" s="28"/>
      <c r="B17" s="37" t="s">
        <v>54</v>
      </c>
      <c r="C17" s="40"/>
      <c r="D17" s="40"/>
      <c r="E17" s="40"/>
      <c r="F17" s="40"/>
      <c r="G17" s="40"/>
      <c r="H17" s="40"/>
      <c r="I17" s="40"/>
      <c r="J17" s="48"/>
      <c r="K17" s="53">
        <v>0</v>
      </c>
      <c r="L17" s="61"/>
      <c r="M17" s="61"/>
      <c r="N17" s="61"/>
      <c r="O17" s="61"/>
      <c r="P17" s="61"/>
      <c r="Q17" s="61"/>
      <c r="R17" s="61"/>
      <c r="S17" s="61"/>
      <c r="T17" s="61"/>
      <c r="U17" s="61"/>
      <c r="V17" s="61"/>
      <c r="W17" s="61"/>
      <c r="X17" s="61"/>
      <c r="Y17" s="61"/>
      <c r="Z17" s="259" t="s">
        <v>20</v>
      </c>
      <c r="AA17" s="275"/>
      <c r="AB17" s="28"/>
    </row>
    <row r="18" spans="1:28" s="27" customFormat="1" ht="99.95" customHeight="1">
      <c r="A18" s="28"/>
      <c r="B18" s="252" t="s">
        <v>65</v>
      </c>
      <c r="C18" s="253"/>
      <c r="D18" s="253"/>
      <c r="E18" s="253"/>
      <c r="F18" s="253"/>
      <c r="G18" s="255"/>
      <c r="H18" s="418" t="s">
        <v>122</v>
      </c>
      <c r="I18" s="259"/>
      <c r="J18" s="259"/>
      <c r="K18" s="259"/>
      <c r="L18" s="259"/>
      <c r="M18" s="259"/>
      <c r="N18" s="259"/>
      <c r="O18" s="259"/>
      <c r="P18" s="259"/>
      <c r="Q18" s="259"/>
      <c r="R18" s="259"/>
      <c r="S18" s="259"/>
      <c r="T18" s="259"/>
      <c r="U18" s="259"/>
      <c r="V18" s="259"/>
      <c r="W18" s="259"/>
      <c r="X18" s="259"/>
      <c r="Y18" s="259"/>
      <c r="Z18" s="259"/>
      <c r="AA18" s="275"/>
      <c r="AB18" s="28"/>
    </row>
    <row r="19" spans="1:28" s="27" customFormat="1" ht="20.100000000000001" customHeight="1">
      <c r="A19" s="28"/>
      <c r="B19" s="410" t="s">
        <v>22</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28"/>
      <c r="AB19" s="28"/>
    </row>
    <row r="20" spans="1:28" s="27" customFormat="1" ht="99.95" customHeight="1">
      <c r="A20" s="28"/>
      <c r="B20" s="411" t="str">
        <f>VLOOKUP($H$12,管理者用!$C$2:$E$18,3,0)</f>
        <v xml:space="preserve">１．事業報告書
２．補助対象経費に係る請求明細の分かるもの
３．領収書等補助対象経費の支払いが完了したことが分かるもの
</v>
      </c>
      <c r="C20" s="413"/>
      <c r="D20" s="413"/>
      <c r="E20" s="413"/>
      <c r="F20" s="413"/>
      <c r="G20" s="413"/>
      <c r="H20" s="413"/>
      <c r="I20" s="413"/>
      <c r="J20" s="413"/>
      <c r="K20" s="413"/>
      <c r="L20" s="413"/>
      <c r="M20" s="413"/>
      <c r="N20" s="413"/>
      <c r="O20" s="413"/>
      <c r="P20" s="413"/>
      <c r="Q20" s="413"/>
      <c r="R20" s="413"/>
      <c r="S20" s="413"/>
      <c r="T20" s="413"/>
      <c r="U20" s="413"/>
      <c r="V20" s="413"/>
      <c r="W20" s="413"/>
      <c r="X20" s="413"/>
      <c r="Y20" s="413"/>
      <c r="Z20" s="413"/>
      <c r="AA20" s="429"/>
      <c r="AB20" s="28"/>
    </row>
    <row r="21" spans="1:28" s="27" customFormat="1" ht="20.100000000000001" customHeight="1">
      <c r="A21" s="28"/>
      <c r="B21" s="28"/>
      <c r="C21" s="28"/>
      <c r="D21" s="28"/>
      <c r="E21" s="44"/>
      <c r="F21" s="44"/>
      <c r="G21" s="44"/>
      <c r="H21" s="44"/>
      <c r="I21" s="44"/>
      <c r="J21" s="44"/>
      <c r="K21" s="44"/>
      <c r="L21" s="44"/>
      <c r="M21" s="44"/>
      <c r="N21" s="44"/>
      <c r="O21" s="44"/>
      <c r="P21" s="44"/>
      <c r="Q21" s="28"/>
      <c r="R21" s="28"/>
      <c r="S21" s="28"/>
      <c r="T21" s="28"/>
      <c r="U21" s="28"/>
      <c r="V21" s="28"/>
      <c r="W21" s="28"/>
      <c r="X21" s="28"/>
      <c r="Y21" s="28"/>
      <c r="Z21" s="28"/>
      <c r="AA21" s="28"/>
      <c r="AB21" s="28"/>
    </row>
  </sheetData>
  <sheetProtection password="CA99" sheet="1" objects="1" scenarios="1" formatCells="0" formatColumns="0" formatRows="0"/>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変更交付決定を受けている場合は、「補助金等変更交付決定通知書」に記載の変更後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52"/>
  <sheetViews>
    <sheetView view="pageBreakPreview" zoomScaleSheetLayoutView="100" workbookViewId="0">
      <selection activeCell="D6" sqref="D6:I6"/>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82</v>
      </c>
      <c r="B1" s="86"/>
      <c r="C1" s="29"/>
      <c r="D1" s="29"/>
      <c r="E1" s="86"/>
      <c r="F1" s="86"/>
      <c r="G1" s="86"/>
      <c r="H1" s="86"/>
      <c r="I1" s="86"/>
      <c r="J1" s="86"/>
      <c r="K1" s="86"/>
      <c r="L1" s="86"/>
      <c r="M1" s="86"/>
    </row>
    <row r="2" spans="1:21" ht="30" customHeight="1">
      <c r="A2" s="87" t="str">
        <f>基本情報設定シート!$C$10&amp;"　事業報告書"</f>
        <v>松江市職場環境改善支援事業補助金　事業報告書</v>
      </c>
      <c r="B2" s="87"/>
      <c r="C2" s="87"/>
      <c r="D2" s="87"/>
      <c r="E2" s="87"/>
      <c r="F2" s="87"/>
      <c r="G2" s="87"/>
      <c r="H2" s="87"/>
      <c r="I2" s="87"/>
      <c r="J2" s="87"/>
      <c r="K2" s="87"/>
      <c r="L2" s="87"/>
      <c r="M2" s="87"/>
    </row>
    <row r="3" spans="1:21" s="85" customFormat="1" ht="18.75" customHeight="1">
      <c r="A3" s="430" t="s">
        <v>193</v>
      </c>
      <c r="B3" s="431" t="s">
        <v>8</v>
      </c>
      <c r="C3" s="431"/>
      <c r="D3" s="431"/>
      <c r="E3" s="435">
        <f>基本情報設定シート!$C$3</f>
        <v>0</v>
      </c>
      <c r="F3" s="435"/>
      <c r="G3" s="435"/>
      <c r="H3" s="435"/>
      <c r="I3" s="435"/>
      <c r="J3" s="435"/>
      <c r="K3" s="435"/>
      <c r="L3" s="435"/>
      <c r="M3" s="439"/>
      <c r="N3" s="6"/>
      <c r="O3" s="6"/>
      <c r="P3" s="6"/>
      <c r="Q3" s="6"/>
      <c r="R3" s="6"/>
      <c r="S3" s="6"/>
      <c r="T3" s="6"/>
      <c r="U3" s="6"/>
    </row>
    <row r="4" spans="1:21" s="85" customFormat="1" ht="60" customHeight="1">
      <c r="A4" s="302" t="s">
        <v>261</v>
      </c>
      <c r="B4" s="309" t="s">
        <v>298</v>
      </c>
      <c r="C4" s="309"/>
      <c r="D4" s="433">
        <f>IF('(別紙2)変更事業計画書'!$E$17="",'(別紙1)事業計画書'!$E$17,'(別紙2)変更事業計画書'!$E$17)</f>
        <v>0</v>
      </c>
      <c r="E4" s="433"/>
      <c r="F4" s="433"/>
      <c r="G4" s="433"/>
      <c r="H4" s="433"/>
      <c r="I4" s="433"/>
      <c r="J4" s="433"/>
      <c r="K4" s="433"/>
      <c r="L4" s="433"/>
      <c r="M4" s="440"/>
      <c r="N4" s="6"/>
      <c r="O4" s="6"/>
      <c r="P4" s="6"/>
      <c r="Q4" s="6"/>
      <c r="R4" s="6"/>
      <c r="S4" s="6"/>
      <c r="T4" s="6"/>
    </row>
    <row r="5" spans="1:21" s="85" customFormat="1">
      <c r="A5" s="303"/>
      <c r="B5" s="307" t="s">
        <v>139</v>
      </c>
      <c r="C5" s="307"/>
      <c r="D5" s="307" t="s">
        <v>286</v>
      </c>
      <c r="E5" s="307"/>
      <c r="F5" s="307"/>
      <c r="G5" s="307"/>
      <c r="H5" s="307"/>
      <c r="I5" s="307"/>
      <c r="J5" s="307" t="s">
        <v>299</v>
      </c>
      <c r="K5" s="307"/>
      <c r="L5" s="307"/>
      <c r="M5" s="441"/>
      <c r="N5" s="6"/>
      <c r="O5" s="6"/>
      <c r="P5" s="6"/>
      <c r="Q5" s="6"/>
      <c r="R5" s="6"/>
      <c r="S5" s="6"/>
      <c r="T5" s="6"/>
    </row>
    <row r="6" spans="1:21" s="85" customFormat="1" ht="249.95" customHeight="1">
      <c r="A6" s="303"/>
      <c r="B6" s="307"/>
      <c r="C6" s="307"/>
      <c r="D6" s="336"/>
      <c r="E6" s="336"/>
      <c r="F6" s="336"/>
      <c r="G6" s="336"/>
      <c r="H6" s="336"/>
      <c r="I6" s="336"/>
      <c r="J6" s="336"/>
      <c r="K6" s="336"/>
      <c r="L6" s="336"/>
      <c r="M6" s="388"/>
      <c r="N6" s="442"/>
      <c r="O6" s="6"/>
      <c r="P6" s="6"/>
      <c r="Q6" s="6"/>
      <c r="R6" s="6"/>
      <c r="S6" s="6"/>
      <c r="T6" s="6"/>
    </row>
    <row r="7" spans="1:21" s="85" customFormat="1">
      <c r="A7" s="303"/>
      <c r="B7" s="307" t="s">
        <v>300</v>
      </c>
      <c r="C7" s="307"/>
      <c r="D7" s="307" t="s">
        <v>301</v>
      </c>
      <c r="E7" s="307"/>
      <c r="F7" s="307"/>
      <c r="G7" s="307"/>
      <c r="H7" s="307"/>
      <c r="I7" s="307"/>
      <c r="J7" s="307" t="s">
        <v>302</v>
      </c>
      <c r="K7" s="307"/>
      <c r="L7" s="307"/>
      <c r="M7" s="441"/>
      <c r="N7" s="6"/>
      <c r="O7" s="6"/>
      <c r="P7" s="6"/>
      <c r="Q7" s="6"/>
      <c r="R7" s="6"/>
      <c r="S7" s="6"/>
      <c r="T7" s="6"/>
    </row>
    <row r="8" spans="1:21" s="85" customFormat="1" ht="249.95" customHeight="1">
      <c r="A8" s="303"/>
      <c r="B8" s="307"/>
      <c r="C8" s="307"/>
      <c r="D8" s="336"/>
      <c r="E8" s="336"/>
      <c r="F8" s="336"/>
      <c r="G8" s="336"/>
      <c r="H8" s="336"/>
      <c r="I8" s="336"/>
      <c r="J8" s="336"/>
      <c r="K8" s="336"/>
      <c r="L8" s="336"/>
      <c r="M8" s="388"/>
      <c r="N8" s="442"/>
      <c r="O8" s="6"/>
      <c r="P8" s="6"/>
      <c r="Q8" s="6"/>
      <c r="R8" s="6"/>
      <c r="S8" s="6"/>
      <c r="T8" s="6"/>
    </row>
    <row r="9" spans="1:21" s="85" customFormat="1">
      <c r="A9" s="303"/>
      <c r="B9" s="432" t="s">
        <v>292</v>
      </c>
      <c r="C9" s="432"/>
      <c r="D9" s="434" t="s">
        <v>251</v>
      </c>
      <c r="E9" s="436"/>
      <c r="F9" s="436"/>
      <c r="G9" s="121" t="s">
        <v>293</v>
      </c>
      <c r="H9" s="121"/>
      <c r="I9" s="121"/>
      <c r="J9" s="121"/>
      <c r="K9" s="121"/>
      <c r="L9" s="121"/>
      <c r="M9" s="392"/>
      <c r="N9" s="6"/>
      <c r="O9" s="6"/>
      <c r="P9" s="6"/>
      <c r="Q9" s="6"/>
      <c r="R9" s="6"/>
      <c r="S9" s="6"/>
      <c r="T9" s="6"/>
    </row>
    <row r="10" spans="1:21" s="85" customFormat="1" ht="19.5">
      <c r="A10" s="304"/>
      <c r="B10" s="308"/>
      <c r="C10" s="308"/>
      <c r="D10" s="325" t="s">
        <v>294</v>
      </c>
      <c r="E10" s="341"/>
      <c r="F10" s="352"/>
      <c r="G10" s="352"/>
      <c r="H10" s="366" t="s">
        <v>77</v>
      </c>
      <c r="I10" s="366"/>
      <c r="J10" s="352"/>
      <c r="K10" s="352"/>
      <c r="L10" s="352"/>
      <c r="M10" s="393"/>
      <c r="N10" s="6"/>
      <c r="O10" s="6"/>
      <c r="P10" s="6"/>
      <c r="Q10" s="6"/>
      <c r="R10" s="6"/>
      <c r="S10" s="6"/>
      <c r="T10" s="6"/>
    </row>
    <row r="11" spans="1:21" s="85" customFormat="1">
      <c r="A11" s="305" t="s">
        <v>247</v>
      </c>
      <c r="B11" s="111"/>
      <c r="C11" s="122" t="s">
        <v>207</v>
      </c>
      <c r="D11" s="121"/>
      <c r="E11" s="164"/>
      <c r="F11" s="164"/>
      <c r="G11" s="164"/>
      <c r="H11" s="164"/>
      <c r="I11" s="164"/>
      <c r="J11" s="164"/>
      <c r="K11" s="164"/>
      <c r="L11" s="220" t="s">
        <v>208</v>
      </c>
      <c r="M11" s="245"/>
      <c r="N11" s="6"/>
      <c r="O11" s="6"/>
      <c r="P11" s="6"/>
      <c r="Q11" s="6"/>
      <c r="R11" s="6"/>
      <c r="S11" s="6"/>
      <c r="T11" s="6"/>
      <c r="U11" s="6"/>
    </row>
    <row r="12" spans="1:21" s="85" customFormat="1">
      <c r="A12" s="305"/>
      <c r="B12" s="111"/>
      <c r="C12" s="122"/>
      <c r="D12" s="121"/>
      <c r="E12" s="164"/>
      <c r="F12" s="164"/>
      <c r="G12" s="164"/>
      <c r="H12" s="164"/>
      <c r="I12" s="164"/>
      <c r="J12" s="164"/>
      <c r="K12" s="164"/>
      <c r="L12" s="220" t="s">
        <v>213</v>
      </c>
      <c r="M12" s="245"/>
      <c r="N12" s="6"/>
      <c r="O12" s="6"/>
      <c r="P12" s="6"/>
      <c r="Q12" s="6"/>
      <c r="R12" s="6"/>
      <c r="S12" s="6"/>
      <c r="T12" s="6"/>
      <c r="U12" s="6"/>
    </row>
    <row r="13" spans="1:21" s="85" customFormat="1">
      <c r="A13" s="95"/>
      <c r="B13" s="111"/>
      <c r="C13" s="101" t="s">
        <v>209</v>
      </c>
      <c r="D13" s="101" t="s">
        <v>15</v>
      </c>
      <c r="E13" s="101"/>
      <c r="F13" s="180" t="s">
        <v>210</v>
      </c>
      <c r="G13" s="180"/>
      <c r="H13" s="180"/>
      <c r="I13" s="180"/>
      <c r="J13" s="180"/>
      <c r="K13" s="180"/>
      <c r="L13" s="180"/>
      <c r="M13" s="245"/>
      <c r="N13" s="6"/>
      <c r="O13" s="6"/>
      <c r="P13" s="6"/>
      <c r="Q13" s="6"/>
      <c r="R13" s="6"/>
      <c r="S13" s="6"/>
      <c r="T13" s="6"/>
      <c r="U13" s="6"/>
    </row>
    <row r="14" spans="1:21" s="85" customFormat="1">
      <c r="A14" s="95"/>
      <c r="B14" s="111"/>
      <c r="C14" s="313" t="s">
        <v>81</v>
      </c>
      <c r="D14" s="326">
        <f>D20-SUM(D16,D18)</f>
        <v>0</v>
      </c>
      <c r="E14" s="342"/>
      <c r="F14" s="353"/>
      <c r="G14" s="363"/>
      <c r="H14" s="363"/>
      <c r="I14" s="363"/>
      <c r="J14" s="363"/>
      <c r="K14" s="363"/>
      <c r="L14" s="377"/>
      <c r="M14" s="245"/>
      <c r="N14" s="6">
        <v>1</v>
      </c>
      <c r="O14" s="6"/>
      <c r="P14" s="6"/>
      <c r="Q14" s="6"/>
      <c r="R14" s="6"/>
      <c r="S14" s="6"/>
      <c r="T14" s="6"/>
      <c r="U14" s="6"/>
    </row>
    <row r="15" spans="1:21" s="85" customFormat="1">
      <c r="A15" s="95"/>
      <c r="B15" s="111"/>
      <c r="C15" s="314"/>
      <c r="D15" s="327" t="str">
        <f>IF($D$17="","",SUM($D$21,-D19,-D17))</f>
        <v/>
      </c>
      <c r="E15" s="343"/>
      <c r="F15" s="353"/>
      <c r="G15" s="363"/>
      <c r="H15" s="363"/>
      <c r="I15" s="363"/>
      <c r="J15" s="363"/>
      <c r="K15" s="363"/>
      <c r="L15" s="377"/>
      <c r="M15" s="245"/>
      <c r="N15" s="6"/>
      <c r="O15" s="6"/>
      <c r="P15" s="6"/>
      <c r="Q15" s="6"/>
      <c r="R15" s="6"/>
      <c r="S15" s="6"/>
      <c r="T15" s="6"/>
      <c r="U15" s="6"/>
    </row>
    <row r="16" spans="1:21" s="85" customFormat="1">
      <c r="A16" s="95"/>
      <c r="B16" s="111"/>
      <c r="C16" s="315" t="s">
        <v>211</v>
      </c>
      <c r="D16" s="326">
        <f>$K$45</f>
        <v>0</v>
      </c>
      <c r="E16" s="342"/>
      <c r="F16" s="353" t="str">
        <f>基本情報設定シート!$C$10</f>
        <v>松江市職場環境改善支援事業補助金</v>
      </c>
      <c r="G16" s="363"/>
      <c r="H16" s="363"/>
      <c r="I16" s="363"/>
      <c r="J16" s="363"/>
      <c r="K16" s="363"/>
      <c r="L16" s="377"/>
      <c r="M16" s="245"/>
      <c r="N16" s="6">
        <v>2</v>
      </c>
      <c r="O16" s="6"/>
      <c r="P16" s="6"/>
      <c r="Q16" s="6"/>
      <c r="R16" s="6"/>
      <c r="S16" s="6"/>
      <c r="T16" s="6"/>
      <c r="U16" s="6"/>
    </row>
    <row r="17" spans="1:21" s="85" customFormat="1">
      <c r="A17" s="95"/>
      <c r="B17" s="111"/>
      <c r="C17" s="316"/>
      <c r="D17" s="328" t="str">
        <f>IF($K$46="","",$K$46)</f>
        <v/>
      </c>
      <c r="E17" s="344"/>
      <c r="F17" s="353"/>
      <c r="G17" s="363"/>
      <c r="H17" s="363"/>
      <c r="I17" s="363"/>
      <c r="J17" s="363"/>
      <c r="K17" s="363"/>
      <c r="L17" s="377"/>
      <c r="M17" s="245"/>
      <c r="N17" s="6"/>
      <c r="O17" s="6"/>
      <c r="P17" s="6"/>
      <c r="Q17" s="6"/>
      <c r="R17" s="6"/>
      <c r="S17" s="6"/>
      <c r="T17" s="6"/>
      <c r="U17" s="6"/>
    </row>
    <row r="18" spans="1:21" s="85" customFormat="1">
      <c r="A18" s="95"/>
      <c r="B18" s="111"/>
      <c r="C18" s="315" t="s">
        <v>212</v>
      </c>
      <c r="D18" s="326">
        <f>IF('(別紙2)変更事業計画書'!$D$33="",'(別紙2)変更事業計画書'!$D$32,'(別紙2)変更事業計画書'!$D$33)</f>
        <v>0</v>
      </c>
      <c r="E18" s="342"/>
      <c r="F18" s="353"/>
      <c r="G18" s="363"/>
      <c r="H18" s="363"/>
      <c r="I18" s="363"/>
      <c r="J18" s="363"/>
      <c r="K18" s="363"/>
      <c r="L18" s="377"/>
      <c r="M18" s="245"/>
      <c r="N18" s="6">
        <v>3</v>
      </c>
      <c r="O18" s="6"/>
      <c r="P18" s="6"/>
      <c r="Q18" s="6"/>
      <c r="R18" s="6"/>
      <c r="S18" s="6"/>
      <c r="T18" s="6"/>
      <c r="U18" s="6"/>
    </row>
    <row r="19" spans="1:21" s="85" customFormat="1">
      <c r="A19" s="95"/>
      <c r="B19" s="111"/>
      <c r="C19" s="316"/>
      <c r="D19" s="329"/>
      <c r="E19" s="345"/>
      <c r="F19" s="354"/>
      <c r="G19" s="364"/>
      <c r="H19" s="364"/>
      <c r="I19" s="364"/>
      <c r="J19" s="364"/>
      <c r="K19" s="364"/>
      <c r="L19" s="378"/>
      <c r="M19" s="245"/>
      <c r="N19" s="6"/>
      <c r="O19" s="6"/>
      <c r="P19" s="6"/>
      <c r="Q19" s="6"/>
      <c r="R19" s="6"/>
      <c r="S19" s="6"/>
      <c r="T19" s="6"/>
      <c r="U19" s="6"/>
    </row>
    <row r="20" spans="1:21" s="85" customFormat="1">
      <c r="A20" s="95"/>
      <c r="B20" s="111"/>
      <c r="C20" s="101" t="s">
        <v>214</v>
      </c>
      <c r="D20" s="330">
        <f>E43</f>
        <v>0</v>
      </c>
      <c r="E20" s="330"/>
      <c r="F20" s="181"/>
      <c r="G20" s="181"/>
      <c r="H20" s="181"/>
      <c r="I20" s="181"/>
      <c r="J20" s="181"/>
      <c r="K20" s="181"/>
      <c r="L20" s="181"/>
      <c r="M20" s="245"/>
      <c r="N20" s="6">
        <v>4</v>
      </c>
      <c r="O20" s="6"/>
      <c r="P20" s="6"/>
      <c r="Q20" s="6"/>
      <c r="R20" s="6"/>
      <c r="S20" s="6"/>
      <c r="T20" s="6"/>
      <c r="U20" s="6"/>
    </row>
    <row r="21" spans="1:21" s="85" customFormat="1">
      <c r="A21" s="95"/>
      <c r="B21" s="111"/>
      <c r="C21" s="101"/>
      <c r="D21" s="138" t="str">
        <f>IF($D$17="","",$E$44)</f>
        <v/>
      </c>
      <c r="E21" s="138"/>
      <c r="F21" s="355"/>
      <c r="G21" s="355"/>
      <c r="H21" s="355"/>
      <c r="I21" s="355"/>
      <c r="J21" s="355"/>
      <c r="K21" s="355"/>
      <c r="L21" s="355"/>
      <c r="M21" s="245"/>
      <c r="N21" s="6"/>
      <c r="O21" s="6"/>
      <c r="P21" s="6"/>
      <c r="Q21" s="6"/>
      <c r="R21" s="6"/>
      <c r="S21" s="6"/>
      <c r="T21" s="6"/>
      <c r="U21" s="6"/>
    </row>
    <row r="22" spans="1:21" s="85" customFormat="1">
      <c r="A22" s="95"/>
      <c r="B22" s="111"/>
      <c r="C22" s="317"/>
      <c r="D22" s="121"/>
      <c r="E22" s="121"/>
      <c r="F22" s="164"/>
      <c r="G22" s="164"/>
      <c r="H22" s="164"/>
      <c r="I22" s="164"/>
      <c r="J22" s="164"/>
      <c r="K22" s="164"/>
      <c r="L22" s="164"/>
      <c r="M22" s="245"/>
      <c r="N22" s="6"/>
      <c r="O22" s="6"/>
      <c r="P22" s="6"/>
      <c r="Q22" s="6"/>
      <c r="R22" s="6"/>
      <c r="S22" s="6"/>
      <c r="T22" s="6"/>
      <c r="U22" s="6"/>
    </row>
    <row r="23" spans="1:21" s="85" customFormat="1">
      <c r="A23" s="95"/>
      <c r="B23" s="111"/>
      <c r="C23" s="122" t="s">
        <v>35</v>
      </c>
      <c r="D23" s="121"/>
      <c r="E23" s="164"/>
      <c r="F23" s="164"/>
      <c r="G23" s="164"/>
      <c r="H23" s="164"/>
      <c r="I23" s="164"/>
      <c r="J23" s="164"/>
      <c r="K23" s="164"/>
      <c r="L23" s="220" t="s">
        <v>208</v>
      </c>
      <c r="M23" s="245"/>
      <c r="N23" s="6"/>
      <c r="O23" s="6"/>
      <c r="P23" s="6"/>
      <c r="Q23" s="6"/>
      <c r="R23" s="6"/>
      <c r="S23" s="6"/>
      <c r="T23" s="6"/>
      <c r="U23" s="6"/>
    </row>
    <row r="24" spans="1:21" s="85" customFormat="1">
      <c r="A24" s="95"/>
      <c r="B24" s="111"/>
      <c r="C24" s="122"/>
      <c r="D24" s="121"/>
      <c r="E24" s="164"/>
      <c r="F24" s="164"/>
      <c r="G24" s="164"/>
      <c r="H24" s="164"/>
      <c r="I24" s="164"/>
      <c r="J24" s="164"/>
      <c r="K24" s="164"/>
      <c r="L24" s="220" t="s">
        <v>213</v>
      </c>
      <c r="M24" s="245"/>
      <c r="N24" s="6"/>
      <c r="O24" s="6"/>
      <c r="P24" s="6"/>
      <c r="Q24" s="6"/>
      <c r="R24" s="6"/>
      <c r="S24" s="6"/>
      <c r="T24" s="6"/>
      <c r="U24" s="6"/>
    </row>
    <row r="25" spans="1:21" s="85" customFormat="1" ht="30" customHeight="1">
      <c r="A25" s="95"/>
      <c r="B25" s="111"/>
      <c r="C25" s="102" t="s">
        <v>180</v>
      </c>
      <c r="D25" s="128"/>
      <c r="E25" s="165" t="s">
        <v>216</v>
      </c>
      <c r="F25" s="183"/>
      <c r="G25" s="192" t="s">
        <v>242</v>
      </c>
      <c r="H25" s="192"/>
      <c r="I25" s="192"/>
      <c r="J25" s="192"/>
      <c r="K25" s="165" t="s">
        <v>217</v>
      </c>
      <c r="L25" s="183"/>
      <c r="M25" s="245"/>
      <c r="N25" s="6"/>
      <c r="O25" s="6"/>
      <c r="P25" s="6"/>
      <c r="Q25" s="6"/>
      <c r="R25" s="6"/>
      <c r="S25" s="6"/>
      <c r="T25" s="6"/>
      <c r="U25" s="6"/>
    </row>
    <row r="26" spans="1:21" s="85" customFormat="1" ht="30" customHeight="1">
      <c r="A26" s="95"/>
      <c r="B26" s="111"/>
      <c r="C26" s="103"/>
      <c r="D26" s="129"/>
      <c r="E26" s="166"/>
      <c r="F26" s="184"/>
      <c r="G26" s="192" t="s">
        <v>243</v>
      </c>
      <c r="H26" s="192"/>
      <c r="I26" s="204" t="s">
        <v>212</v>
      </c>
      <c r="J26" s="204"/>
      <c r="K26" s="166"/>
      <c r="L26" s="184"/>
      <c r="M26" s="245"/>
      <c r="N26" s="6"/>
      <c r="O26" s="6"/>
      <c r="P26" s="6"/>
      <c r="Q26" s="6"/>
      <c r="R26" s="6"/>
      <c r="S26" s="6"/>
      <c r="T26" s="6"/>
      <c r="U26" s="6"/>
    </row>
    <row r="27" spans="1:21" s="85" customFormat="1">
      <c r="A27" s="95"/>
      <c r="B27" s="111"/>
      <c r="C27" s="102" t="str">
        <f>VLOOKUP(基本情報設定シート!$C$11,'プルダウン（事業計画書）'!$D$1:$L$17,$N27+1,0)</f>
        <v>職場環境改善費</v>
      </c>
      <c r="D27" s="128"/>
      <c r="E27" s="346">
        <f>IF('(別紙2)変更事業計画書'!E42="",INDEX('(別紙2)変更事業計画書'!$E$41:$E$58,MATCH('(別紙3)事業報告書'!$N27,'(別紙2)変更事業計画書'!$N$41:$N$58,0)),INDEX('(別紙2)変更事業計画書'!$E$41:$E$58,MATCH('(別紙3)事業報告書'!$N27,'(別紙2)変更事業計画書'!$N$41:$N$58,0)+1))</f>
        <v>0</v>
      </c>
      <c r="F27" s="356"/>
      <c r="G27" s="346">
        <f>IF('(別紙2)変更事業計画書'!G42="",INDEX('(別紙2)変更事業計画書'!$G$41:$G$58,MATCH('(別紙3)事業報告書'!$N27,'(別紙2)変更事業計画書'!$N$41:$N$58,0)),INDEX('(別紙2)変更事業計画書'!$G$41:$G$58,MATCH('(別紙3)事業報告書'!$N27,'(別紙2)変更事業計画書'!$N$41:$N$58,0)+1))</f>
        <v>0</v>
      </c>
      <c r="H27" s="356"/>
      <c r="I27" s="346">
        <f>IF('(別紙2)変更事業計画書'!I42="",INDEX('(別紙2)変更事業計画書'!$I$41:$I$58,MATCH('(別紙3)事業報告書'!$N27,'(別紙2)変更事業計画書'!$N$41:$N$58,0)),INDEX('(別紙2)変更事業計画書'!$I$41:$I$58,MATCH('(別紙3)事業報告書'!$N27,'(別紙2)変更事業計画書'!$N$41:$N$58,0)+1))</f>
        <v>0</v>
      </c>
      <c r="J27" s="356"/>
      <c r="K27" s="346">
        <f>IFERROR(SUM($E27,-$G27,-$I27),"")</f>
        <v>0</v>
      </c>
      <c r="L27" s="356"/>
      <c r="M27" s="245"/>
      <c r="N27" s="6">
        <v>1</v>
      </c>
      <c r="O27" s="6"/>
      <c r="P27" s="6"/>
      <c r="Q27" s="6"/>
      <c r="R27" s="6"/>
      <c r="S27" s="6"/>
      <c r="T27" s="6"/>
      <c r="U27" s="6"/>
    </row>
    <row r="28" spans="1:21" s="85" customFormat="1">
      <c r="A28" s="95"/>
      <c r="B28" s="111"/>
      <c r="C28" s="103"/>
      <c r="D28" s="129"/>
      <c r="E28" s="193"/>
      <c r="F28" s="198"/>
      <c r="G28" s="193"/>
      <c r="H28" s="198"/>
      <c r="I28" s="193"/>
      <c r="J28" s="198"/>
      <c r="K28" s="216" t="str">
        <f>IF($E28-SUM($G28,$I28)=0,"",$E28-SUM($G28,$I28))</f>
        <v/>
      </c>
      <c r="L28" s="221"/>
      <c r="M28" s="245"/>
      <c r="N28" s="6"/>
      <c r="O28" s="6"/>
      <c r="P28" s="6"/>
      <c r="Q28" s="6"/>
      <c r="R28" s="6"/>
      <c r="S28" s="6"/>
      <c r="T28" s="6"/>
      <c r="U28" s="6"/>
    </row>
    <row r="29" spans="1:21" s="85" customFormat="1">
      <c r="A29" s="95"/>
      <c r="B29" s="111"/>
      <c r="C29" s="102" t="str">
        <f>VLOOKUP(基本情報設定シート!$C$11,'プルダウン（事業計画書）'!$D$1:$L$17,$N29+1,0)</f>
        <v>その他</v>
      </c>
      <c r="D29" s="128"/>
      <c r="E29" s="346">
        <f>IF('(別紙2)変更事業計画書'!E44="",INDEX('(別紙2)変更事業計画書'!$E$41:$E$58,MATCH('(別紙3)事業報告書'!$N29,'(別紙2)変更事業計画書'!$N$41:$N$58,0)),INDEX('(別紙2)変更事業計画書'!$E$41:$E$58,MATCH('(別紙3)事業報告書'!$N29,'(別紙2)変更事業計画書'!$N$41:$N$58,0)+1))</f>
        <v>0</v>
      </c>
      <c r="F29" s="356"/>
      <c r="G29" s="346">
        <f>IF('(別紙2)変更事業計画書'!G44="",INDEX('(別紙2)変更事業計画書'!$G$41:$G$58,MATCH('(別紙3)事業報告書'!$N29,'(別紙2)変更事業計画書'!$N$41:$N$58,0)),INDEX('(別紙2)変更事業計画書'!$G$41:$G$58,MATCH('(別紙3)事業報告書'!$N29,'(別紙2)変更事業計画書'!$N$41:$N$58,0)+1))</f>
        <v>0</v>
      </c>
      <c r="H29" s="356"/>
      <c r="I29" s="346">
        <f>IF('(別紙2)変更事業計画書'!I44="",INDEX('(別紙2)変更事業計画書'!$I$41:$I$58,MATCH('(別紙3)事業報告書'!$N29,'(別紙2)変更事業計画書'!$N$41:$N$58,0)),INDEX('(別紙2)変更事業計画書'!$I$41:$I$58,MATCH('(別紙3)事業報告書'!$N29,'(別紙2)変更事業計画書'!$N$41:$N$58,0)+1))</f>
        <v>0</v>
      </c>
      <c r="J29" s="356"/>
      <c r="K29" s="346">
        <f>IFERROR(SUM($E29,-$G29,-$I29),"")</f>
        <v>0</v>
      </c>
      <c r="L29" s="356"/>
      <c r="M29" s="245"/>
      <c r="N29" s="6">
        <v>2</v>
      </c>
      <c r="O29" s="6"/>
      <c r="P29" s="6"/>
      <c r="Q29" s="6"/>
      <c r="R29" s="6"/>
      <c r="S29" s="6"/>
      <c r="T29" s="6"/>
      <c r="U29" s="6"/>
    </row>
    <row r="30" spans="1:21" s="85" customFormat="1">
      <c r="A30" s="95"/>
      <c r="B30" s="111"/>
      <c r="C30" s="103"/>
      <c r="D30" s="129"/>
      <c r="E30" s="193"/>
      <c r="F30" s="198"/>
      <c r="G30" s="193"/>
      <c r="H30" s="198"/>
      <c r="I30" s="193"/>
      <c r="J30" s="198"/>
      <c r="K30" s="216" t="str">
        <f>IF($E30-SUM($G30,$I30)=0,"",$E30-SUM($G30,$I30))</f>
        <v/>
      </c>
      <c r="L30" s="221"/>
      <c r="M30" s="245"/>
      <c r="N30" s="6"/>
      <c r="O30" s="6"/>
      <c r="P30" s="6"/>
      <c r="Q30" s="6"/>
      <c r="R30" s="6"/>
      <c r="S30" s="6"/>
      <c r="T30" s="6"/>
      <c r="U30" s="6"/>
    </row>
    <row r="31" spans="1:21" s="85" customFormat="1" hidden="1">
      <c r="A31" s="95"/>
      <c r="B31" s="111"/>
      <c r="C31" s="102">
        <f>VLOOKUP(基本情報設定シート!$C$11,'プルダウン（事業計画書）'!$D$1:$L$17,$N31+1,0)</f>
        <v>0</v>
      </c>
      <c r="D31" s="128"/>
      <c r="E31" s="346">
        <f>IF('(別紙2)変更事業計画書'!E46="",INDEX('(別紙2)変更事業計画書'!$E$41:$E$58,MATCH('(別紙3)事業報告書'!$N31,'(別紙2)変更事業計画書'!$N$41:$N$58,0)),INDEX('(別紙2)変更事業計画書'!$E$41:$E$58,MATCH('(別紙3)事業報告書'!$N31,'(別紙2)変更事業計画書'!$N$41:$N$58,0)+1))</f>
        <v>0</v>
      </c>
      <c r="F31" s="356"/>
      <c r="G31" s="346">
        <f>IF('(別紙2)変更事業計画書'!G46="",INDEX('(別紙2)変更事業計画書'!$G$41:$G$58,MATCH('(別紙3)事業報告書'!$N31,'(別紙2)変更事業計画書'!$N$41:$N$58,0)),INDEX('(別紙2)変更事業計画書'!$G$41:$G$58,MATCH('(別紙3)事業報告書'!$N31,'(別紙2)変更事業計画書'!$N$41:$N$58,0)+1))</f>
        <v>0</v>
      </c>
      <c r="H31" s="356"/>
      <c r="I31" s="346">
        <f>IF('(別紙2)変更事業計画書'!I46="",INDEX('(別紙2)変更事業計画書'!$I$41:$I$58,MATCH('(別紙3)事業報告書'!$N31,'(別紙2)変更事業計画書'!$N$41:$N$58,0)),INDEX('(別紙2)変更事業計画書'!$I$41:$I$58,MATCH('(別紙3)事業報告書'!$N31,'(別紙2)変更事業計画書'!$N$41:$N$58,0)+1))</f>
        <v>0</v>
      </c>
      <c r="J31" s="356"/>
      <c r="K31" s="346">
        <f>IFERROR(SUM($E31,-$G31,-$I31),"")</f>
        <v>0</v>
      </c>
      <c r="L31" s="356"/>
      <c r="M31" s="245"/>
      <c r="N31" s="6">
        <v>3</v>
      </c>
      <c r="O31" s="6"/>
      <c r="P31" s="6"/>
      <c r="Q31" s="6"/>
      <c r="R31" s="6"/>
      <c r="S31" s="6"/>
      <c r="T31" s="6"/>
      <c r="U31" s="6"/>
    </row>
    <row r="32" spans="1:21" s="85" customFormat="1" hidden="1">
      <c r="A32" s="95"/>
      <c r="B32" s="111"/>
      <c r="C32" s="103"/>
      <c r="D32" s="129"/>
      <c r="E32" s="193"/>
      <c r="F32" s="198"/>
      <c r="G32" s="193"/>
      <c r="H32" s="198"/>
      <c r="I32" s="193"/>
      <c r="J32" s="198"/>
      <c r="K32" s="216" t="str">
        <f>IF($E32-SUM($G32,$I32)=0,"",$E32-SUM($G32,$I32))</f>
        <v/>
      </c>
      <c r="L32" s="221"/>
      <c r="M32" s="245"/>
      <c r="N32" s="6"/>
      <c r="O32" s="6"/>
      <c r="P32" s="6"/>
      <c r="Q32" s="6"/>
      <c r="R32" s="6"/>
      <c r="S32" s="6"/>
      <c r="T32" s="6"/>
      <c r="U32" s="6"/>
    </row>
    <row r="33" spans="1:21" s="85" customFormat="1" hidden="1">
      <c r="A33" s="95"/>
      <c r="B33" s="111"/>
      <c r="C33" s="102">
        <f>VLOOKUP(基本情報設定シート!$C$11,'プルダウン（事業計画書）'!$D$1:$L$17,$N33+1,0)</f>
        <v>0</v>
      </c>
      <c r="D33" s="128"/>
      <c r="E33" s="346">
        <f>IF('(別紙2)変更事業計画書'!E48="",INDEX('(別紙2)変更事業計画書'!$E$41:$E$58,MATCH('(別紙3)事業報告書'!$N33,'(別紙2)変更事業計画書'!$N$41:$N$58,0)),INDEX('(別紙2)変更事業計画書'!$E$41:$E$58,MATCH('(別紙3)事業報告書'!$N33,'(別紙2)変更事業計画書'!$N$41:$N$58,0)+1))</f>
        <v>0</v>
      </c>
      <c r="F33" s="356"/>
      <c r="G33" s="346">
        <f>IF('(別紙2)変更事業計画書'!G48="",INDEX('(別紙2)変更事業計画書'!$G$41:$G$58,MATCH('(別紙3)事業報告書'!$N33,'(別紙2)変更事業計画書'!$N$41:$N$58,0)),INDEX('(別紙2)変更事業計画書'!$G$41:$G$58,MATCH('(別紙3)事業報告書'!$N33,'(別紙2)変更事業計画書'!$N$41:$N$58,0)+1))</f>
        <v>0</v>
      </c>
      <c r="H33" s="356"/>
      <c r="I33" s="346">
        <f>IF('(別紙2)変更事業計画書'!I48="",INDEX('(別紙2)変更事業計画書'!$I$41:$I$58,MATCH('(別紙3)事業報告書'!$N33,'(別紙2)変更事業計画書'!$N$41:$N$58,0)),INDEX('(別紙2)変更事業計画書'!$I$41:$I$58,MATCH('(別紙3)事業報告書'!$N33,'(別紙2)変更事業計画書'!$N$41:$N$58,0)+1))</f>
        <v>0</v>
      </c>
      <c r="J33" s="356"/>
      <c r="K33" s="346">
        <f>IFERROR(SUM($E33,-$G33,-$I33),"")</f>
        <v>0</v>
      </c>
      <c r="L33" s="356"/>
      <c r="M33" s="245"/>
      <c r="N33" s="6">
        <v>4</v>
      </c>
      <c r="O33" s="6"/>
      <c r="P33" s="6"/>
      <c r="Q33" s="6"/>
      <c r="R33" s="6"/>
      <c r="S33" s="6"/>
      <c r="T33" s="6"/>
      <c r="U33" s="6"/>
    </row>
    <row r="34" spans="1:21" s="85" customFormat="1" hidden="1">
      <c r="A34" s="95"/>
      <c r="B34" s="111"/>
      <c r="C34" s="103"/>
      <c r="D34" s="129"/>
      <c r="E34" s="193"/>
      <c r="F34" s="198"/>
      <c r="G34" s="193"/>
      <c r="H34" s="198"/>
      <c r="I34" s="193"/>
      <c r="J34" s="198"/>
      <c r="K34" s="216" t="str">
        <f>IF($E34-SUM($G34,$I34)=0,"",$E34-SUM($G34,$I34))</f>
        <v/>
      </c>
      <c r="L34" s="221"/>
      <c r="M34" s="245"/>
      <c r="N34" s="6"/>
      <c r="O34" s="6"/>
      <c r="P34" s="6"/>
      <c r="Q34" s="6"/>
      <c r="R34" s="6"/>
      <c r="S34" s="6"/>
      <c r="T34" s="6"/>
      <c r="U34" s="6"/>
    </row>
    <row r="35" spans="1:21" s="85" customFormat="1" hidden="1">
      <c r="A35" s="95"/>
      <c r="B35" s="111"/>
      <c r="C35" s="102">
        <f>VLOOKUP(基本情報設定シート!$C$11,'プルダウン（事業計画書）'!$D$1:$L$17,$N35+1,0)</f>
        <v>0</v>
      </c>
      <c r="D35" s="128"/>
      <c r="E35" s="346">
        <f>IF('(別紙2)変更事業計画書'!E50="",INDEX('(別紙2)変更事業計画書'!$E$41:$E$58,MATCH('(別紙3)事業報告書'!$N35,'(別紙2)変更事業計画書'!$N$41:$N$58,0)),INDEX('(別紙2)変更事業計画書'!$E$41:$E$58,MATCH('(別紙3)事業報告書'!$N35,'(別紙2)変更事業計画書'!$N$41:$N$58,0)+1))</f>
        <v>0</v>
      </c>
      <c r="F35" s="356"/>
      <c r="G35" s="346">
        <f>IF('(別紙2)変更事業計画書'!G50="",INDEX('(別紙2)変更事業計画書'!$G$41:$G$58,MATCH('(別紙3)事業報告書'!$N35,'(別紙2)変更事業計画書'!$N$41:$N$58,0)),INDEX('(別紙2)変更事業計画書'!$G$41:$G$58,MATCH('(別紙3)事業報告書'!$N35,'(別紙2)変更事業計画書'!$N$41:$N$58,0)+1))</f>
        <v>0</v>
      </c>
      <c r="H35" s="356"/>
      <c r="I35" s="346">
        <f>IF('(別紙2)変更事業計画書'!I50="",INDEX('(別紙2)変更事業計画書'!$I$41:$I$58,MATCH('(別紙3)事業報告書'!$N35,'(別紙2)変更事業計画書'!$N$41:$N$58,0)),INDEX('(別紙2)変更事業計画書'!$I$41:$I$58,MATCH('(別紙3)事業報告書'!$N35,'(別紙2)変更事業計画書'!$N$41:$N$58,0)+1))</f>
        <v>0</v>
      </c>
      <c r="J35" s="356"/>
      <c r="K35" s="346">
        <f>IFERROR(SUM($E35,-$G35,-$I35),"")</f>
        <v>0</v>
      </c>
      <c r="L35" s="356"/>
      <c r="M35" s="245"/>
      <c r="N35" s="6">
        <v>5</v>
      </c>
      <c r="O35" s="6"/>
      <c r="P35" s="6"/>
      <c r="Q35" s="6"/>
      <c r="R35" s="6"/>
      <c r="S35" s="6"/>
      <c r="T35" s="6"/>
      <c r="U35" s="6"/>
    </row>
    <row r="36" spans="1:21" s="85" customFormat="1" hidden="1">
      <c r="A36" s="95"/>
      <c r="B36" s="111"/>
      <c r="C36" s="103"/>
      <c r="D36" s="129"/>
      <c r="E36" s="168"/>
      <c r="F36" s="185"/>
      <c r="G36" s="193"/>
      <c r="H36" s="198"/>
      <c r="I36" s="206"/>
      <c r="J36" s="211"/>
      <c r="K36" s="216" t="str">
        <f>IF($E36-SUM($G36,$I36)=0,"",$E36-SUM($G36,$I36))</f>
        <v/>
      </c>
      <c r="L36" s="221"/>
      <c r="M36" s="245"/>
      <c r="N36" s="6"/>
      <c r="O36" s="6"/>
      <c r="P36" s="6"/>
      <c r="Q36" s="6"/>
      <c r="R36" s="6"/>
      <c r="S36" s="6"/>
      <c r="T36" s="6"/>
      <c r="U36" s="6"/>
    </row>
    <row r="37" spans="1:21" s="85" customFormat="1" hidden="1">
      <c r="A37" s="95"/>
      <c r="B37" s="111"/>
      <c r="C37" s="102">
        <f>VLOOKUP(基本情報設定シート!$C$11,'プルダウン（事業計画書）'!$D$1:$L$17,$N37+1,0)</f>
        <v>0</v>
      </c>
      <c r="D37" s="128"/>
      <c r="E37" s="346">
        <f>IF('(別紙2)変更事業計画書'!E52="",INDEX('(別紙2)変更事業計画書'!$E$41:$E$58,MATCH('(別紙3)事業報告書'!$N37,'(別紙2)変更事業計画書'!$N$41:$N$58,0)),INDEX('(別紙2)変更事業計画書'!$E$41:$E$58,MATCH('(別紙3)事業報告書'!$N37,'(別紙2)変更事業計画書'!$N$41:$N$58,0)+1))</f>
        <v>0</v>
      </c>
      <c r="F37" s="356"/>
      <c r="G37" s="346">
        <f>IF('(別紙2)変更事業計画書'!G52="",INDEX('(別紙2)変更事業計画書'!$G$41:$G$58,MATCH('(別紙3)事業報告書'!$N37,'(別紙2)変更事業計画書'!$N$41:$N$58,0)),INDEX('(別紙2)変更事業計画書'!$G$41:$G$58,MATCH('(別紙3)事業報告書'!$N37,'(別紙2)変更事業計画書'!$N$41:$N$58,0)+1))</f>
        <v>0</v>
      </c>
      <c r="H37" s="356"/>
      <c r="I37" s="346">
        <f>IF('(別紙2)変更事業計画書'!I52="",INDEX('(別紙2)変更事業計画書'!$I$41:$I$58,MATCH('(別紙3)事業報告書'!$N37,'(別紙2)変更事業計画書'!$N$41:$N$58,0)),INDEX('(別紙2)変更事業計画書'!$I$41:$I$58,MATCH('(別紙3)事業報告書'!$N37,'(別紙2)変更事業計画書'!$N$41:$N$58,0)+1))</f>
        <v>0</v>
      </c>
      <c r="J37" s="356"/>
      <c r="K37" s="346">
        <f>IFERROR(SUM($E37,-$G37,-$I37),"")</f>
        <v>0</v>
      </c>
      <c r="L37" s="356"/>
      <c r="M37" s="245"/>
      <c r="N37" s="6">
        <v>6</v>
      </c>
      <c r="O37" s="6"/>
      <c r="P37" s="6"/>
      <c r="Q37" s="6"/>
      <c r="R37" s="6"/>
      <c r="S37" s="6"/>
      <c r="T37" s="6"/>
      <c r="U37" s="6"/>
    </row>
    <row r="38" spans="1:21" s="85" customFormat="1" hidden="1">
      <c r="A38" s="95"/>
      <c r="B38" s="111"/>
      <c r="C38" s="103"/>
      <c r="D38" s="129"/>
      <c r="E38" s="168"/>
      <c r="F38" s="185"/>
      <c r="G38" s="168"/>
      <c r="H38" s="185"/>
      <c r="I38" s="437"/>
      <c r="J38" s="438"/>
      <c r="K38" s="216" t="str">
        <f>IF($E38-SUM($G38,$I38)=0,"",$E38-SUM($G38,$I38))</f>
        <v/>
      </c>
      <c r="L38" s="221"/>
      <c r="M38" s="245"/>
      <c r="N38" s="6"/>
      <c r="O38" s="6"/>
      <c r="P38" s="6"/>
      <c r="Q38" s="6"/>
      <c r="R38" s="6"/>
      <c r="S38" s="6"/>
      <c r="T38" s="6"/>
      <c r="U38" s="6"/>
    </row>
    <row r="39" spans="1:21" s="85" customFormat="1" hidden="1">
      <c r="A39" s="95"/>
      <c r="B39" s="111"/>
      <c r="C39" s="102">
        <f>VLOOKUP(基本情報設定シート!$C$11,'プルダウン（事業計画書）'!$D$1:$L$17,$N39+1,0)</f>
        <v>0</v>
      </c>
      <c r="D39" s="128"/>
      <c r="E39" s="346">
        <f>IF('(別紙2)変更事業計画書'!E54="",INDEX('(別紙2)変更事業計画書'!$E$41:$E$58,MATCH('(別紙3)事業報告書'!$N39,'(別紙2)変更事業計画書'!$N$41:$N$58,0)),INDEX('(別紙2)変更事業計画書'!$E$41:$E$58,MATCH('(別紙3)事業報告書'!$N39,'(別紙2)変更事業計画書'!$N$41:$N$58,0)+1))</f>
        <v>0</v>
      </c>
      <c r="F39" s="356"/>
      <c r="G39" s="346">
        <f>IF('(別紙2)変更事業計画書'!G54="",INDEX('(別紙2)変更事業計画書'!$G$41:$G$58,MATCH('(別紙3)事業報告書'!$N39,'(別紙2)変更事業計画書'!$N$41:$N$58,0)),INDEX('(別紙2)変更事業計画書'!$G$41:$G$58,MATCH('(別紙3)事業報告書'!$N39,'(別紙2)変更事業計画書'!$N$41:$N$58,0)+1))</f>
        <v>0</v>
      </c>
      <c r="H39" s="356"/>
      <c r="I39" s="346">
        <f>IF('(別紙2)変更事業計画書'!I54="",INDEX('(別紙2)変更事業計画書'!$I$41:$I$58,MATCH('(別紙3)事業報告書'!$N39,'(別紙2)変更事業計画書'!$N$41:$N$58,0)),INDEX('(別紙2)変更事業計画書'!$I$41:$I$58,MATCH('(別紙3)事業報告書'!$N39,'(別紙2)変更事業計画書'!$N$41:$N$58,0)+1))</f>
        <v>0</v>
      </c>
      <c r="J39" s="356"/>
      <c r="K39" s="346">
        <f>IFERROR(SUM($E39,-$G39,-$I39),"")</f>
        <v>0</v>
      </c>
      <c r="L39" s="356"/>
      <c r="M39" s="245"/>
      <c r="N39" s="6">
        <v>7</v>
      </c>
      <c r="O39" s="6"/>
      <c r="P39" s="6"/>
      <c r="Q39" s="6"/>
      <c r="R39" s="6"/>
      <c r="S39" s="6"/>
      <c r="T39" s="6"/>
      <c r="U39" s="6"/>
    </row>
    <row r="40" spans="1:21" s="85" customFormat="1" hidden="1">
      <c r="A40" s="95"/>
      <c r="B40" s="111"/>
      <c r="C40" s="103"/>
      <c r="D40" s="129"/>
      <c r="E40" s="168"/>
      <c r="F40" s="185"/>
      <c r="G40" s="168"/>
      <c r="H40" s="185"/>
      <c r="I40" s="437"/>
      <c r="J40" s="438"/>
      <c r="K40" s="216" t="str">
        <f>IF($E40-SUM($G40,$I40)=0,"",$E40-SUM($G40,$I40))</f>
        <v/>
      </c>
      <c r="L40" s="221"/>
      <c r="M40" s="245"/>
      <c r="N40" s="6"/>
      <c r="O40" s="6"/>
      <c r="P40" s="6"/>
      <c r="Q40" s="6"/>
      <c r="R40" s="6"/>
      <c r="S40" s="6"/>
      <c r="T40" s="6"/>
      <c r="U40" s="6"/>
    </row>
    <row r="41" spans="1:21" s="85" customFormat="1" hidden="1">
      <c r="A41" s="95"/>
      <c r="B41" s="111"/>
      <c r="C41" s="102">
        <f>VLOOKUP(基本情報設定シート!$C$11,'プルダウン（事業計画書）'!$D$1:$L$17,$N41+1,0)</f>
        <v>0</v>
      </c>
      <c r="D41" s="128"/>
      <c r="E41" s="346">
        <f>IF('(別紙2)変更事業計画書'!E56="",INDEX('(別紙2)変更事業計画書'!$E$41:$E$58,MATCH('(別紙3)事業報告書'!$N41,'(別紙2)変更事業計画書'!$N$41:$N$58,0)),INDEX('(別紙2)変更事業計画書'!$E$41:$E$58,MATCH('(別紙3)事業報告書'!$N41,'(別紙2)変更事業計画書'!$N$41:$N$58,0)+1))</f>
        <v>0</v>
      </c>
      <c r="F41" s="356"/>
      <c r="G41" s="346">
        <f>IF('(別紙2)変更事業計画書'!G56="",INDEX('(別紙2)変更事業計画書'!$G$41:$G$58,MATCH('(別紙3)事業報告書'!$N41,'(別紙2)変更事業計画書'!$N$41:$N$58,0)),INDEX('(別紙2)変更事業計画書'!$G$41:$G$58,MATCH('(別紙3)事業報告書'!$N41,'(別紙2)変更事業計画書'!$N$41:$N$58,0)+1))</f>
        <v>0</v>
      </c>
      <c r="H41" s="356"/>
      <c r="I41" s="346">
        <f>IF('(別紙2)変更事業計画書'!I56="",INDEX('(別紙2)変更事業計画書'!$I$41:$I$58,MATCH('(別紙3)事業報告書'!$N41,'(別紙2)変更事業計画書'!$N$41:$N$58,0)),INDEX('(別紙2)変更事業計画書'!$I$41:$I$58,MATCH('(別紙3)事業報告書'!$N41,'(別紙2)変更事業計画書'!$N$41:$N$58,0)+1))</f>
        <v>0</v>
      </c>
      <c r="J41" s="356"/>
      <c r="K41" s="346">
        <f>IFERROR(SUM($E41,-$G41,-$I41),"")</f>
        <v>0</v>
      </c>
      <c r="L41" s="356"/>
      <c r="M41" s="245"/>
      <c r="N41" s="6">
        <v>8</v>
      </c>
      <c r="O41" s="6"/>
      <c r="P41" s="6"/>
      <c r="Q41" s="6"/>
      <c r="R41" s="6"/>
      <c r="S41" s="6"/>
      <c r="T41" s="6"/>
      <c r="U41" s="6"/>
    </row>
    <row r="42" spans="1:21" s="85" customFormat="1" hidden="1">
      <c r="A42" s="95"/>
      <c r="B42" s="111"/>
      <c r="C42" s="103"/>
      <c r="D42" s="129"/>
      <c r="E42" s="168"/>
      <c r="F42" s="185"/>
      <c r="G42" s="168"/>
      <c r="H42" s="185"/>
      <c r="I42" s="437"/>
      <c r="J42" s="438"/>
      <c r="K42" s="216" t="str">
        <f>IF($E42-SUM($G42,$I42)=0,"",$E42-SUM($G42,$I42))</f>
        <v/>
      </c>
      <c r="L42" s="221"/>
      <c r="M42" s="245"/>
      <c r="N42" s="6"/>
      <c r="O42" s="6"/>
      <c r="P42" s="6"/>
      <c r="Q42" s="6"/>
      <c r="R42" s="6"/>
      <c r="S42" s="6"/>
      <c r="T42" s="6"/>
      <c r="U42" s="6"/>
    </row>
    <row r="43" spans="1:21" s="85" customFormat="1">
      <c r="A43" s="95"/>
      <c r="B43" s="111"/>
      <c r="C43" s="102" t="s">
        <v>214</v>
      </c>
      <c r="D43" s="128"/>
      <c r="E43" s="346">
        <f>SUM(E27,E29,E31,E33,E35,E37,E39,E41)</f>
        <v>0</v>
      </c>
      <c r="F43" s="356"/>
      <c r="G43" s="346">
        <f>SUM(G27,G29,G31,G33,G35,G37,G39,G41)</f>
        <v>0</v>
      </c>
      <c r="H43" s="356"/>
      <c r="I43" s="346">
        <f>SUM(I27,I29,I31,I33,I35,I37,I39,I41)</f>
        <v>0</v>
      </c>
      <c r="J43" s="356"/>
      <c r="K43" s="346">
        <f>SUM(K27,K29,K31,K33,K35,K37,K39,K41)</f>
        <v>0</v>
      </c>
      <c r="L43" s="356"/>
      <c r="M43" s="245"/>
      <c r="N43" s="6">
        <v>9</v>
      </c>
      <c r="O43" s="6"/>
      <c r="P43" s="6"/>
      <c r="Q43" s="6"/>
      <c r="R43" s="6"/>
      <c r="S43" s="6"/>
      <c r="T43" s="6"/>
      <c r="U43" s="6"/>
    </row>
    <row r="44" spans="1:21" s="85" customFormat="1" ht="19.5">
      <c r="A44" s="96"/>
      <c r="B44" s="111"/>
      <c r="C44" s="103"/>
      <c r="D44" s="129"/>
      <c r="E44" s="169" t="str">
        <f>IF(SUM(E$28,E$30,E$32,E$34,E$36,E$38,E$40,E$42)=0,"",SUM(E$28,E$30,E$32,E$34,E$36,E$38,E$40,E$42))</f>
        <v/>
      </c>
      <c r="F44" s="169"/>
      <c r="G44" s="169" t="str">
        <f>IF(SUM(G$28,G$30,G$32,G$34,G$36,G$38,G$40,G$42)=0,"",SUM(G$28,G$30,G$32,G$34,G$36,G$38,G$40,G$42))</f>
        <v/>
      </c>
      <c r="H44" s="169"/>
      <c r="I44" s="169" t="str">
        <f>IF(SUM(I$28,I$30,I$32,I$34,I$36,I$38,I$40,I$42)=0,"",SUM(I$28,I$30,I$32,I$34,I$36,I$38,I$40,I$42))</f>
        <v/>
      </c>
      <c r="J44" s="169"/>
      <c r="K44" s="169" t="str">
        <f>IF(SUM(K$28,K$30,K$32,K$34,K$36,K$38,K$40,K$42)=0,"",SUM(K$28,K$30,K$32,K$34,K$36,K$38,K$40,K$42))</f>
        <v/>
      </c>
      <c r="L44" s="169"/>
      <c r="M44" s="245"/>
      <c r="N44" s="6"/>
      <c r="O44" s="6"/>
      <c r="P44" s="6"/>
      <c r="Q44" s="6"/>
      <c r="R44" s="6"/>
      <c r="S44" s="6"/>
      <c r="T44" s="6"/>
      <c r="U44" s="6"/>
    </row>
    <row r="45" spans="1:21" s="85" customFormat="1" ht="19.5">
      <c r="A45" s="96"/>
      <c r="B45" s="111"/>
      <c r="C45" s="318" t="s">
        <v>245</v>
      </c>
      <c r="D45" s="318"/>
      <c r="E45" s="318"/>
      <c r="F45" s="318"/>
      <c r="G45" s="318"/>
      <c r="H45" s="318"/>
      <c r="I45" s="318"/>
      <c r="J45" s="372"/>
      <c r="K45" s="375">
        <f>IFERROR(IF(ROUNDDOWN($K$43/2,-3)&gt;=200000-$J$48,200000-$J$48,ROUNDDOWN($K$43/2,-3)),"")</f>
        <v>0</v>
      </c>
      <c r="L45" s="379"/>
      <c r="M45" s="245"/>
      <c r="N45" s="6"/>
      <c r="O45" s="6"/>
      <c r="P45" s="6"/>
      <c r="Q45" s="6"/>
      <c r="R45" s="6"/>
      <c r="S45" s="6"/>
      <c r="T45" s="6"/>
      <c r="U45" s="6"/>
    </row>
    <row r="46" spans="1:21" s="85" customFormat="1" ht="19.5">
      <c r="A46" s="96"/>
      <c r="B46" s="111"/>
      <c r="C46" s="318"/>
      <c r="D46" s="318"/>
      <c r="E46" s="318"/>
      <c r="F46" s="318"/>
      <c r="G46" s="318"/>
      <c r="H46" s="318"/>
      <c r="I46" s="318"/>
      <c r="J46" s="372"/>
      <c r="K46" s="376" t="str">
        <f>IFERROR(IF(ROUNDDOWN($K$44/2,-3)&gt;=200000-$J$48,200000-$J$48,ROUNDDOWN($K$44/2,-3)),"")</f>
        <v/>
      </c>
      <c r="L46" s="380"/>
      <c r="M46" s="245"/>
      <c r="N46" s="6"/>
      <c r="O46" s="6"/>
      <c r="P46" s="6"/>
      <c r="Q46" s="6"/>
      <c r="R46" s="6"/>
      <c r="S46" s="6"/>
      <c r="T46" s="6"/>
      <c r="U46" s="6"/>
    </row>
    <row r="47" spans="1:21" s="85" customFormat="1" ht="60" customHeight="1">
      <c r="A47" s="97"/>
      <c r="B47" s="112" t="s">
        <v>303</v>
      </c>
      <c r="C47" s="125"/>
      <c r="D47" s="125"/>
      <c r="E47" s="125"/>
      <c r="F47" s="125"/>
      <c r="G47" s="125"/>
      <c r="H47" s="125"/>
      <c r="I47" s="125"/>
      <c r="J47" s="125"/>
      <c r="K47" s="125"/>
      <c r="L47" s="125"/>
      <c r="M47" s="246"/>
      <c r="N47" s="6"/>
      <c r="O47" s="6"/>
      <c r="P47" s="6"/>
      <c r="Q47" s="6"/>
      <c r="R47" s="6"/>
      <c r="S47" s="6"/>
      <c r="T47" s="6"/>
      <c r="U47" s="6"/>
    </row>
    <row r="48" spans="1:21" s="85" customFormat="1">
      <c r="A48" s="98" t="s">
        <v>259</v>
      </c>
      <c r="B48" s="113" t="s">
        <v>14</v>
      </c>
      <c r="C48" s="126"/>
      <c r="D48" s="140" t="s">
        <v>260</v>
      </c>
      <c r="E48" s="170"/>
      <c r="F48" s="170"/>
      <c r="G48" s="170"/>
      <c r="H48" s="170"/>
      <c r="I48" s="170"/>
      <c r="J48" s="213">
        <f>'(別紙2)変更事業計画書'!$J$62</f>
        <v>0</v>
      </c>
      <c r="K48" s="218"/>
      <c r="L48" s="170" t="s">
        <v>9</v>
      </c>
      <c r="M48" s="247"/>
      <c r="N48" s="6"/>
      <c r="O48" s="6"/>
      <c r="P48" s="6"/>
      <c r="Q48" s="6"/>
      <c r="R48" s="6"/>
      <c r="S48" s="6"/>
      <c r="T48" s="6"/>
      <c r="U48" s="6"/>
    </row>
    <row r="49" spans="1:21" s="85" customFormat="1" ht="40.5" customHeight="1">
      <c r="A49" s="99"/>
      <c r="B49" s="114"/>
      <c r="C49" s="127"/>
      <c r="D49" s="141"/>
      <c r="E49" s="141"/>
      <c r="F49" s="141"/>
      <c r="G49" s="141"/>
      <c r="H49" s="141"/>
      <c r="I49" s="141"/>
      <c r="J49" s="141"/>
      <c r="K49" s="141"/>
      <c r="L49" s="141"/>
      <c r="M49" s="248"/>
      <c r="N49" s="6"/>
      <c r="O49" s="6"/>
      <c r="P49" s="6"/>
      <c r="Q49" s="6"/>
      <c r="R49" s="6"/>
      <c r="S49" s="6"/>
      <c r="T49" s="6"/>
      <c r="U49" s="6"/>
    </row>
    <row r="50" spans="1:21" s="85" customFormat="1">
      <c r="A50" s="86"/>
      <c r="B50" s="86"/>
      <c r="C50" s="29"/>
      <c r="D50" s="29"/>
      <c r="E50" s="86"/>
      <c r="F50" s="86"/>
      <c r="G50" s="86"/>
      <c r="H50" s="86"/>
      <c r="I50" s="86"/>
      <c r="J50" s="86"/>
      <c r="K50" s="86"/>
      <c r="L50" s="86"/>
      <c r="M50" s="86"/>
      <c r="N50" s="6"/>
      <c r="O50" s="6"/>
      <c r="P50" s="6"/>
      <c r="Q50" s="6"/>
      <c r="R50" s="6"/>
      <c r="S50" s="6"/>
      <c r="T50" s="6"/>
      <c r="U50" s="6"/>
    </row>
    <row r="51" spans="1:21" s="85" customFormat="1">
      <c r="A51" s="86"/>
      <c r="B51" s="86"/>
      <c r="C51" s="29"/>
      <c r="D51" s="29"/>
      <c r="E51" s="86"/>
      <c r="F51" s="86"/>
      <c r="G51" s="86"/>
      <c r="H51" s="86"/>
      <c r="I51" s="86"/>
      <c r="J51" s="86"/>
      <c r="K51" s="86"/>
      <c r="L51" s="86"/>
      <c r="M51" s="86"/>
      <c r="N51" s="6"/>
      <c r="O51" s="6"/>
      <c r="P51" s="6"/>
      <c r="Q51" s="6"/>
      <c r="R51" s="6"/>
      <c r="S51" s="6"/>
      <c r="T51" s="6"/>
      <c r="U51" s="6"/>
    </row>
    <row r="52" spans="1:21" s="85" customFormat="1">
      <c r="A52" s="86"/>
      <c r="B52" s="86"/>
      <c r="C52" s="29"/>
      <c r="D52" s="29"/>
      <c r="E52" s="86"/>
      <c r="F52" s="86"/>
      <c r="G52" s="86"/>
      <c r="H52" s="86"/>
      <c r="I52" s="86"/>
      <c r="J52" s="86"/>
      <c r="K52" s="86"/>
      <c r="L52" s="86"/>
      <c r="M52" s="86"/>
      <c r="N52" s="6"/>
      <c r="O52" s="6"/>
      <c r="P52" s="6"/>
      <c r="Q52" s="6"/>
      <c r="R52" s="6"/>
      <c r="S52" s="6"/>
      <c r="T52" s="6"/>
      <c r="U52" s="6"/>
    </row>
  </sheetData>
  <sheetProtection sheet="1" scenarios="1" formatCells="0" formatColumns="0" formatRows="0"/>
  <mergeCells count="143">
    <mergeCell ref="A2:M2"/>
    <mergeCell ref="B3:D3"/>
    <mergeCell ref="E3:M3"/>
    <mergeCell ref="B4:C4"/>
    <mergeCell ref="D4:M4"/>
    <mergeCell ref="D5:I5"/>
    <mergeCell ref="J5:M5"/>
    <mergeCell ref="D6:I6"/>
    <mergeCell ref="J6:M6"/>
    <mergeCell ref="D7:I7"/>
    <mergeCell ref="J7:M7"/>
    <mergeCell ref="D8:I8"/>
    <mergeCell ref="J8:M8"/>
    <mergeCell ref="D9:F9"/>
    <mergeCell ref="G9:J9"/>
    <mergeCell ref="D10:E10"/>
    <mergeCell ref="F10:G10"/>
    <mergeCell ref="H10:I10"/>
    <mergeCell ref="J10:M10"/>
    <mergeCell ref="D13:E13"/>
    <mergeCell ref="F13:L13"/>
    <mergeCell ref="D14:E14"/>
    <mergeCell ref="F14:L14"/>
    <mergeCell ref="D15:E15"/>
    <mergeCell ref="F15:L15"/>
    <mergeCell ref="D16:E16"/>
    <mergeCell ref="F16:L16"/>
    <mergeCell ref="D17:E17"/>
    <mergeCell ref="F17:L17"/>
    <mergeCell ref="D18:E18"/>
    <mergeCell ref="F18:L18"/>
    <mergeCell ref="D19:E19"/>
    <mergeCell ref="F19:L19"/>
    <mergeCell ref="D20:E20"/>
    <mergeCell ref="F20:L20"/>
    <mergeCell ref="D21:E21"/>
    <mergeCell ref="F21:L21"/>
    <mergeCell ref="G25:J25"/>
    <mergeCell ref="G26:H26"/>
    <mergeCell ref="I26:J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K45:L45"/>
    <mergeCell ref="K46:L46"/>
    <mergeCell ref="B47:L47"/>
    <mergeCell ref="D48:I48"/>
    <mergeCell ref="J48:K48"/>
    <mergeCell ref="L48:M48"/>
    <mergeCell ref="D49:M49"/>
    <mergeCell ref="B5:C6"/>
    <mergeCell ref="B7:C8"/>
    <mergeCell ref="B9:C10"/>
    <mergeCell ref="C14:C15"/>
    <mergeCell ref="C16:C17"/>
    <mergeCell ref="C18:C19"/>
    <mergeCell ref="C20:C21"/>
    <mergeCell ref="C25:D26"/>
    <mergeCell ref="E25:F26"/>
    <mergeCell ref="K25:L26"/>
    <mergeCell ref="C27:D28"/>
    <mergeCell ref="C29:D30"/>
    <mergeCell ref="C31:D32"/>
    <mergeCell ref="C33:D34"/>
    <mergeCell ref="C35:D36"/>
    <mergeCell ref="C37:D38"/>
    <mergeCell ref="C39:D40"/>
    <mergeCell ref="C41:D42"/>
    <mergeCell ref="C43:D44"/>
    <mergeCell ref="C45:J46"/>
    <mergeCell ref="A48:A49"/>
    <mergeCell ref="B48:C49"/>
    <mergeCell ref="A4:A10"/>
    <mergeCell ref="A11:A47"/>
  </mergeCells>
  <phoneticPr fontId="3"/>
  <dataValidations count="1">
    <dataValidation operator="greaterThanOrEqual" allowBlank="1" showDropDown="0" showInputMessage="1" showErrorMessage="1" sqref="C16 L47 C12:C14 C43 D18:D24 C20 C18 D12:D15 C27 E43:E44 I37 E27:E37 I27 B50:M1048576 H23:L23 C23:C25 E23:E25 L24 K24:K25 H24:J24 F11:F24 B11:D11 G11:L13 I29 I31 I33 I35 I43:I44 C41 B1:M3 M11:M47 B12:B48 E41 C47:J47 D49 C45 I41 I39 E39 C29 C31 C33 C35 C37 C39 E11:E13 K27:K47 G23:G44"/>
  </dataValidations>
  <printOptions horizontalCentered="1"/>
  <pageMargins left="0.31496062992125984" right="0.31496062992125984" top="0.74803149606299213" bottom="0.74803149606299213" header="0.31496062992125984" footer="0.31496062992125984"/>
  <pageSetup paperSize="9" scale="95" fitToWidth="1" fitToHeight="1" orientation="portrait" usePrinterDefaults="1" r:id="rId1"/>
  <rowBreaks count="1" manualBreakCount="1">
    <brk id="10"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L14" sqref="L14:Y14"/>
    </sheetView>
  </sheetViews>
  <sheetFormatPr defaultColWidth="3" defaultRowHeight="18.75" customHeight="1"/>
  <cols>
    <col min="1" max="1" width="3" style="26"/>
    <col min="2" max="2" width="2" style="26" customWidth="1"/>
    <col min="3" max="3" width="4.625" style="26" customWidth="1"/>
    <col min="4" max="241" width="3" style="26"/>
    <col min="242" max="242" width="3.5" style="26" bestFit="1" customWidth="1"/>
    <col min="243" max="497" width="3" style="26"/>
    <col min="498" max="498" width="3.5" style="26" bestFit="1" customWidth="1"/>
    <col min="499" max="753" width="3" style="26"/>
    <col min="754" max="754" width="3.5" style="26" bestFit="1" customWidth="1"/>
    <col min="755" max="1009" width="3" style="26"/>
    <col min="1010" max="1010" width="3.5" style="26" bestFit="1" customWidth="1"/>
    <col min="1011" max="1265" width="3" style="26"/>
    <col min="1266" max="1266" width="3.5" style="26" bestFit="1" customWidth="1"/>
    <col min="1267" max="1521" width="3" style="26"/>
    <col min="1522" max="1522" width="3.5" style="26" bestFit="1" customWidth="1"/>
    <col min="1523" max="1777" width="3" style="26"/>
    <col min="1778" max="1778" width="3.5" style="26" bestFit="1" customWidth="1"/>
    <col min="1779" max="2033" width="3" style="26"/>
    <col min="2034" max="2034" width="3.5" style="26" bestFit="1" customWidth="1"/>
    <col min="2035" max="2289" width="3" style="26"/>
    <col min="2290" max="2290" width="3.5" style="26" bestFit="1" customWidth="1"/>
    <col min="2291" max="2545" width="3" style="26"/>
    <col min="2546" max="2546" width="3.5" style="26" bestFit="1" customWidth="1"/>
    <col min="2547" max="2801" width="3" style="26"/>
    <col min="2802" max="2802" width="3.5" style="26" bestFit="1" customWidth="1"/>
    <col min="2803" max="3057" width="3" style="26"/>
    <col min="3058" max="3058" width="3.5" style="26" bestFit="1" customWidth="1"/>
    <col min="3059" max="3313" width="3" style="26"/>
    <col min="3314" max="3314" width="3.5" style="26" bestFit="1" customWidth="1"/>
    <col min="3315" max="3569" width="3" style="26"/>
    <col min="3570" max="3570" width="3.5" style="26" bestFit="1" customWidth="1"/>
    <col min="3571" max="3825" width="3" style="26"/>
    <col min="3826" max="3826" width="3.5" style="26" bestFit="1" customWidth="1"/>
    <col min="3827" max="4081" width="3" style="26"/>
    <col min="4082" max="4082" width="3.5" style="26" bestFit="1" customWidth="1"/>
    <col min="4083" max="4337" width="3" style="26"/>
    <col min="4338" max="4338" width="3.5" style="26" bestFit="1" customWidth="1"/>
    <col min="4339" max="4593" width="3" style="26"/>
    <col min="4594" max="4594" width="3.5" style="26" bestFit="1" customWidth="1"/>
    <col min="4595" max="4849" width="3" style="26"/>
    <col min="4850" max="4850" width="3.5" style="26" bestFit="1" customWidth="1"/>
    <col min="4851" max="5105" width="3" style="26"/>
    <col min="5106" max="5106" width="3.5" style="26" bestFit="1" customWidth="1"/>
    <col min="5107" max="5361" width="3" style="26"/>
    <col min="5362" max="5362" width="3.5" style="26" bestFit="1" customWidth="1"/>
    <col min="5363" max="5617" width="3" style="26"/>
    <col min="5618" max="5618" width="3.5" style="26" bestFit="1" customWidth="1"/>
    <col min="5619" max="5873" width="3" style="26"/>
    <col min="5874" max="5874" width="3.5" style="26" bestFit="1" customWidth="1"/>
    <col min="5875" max="6129" width="3" style="26"/>
    <col min="6130" max="6130" width="3.5" style="26" bestFit="1" customWidth="1"/>
    <col min="6131" max="6385" width="3" style="26"/>
    <col min="6386" max="6386" width="3.5" style="26" bestFit="1" customWidth="1"/>
    <col min="6387" max="6641" width="3" style="26"/>
    <col min="6642" max="6642" width="3.5" style="26" bestFit="1" customWidth="1"/>
    <col min="6643" max="6897" width="3" style="26"/>
    <col min="6898" max="6898" width="3.5" style="26" bestFit="1" customWidth="1"/>
    <col min="6899" max="7153" width="3" style="26"/>
    <col min="7154" max="7154" width="3.5" style="26" bestFit="1" customWidth="1"/>
    <col min="7155" max="7409" width="3" style="26"/>
    <col min="7410" max="7410" width="3.5" style="26" bestFit="1" customWidth="1"/>
    <col min="7411" max="7665" width="3" style="26"/>
    <col min="7666" max="7666" width="3.5" style="26" bestFit="1" customWidth="1"/>
    <col min="7667" max="7921" width="3" style="26"/>
    <col min="7922" max="7922" width="3.5" style="26" bestFit="1" customWidth="1"/>
    <col min="7923" max="8177" width="3" style="26"/>
    <col min="8178" max="8178" width="3.5" style="26" bestFit="1" customWidth="1"/>
    <col min="8179" max="8433" width="3" style="26"/>
    <col min="8434" max="8434" width="3.5" style="26" bestFit="1" customWidth="1"/>
    <col min="8435" max="8689" width="3" style="26"/>
    <col min="8690" max="8690" width="3.5" style="26" bestFit="1" customWidth="1"/>
    <col min="8691" max="8945" width="3" style="26"/>
    <col min="8946" max="8946" width="3.5" style="26" bestFit="1" customWidth="1"/>
    <col min="8947" max="9201" width="3" style="26"/>
    <col min="9202" max="9202" width="3.5" style="26" bestFit="1" customWidth="1"/>
    <col min="9203" max="9457" width="3" style="26"/>
    <col min="9458" max="9458" width="3.5" style="26" bestFit="1" customWidth="1"/>
    <col min="9459" max="9713" width="3" style="26"/>
    <col min="9714" max="9714" width="3.5" style="26" bestFit="1" customWidth="1"/>
    <col min="9715" max="9969" width="3" style="26"/>
    <col min="9970" max="9970" width="3.5" style="26" bestFit="1" customWidth="1"/>
    <col min="9971" max="10225" width="3" style="26"/>
    <col min="10226" max="10226" width="3.5" style="26" bestFit="1" customWidth="1"/>
    <col min="10227" max="10481" width="3" style="26"/>
    <col min="10482" max="10482" width="3.5" style="26" bestFit="1" customWidth="1"/>
    <col min="10483" max="10737" width="3" style="26"/>
    <col min="10738" max="10738" width="3.5" style="26" bestFit="1" customWidth="1"/>
    <col min="10739" max="10993" width="3" style="26"/>
    <col min="10994" max="10994" width="3.5" style="26" bestFit="1" customWidth="1"/>
    <col min="10995" max="11249" width="3" style="26"/>
    <col min="11250" max="11250" width="3.5" style="26" bestFit="1" customWidth="1"/>
    <col min="11251" max="11505" width="3" style="26"/>
    <col min="11506" max="11506" width="3.5" style="26" bestFit="1" customWidth="1"/>
    <col min="11507" max="11761" width="3" style="26"/>
    <col min="11762" max="11762" width="3.5" style="26" bestFit="1" customWidth="1"/>
    <col min="11763" max="12017" width="3" style="26"/>
    <col min="12018" max="12018" width="3.5" style="26" bestFit="1" customWidth="1"/>
    <col min="12019" max="12273" width="3" style="26"/>
    <col min="12274" max="12274" width="3.5" style="26" bestFit="1" customWidth="1"/>
    <col min="12275" max="12529" width="3" style="26"/>
    <col min="12530" max="12530" width="3.5" style="26" bestFit="1" customWidth="1"/>
    <col min="12531" max="12785" width="3" style="26"/>
    <col min="12786" max="12786" width="3.5" style="26" bestFit="1" customWidth="1"/>
    <col min="12787" max="13041" width="3" style="26"/>
    <col min="13042" max="13042" width="3.5" style="26" bestFit="1" customWidth="1"/>
    <col min="13043" max="13297" width="3" style="26"/>
    <col min="13298" max="13298" width="3.5" style="26" bestFit="1" customWidth="1"/>
    <col min="13299" max="13553" width="3" style="26"/>
    <col min="13554" max="13554" width="3.5" style="26" bestFit="1" customWidth="1"/>
    <col min="13555" max="13809" width="3" style="26"/>
    <col min="13810" max="13810" width="3.5" style="26" bestFit="1" customWidth="1"/>
    <col min="13811" max="14065" width="3" style="26"/>
    <col min="14066" max="14066" width="3.5" style="26" bestFit="1" customWidth="1"/>
    <col min="14067" max="14321" width="3" style="26"/>
    <col min="14322" max="14322" width="3.5" style="26" bestFit="1" customWidth="1"/>
    <col min="14323" max="14577" width="3" style="26"/>
    <col min="14578" max="14578" width="3.5" style="26" bestFit="1" customWidth="1"/>
    <col min="14579" max="14833" width="3" style="26"/>
    <col min="14834" max="14834" width="3.5" style="26" bestFit="1" customWidth="1"/>
    <col min="14835" max="15089" width="3" style="26"/>
    <col min="15090" max="15090" width="3.5" style="26" bestFit="1" customWidth="1"/>
    <col min="15091" max="15345" width="3" style="26"/>
    <col min="15346" max="15346" width="3.5" style="26" bestFit="1" customWidth="1"/>
    <col min="15347" max="15601" width="3" style="26"/>
    <col min="15602" max="15602" width="3.5" style="26" bestFit="1" customWidth="1"/>
    <col min="15603" max="15857" width="3" style="26"/>
    <col min="15858" max="15858" width="3.5" style="26" bestFit="1" customWidth="1"/>
    <col min="15859" max="16113" width="3" style="26"/>
    <col min="16114" max="16114" width="3.5" style="26" bestFit="1" customWidth="1"/>
    <col min="16115" max="16384" width="3" style="26"/>
  </cols>
  <sheetData>
    <row r="1" spans="1:28" ht="20.100000000000001" customHeight="1">
      <c r="A1" s="28"/>
      <c r="B1" s="32" t="s">
        <v>5</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68</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52</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7" customFormat="1" ht="39.950000000000003" customHeight="1">
      <c r="A8" s="28"/>
      <c r="B8" s="28"/>
      <c r="C8" s="28" t="s">
        <v>71</v>
      </c>
      <c r="D8" s="28"/>
      <c r="E8" s="28"/>
      <c r="F8" s="28"/>
      <c r="G8" s="28"/>
      <c r="H8" s="28"/>
      <c r="I8" s="28"/>
      <c r="J8" s="28"/>
      <c r="K8" s="28"/>
      <c r="L8" s="28"/>
      <c r="M8" s="28"/>
      <c r="N8" s="28"/>
      <c r="O8" s="28"/>
      <c r="P8" s="28"/>
      <c r="Q8" s="28"/>
      <c r="R8" s="28"/>
      <c r="S8" s="28"/>
      <c r="T8" s="28"/>
      <c r="U8" s="28"/>
      <c r="V8" s="28"/>
      <c r="W8" s="28"/>
      <c r="X8" s="28"/>
      <c r="Y8" s="28"/>
      <c r="Z8" s="28"/>
      <c r="AA8" s="28"/>
      <c r="AB8" s="28"/>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39.950000000000003" customHeight="1">
      <c r="A10" s="29"/>
      <c r="B10" s="251" t="s">
        <v>24</v>
      </c>
      <c r="C10" s="251"/>
      <c r="D10" s="251"/>
      <c r="E10" s="251"/>
      <c r="F10" s="251"/>
      <c r="G10" s="251"/>
      <c r="H10" s="414" t="str">
        <f>'(様式4号)完了届'!$H$10</f>
        <v>明治33年1月0日</v>
      </c>
      <c r="I10" s="414"/>
      <c r="J10" s="414"/>
      <c r="K10" s="414"/>
      <c r="L10" s="414"/>
      <c r="M10" s="414"/>
      <c r="N10" s="251" t="s">
        <v>11</v>
      </c>
      <c r="O10" s="251"/>
      <c r="P10" s="251"/>
      <c r="Q10" s="251"/>
      <c r="R10" s="251"/>
      <c r="S10" s="251"/>
      <c r="T10" s="424" t="str">
        <f>'(様式4号)完了届'!$R$10</f>
        <v>指令も産第号</v>
      </c>
      <c r="U10" s="424"/>
      <c r="V10" s="424"/>
      <c r="W10" s="424"/>
      <c r="X10" s="424"/>
      <c r="Y10" s="424"/>
      <c r="Z10" s="424"/>
      <c r="AA10" s="424"/>
      <c r="AB10" s="29"/>
    </row>
    <row r="11" spans="1:28" s="27" customFormat="1" ht="20.100000000000001" customHeight="1">
      <c r="A11" s="28"/>
      <c r="B11" s="251" t="s">
        <v>4</v>
      </c>
      <c r="C11" s="251"/>
      <c r="D11" s="251"/>
      <c r="E11" s="251"/>
      <c r="F11" s="251"/>
      <c r="G11" s="251"/>
      <c r="H11" s="415" t="e">
        <f>'(別記様式)交付申請書'!$F$10</f>
        <v>#NUM!</v>
      </c>
      <c r="I11" s="415"/>
      <c r="J11" s="415"/>
      <c r="K11" s="415"/>
      <c r="L11" s="415"/>
      <c r="M11" s="415"/>
      <c r="N11" s="251" t="s">
        <v>56</v>
      </c>
      <c r="O11" s="251"/>
      <c r="P11" s="251"/>
      <c r="Q11" s="251"/>
      <c r="R11" s="251"/>
      <c r="S11" s="251"/>
      <c r="T11" s="452" t="str">
        <f>基本情報設定シート!$C$10</f>
        <v>松江市職場環境改善支援事業補助金</v>
      </c>
      <c r="U11" s="452"/>
      <c r="V11" s="452"/>
      <c r="W11" s="452"/>
      <c r="X11" s="452"/>
      <c r="Y11" s="452"/>
      <c r="Z11" s="452"/>
      <c r="AA11" s="452"/>
      <c r="AB11" s="28"/>
    </row>
    <row r="12" spans="1:28" s="27" customFormat="1" ht="20.100000000000001" customHeight="1">
      <c r="A12" s="28"/>
      <c r="B12" s="36" t="s">
        <v>13</v>
      </c>
      <c r="C12" s="39"/>
      <c r="D12" s="39"/>
      <c r="E12" s="39"/>
      <c r="F12" s="39"/>
      <c r="G12" s="39"/>
      <c r="H12" s="39"/>
      <c r="I12" s="39"/>
      <c r="J12" s="39"/>
      <c r="K12" s="43"/>
      <c r="L12" s="51" t="str">
        <f>基本情報設定シート!$C$11</f>
        <v>職場環境改善支援事業</v>
      </c>
      <c r="M12" s="59"/>
      <c r="N12" s="59"/>
      <c r="O12" s="59"/>
      <c r="P12" s="59"/>
      <c r="Q12" s="59"/>
      <c r="R12" s="59"/>
      <c r="S12" s="59"/>
      <c r="T12" s="59"/>
      <c r="U12" s="59"/>
      <c r="V12" s="59"/>
      <c r="W12" s="59"/>
      <c r="X12" s="59"/>
      <c r="Y12" s="59"/>
      <c r="Z12" s="59"/>
      <c r="AA12" s="75"/>
      <c r="AB12" s="28"/>
    </row>
    <row r="13" spans="1:28" s="27" customFormat="1" ht="39.950000000000003" customHeight="1">
      <c r="A13" s="28"/>
      <c r="B13" s="36" t="s">
        <v>72</v>
      </c>
      <c r="C13" s="39"/>
      <c r="D13" s="39"/>
      <c r="E13" s="39"/>
      <c r="F13" s="253" t="s">
        <v>25</v>
      </c>
      <c r="G13" s="253"/>
      <c r="H13" s="253"/>
      <c r="I13" s="253"/>
      <c r="J13" s="253"/>
      <c r="K13" s="255"/>
      <c r="L13" s="53">
        <f>'(様式5号)実績報告書'!$K$16</f>
        <v>0</v>
      </c>
      <c r="M13" s="61"/>
      <c r="N13" s="61"/>
      <c r="O13" s="61"/>
      <c r="P13" s="61"/>
      <c r="Q13" s="61"/>
      <c r="R13" s="61"/>
      <c r="S13" s="61"/>
      <c r="T13" s="61"/>
      <c r="U13" s="61"/>
      <c r="V13" s="61"/>
      <c r="W13" s="61"/>
      <c r="X13" s="61"/>
      <c r="Y13" s="61"/>
      <c r="Z13" s="259" t="s">
        <v>9</v>
      </c>
      <c r="AA13" s="275"/>
      <c r="AB13" s="28"/>
    </row>
    <row r="14" spans="1:28" s="27" customFormat="1" ht="39.950000000000003" customHeight="1">
      <c r="A14" s="28"/>
      <c r="B14" s="36"/>
      <c r="C14" s="39"/>
      <c r="D14" s="39"/>
      <c r="E14" s="39"/>
      <c r="F14" s="446" t="s">
        <v>12</v>
      </c>
      <c r="G14" s="446"/>
      <c r="H14" s="446"/>
      <c r="I14" s="446"/>
      <c r="J14" s="446"/>
      <c r="K14" s="447"/>
      <c r="L14" s="449"/>
      <c r="M14" s="451"/>
      <c r="N14" s="451"/>
      <c r="O14" s="451"/>
      <c r="P14" s="451"/>
      <c r="Q14" s="451"/>
      <c r="R14" s="451"/>
      <c r="S14" s="451"/>
      <c r="T14" s="451"/>
      <c r="U14" s="451"/>
      <c r="V14" s="451"/>
      <c r="W14" s="451"/>
      <c r="X14" s="451"/>
      <c r="Y14" s="451"/>
      <c r="Z14" s="455" t="s">
        <v>9</v>
      </c>
      <c r="AA14" s="458"/>
      <c r="AB14" s="28"/>
    </row>
    <row r="15" spans="1:28" s="27" customFormat="1" ht="20.100000000000001" customHeight="1">
      <c r="A15" s="28"/>
      <c r="B15" s="252" t="s">
        <v>187</v>
      </c>
      <c r="C15" s="253"/>
      <c r="D15" s="253"/>
      <c r="E15" s="253"/>
      <c r="F15" s="253"/>
      <c r="G15" s="253"/>
      <c r="H15" s="253"/>
      <c r="I15" s="253"/>
      <c r="J15" s="253"/>
      <c r="K15" s="255"/>
      <c r="L15" s="450"/>
      <c r="M15" s="66" t="s">
        <v>39</v>
      </c>
      <c r="N15" s="66"/>
      <c r="O15" s="66"/>
      <c r="P15" s="66"/>
      <c r="Q15" s="66"/>
      <c r="R15" s="66"/>
      <c r="S15" s="66"/>
      <c r="T15" s="28" t="s">
        <v>23</v>
      </c>
      <c r="U15" s="28"/>
      <c r="V15" s="453"/>
      <c r="W15" s="453"/>
      <c r="X15" s="453"/>
      <c r="Y15" s="453"/>
      <c r="Z15" s="456" t="s">
        <v>9</v>
      </c>
      <c r="AA15" s="459"/>
      <c r="AB15" s="28"/>
    </row>
    <row r="16" spans="1:28" s="27" customFormat="1" ht="20.100000000000001" customHeight="1">
      <c r="A16" s="28"/>
      <c r="B16" s="443"/>
      <c r="C16" s="445"/>
      <c r="D16" s="445"/>
      <c r="E16" s="445"/>
      <c r="F16" s="445"/>
      <c r="G16" s="445"/>
      <c r="H16" s="445"/>
      <c r="I16" s="445"/>
      <c r="J16" s="445"/>
      <c r="K16" s="448"/>
      <c r="L16" s="450"/>
      <c r="M16" s="66" t="s">
        <v>39</v>
      </c>
      <c r="N16" s="66"/>
      <c r="O16" s="66"/>
      <c r="P16" s="66"/>
      <c r="Q16" s="66"/>
      <c r="R16" s="66"/>
      <c r="S16" s="66"/>
      <c r="T16" s="28" t="s">
        <v>23</v>
      </c>
      <c r="U16" s="28"/>
      <c r="V16" s="453"/>
      <c r="W16" s="453"/>
      <c r="X16" s="453"/>
      <c r="Y16" s="453"/>
      <c r="Z16" s="456" t="s">
        <v>9</v>
      </c>
      <c r="AA16" s="459"/>
      <c r="AB16" s="28"/>
    </row>
    <row r="17" spans="1:28" s="27" customFormat="1" ht="20.100000000000001" customHeight="1">
      <c r="A17" s="28"/>
      <c r="B17" s="443"/>
      <c r="C17" s="445"/>
      <c r="D17" s="445"/>
      <c r="E17" s="445"/>
      <c r="F17" s="445"/>
      <c r="G17" s="445"/>
      <c r="H17" s="445"/>
      <c r="I17" s="445"/>
      <c r="J17" s="445"/>
      <c r="K17" s="448"/>
      <c r="L17" s="450"/>
      <c r="M17" s="66" t="s">
        <v>39</v>
      </c>
      <c r="N17" s="66"/>
      <c r="O17" s="66"/>
      <c r="P17" s="66"/>
      <c r="Q17" s="66"/>
      <c r="R17" s="66"/>
      <c r="S17" s="66"/>
      <c r="T17" s="28" t="s">
        <v>23</v>
      </c>
      <c r="U17" s="28"/>
      <c r="V17" s="453"/>
      <c r="W17" s="453"/>
      <c r="X17" s="453"/>
      <c r="Y17" s="453"/>
      <c r="Z17" s="456" t="s">
        <v>9</v>
      </c>
      <c r="AA17" s="459"/>
      <c r="AB17" s="28"/>
    </row>
    <row r="18" spans="1:28" s="27" customFormat="1" ht="19.5" customHeight="1">
      <c r="A18" s="28"/>
      <c r="B18" s="443"/>
      <c r="C18" s="445"/>
      <c r="D18" s="445"/>
      <c r="E18" s="445"/>
      <c r="F18" s="445"/>
      <c r="G18" s="445"/>
      <c r="H18" s="445"/>
      <c r="I18" s="445"/>
      <c r="J18" s="445"/>
      <c r="K18" s="448"/>
      <c r="L18" s="450"/>
      <c r="M18" s="28"/>
      <c r="N18" s="28"/>
      <c r="O18" s="28"/>
      <c r="P18" s="28"/>
      <c r="Q18" s="28"/>
      <c r="R18" s="28"/>
      <c r="S18" s="29" t="s">
        <v>74</v>
      </c>
      <c r="T18" s="29"/>
      <c r="U18" s="29"/>
      <c r="V18" s="453">
        <v>0</v>
      </c>
      <c r="W18" s="453"/>
      <c r="X18" s="453"/>
      <c r="Y18" s="453"/>
      <c r="Z18" s="456" t="s">
        <v>9</v>
      </c>
      <c r="AA18" s="459"/>
      <c r="AB18" s="28"/>
    </row>
    <row r="19" spans="1:28" s="27" customFormat="1" ht="19.5" customHeight="1">
      <c r="A19" s="28"/>
      <c r="B19" s="444"/>
      <c r="C19" s="446"/>
      <c r="D19" s="446"/>
      <c r="E19" s="446"/>
      <c r="F19" s="446"/>
      <c r="G19" s="446"/>
      <c r="H19" s="446"/>
      <c r="I19" s="446"/>
      <c r="J19" s="446"/>
      <c r="K19" s="447"/>
      <c r="L19" s="450"/>
      <c r="M19" s="28"/>
      <c r="N19" s="28"/>
      <c r="O19" s="28"/>
      <c r="P19" s="28"/>
      <c r="Q19" s="28"/>
      <c r="R19" s="28"/>
      <c r="S19" s="29"/>
      <c r="T19" s="29"/>
      <c r="U19" s="29"/>
      <c r="V19" s="454"/>
      <c r="W19" s="454"/>
      <c r="X19" s="454"/>
      <c r="Y19" s="454"/>
      <c r="Z19" s="457"/>
      <c r="AA19" s="459"/>
      <c r="AB19" s="28"/>
    </row>
    <row r="20" spans="1:28" s="27" customFormat="1" ht="39.950000000000003" customHeight="1">
      <c r="A20" s="28"/>
      <c r="B20" s="36" t="s">
        <v>102</v>
      </c>
      <c r="C20" s="39"/>
      <c r="D20" s="39"/>
      <c r="E20" s="39"/>
      <c r="F20" s="39"/>
      <c r="G20" s="39"/>
      <c r="H20" s="39"/>
      <c r="I20" s="39"/>
      <c r="J20" s="39"/>
      <c r="K20" s="43"/>
      <c r="L20" s="53">
        <f>L14</f>
        <v>0</v>
      </c>
      <c r="M20" s="61"/>
      <c r="N20" s="61"/>
      <c r="O20" s="61"/>
      <c r="P20" s="61"/>
      <c r="Q20" s="61"/>
      <c r="R20" s="61"/>
      <c r="S20" s="61"/>
      <c r="T20" s="61"/>
      <c r="U20" s="61"/>
      <c r="V20" s="61"/>
      <c r="W20" s="61"/>
      <c r="X20" s="61"/>
      <c r="Y20" s="61"/>
      <c r="Z20" s="259" t="s">
        <v>9</v>
      </c>
      <c r="AA20" s="275"/>
      <c r="AB20" s="28"/>
    </row>
    <row r="21" spans="1:28" s="27" customFormat="1" ht="39.950000000000003" customHeight="1">
      <c r="A21" s="28"/>
      <c r="B21" s="36" t="s">
        <v>103</v>
      </c>
      <c r="C21" s="39"/>
      <c r="D21" s="39"/>
      <c r="E21" s="39"/>
      <c r="F21" s="39"/>
      <c r="G21" s="39"/>
      <c r="H21" s="39"/>
      <c r="I21" s="39"/>
      <c r="J21" s="39"/>
      <c r="K21" s="43"/>
      <c r="L21" s="53">
        <v>0</v>
      </c>
      <c r="M21" s="61"/>
      <c r="N21" s="61"/>
      <c r="O21" s="61"/>
      <c r="P21" s="61"/>
      <c r="Q21" s="61"/>
      <c r="R21" s="61"/>
      <c r="S21" s="61"/>
      <c r="T21" s="61"/>
      <c r="U21" s="61"/>
      <c r="V21" s="61"/>
      <c r="W21" s="61"/>
      <c r="X21" s="61"/>
      <c r="Y21" s="61"/>
      <c r="Z21" s="259" t="s">
        <v>9</v>
      </c>
      <c r="AA21" s="275"/>
      <c r="AB21" s="28"/>
    </row>
    <row r="22" spans="1:28" s="27" customFormat="1" ht="39.950000000000003" customHeight="1">
      <c r="A22" s="28"/>
      <c r="B22" s="36" t="s">
        <v>22</v>
      </c>
      <c r="C22" s="39"/>
      <c r="D22" s="39"/>
      <c r="E22" s="39"/>
      <c r="F22" s="39"/>
      <c r="G22" s="39"/>
      <c r="H22" s="39"/>
      <c r="I22" s="39"/>
      <c r="J22" s="39"/>
      <c r="K22" s="43"/>
      <c r="L22" s="288" t="s">
        <v>188</v>
      </c>
      <c r="M22" s="291"/>
      <c r="N22" s="291"/>
      <c r="O22" s="291"/>
      <c r="P22" s="291"/>
      <c r="Q22" s="291"/>
      <c r="R22" s="291"/>
      <c r="S22" s="291"/>
      <c r="T22" s="291"/>
      <c r="U22" s="291"/>
      <c r="V22" s="291"/>
      <c r="W22" s="291"/>
      <c r="X22" s="291"/>
      <c r="Y22" s="291"/>
      <c r="Z22" s="291"/>
      <c r="AA22" s="294"/>
      <c r="AB22" s="28"/>
    </row>
    <row r="23" spans="1:28" ht="20.100000000000001" customHeight="1">
      <c r="A23" s="33"/>
      <c r="B23" s="33"/>
      <c r="C23" s="33"/>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33"/>
    </row>
  </sheetData>
  <sheetProtection password="CA99"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Z2" sqref="Z2"/>
    </sheetView>
  </sheetViews>
  <sheetFormatPr defaultColWidth="3" defaultRowHeight="18.75" customHeight="1"/>
  <cols>
    <col min="1" max="1" width="3.625" style="26" customWidth="1"/>
    <col min="2" max="2" width="2" style="26" customWidth="1"/>
    <col min="3" max="22" width="4.125" style="26" customWidth="1"/>
    <col min="23" max="23" width="2" style="26" customWidth="1"/>
    <col min="24" max="24" width="3.625" style="26" customWidth="1"/>
    <col min="25" max="253" width="3" style="26"/>
    <col min="254" max="254" width="3.5" style="26" bestFit="1" customWidth="1"/>
    <col min="255" max="509" width="3" style="26"/>
    <col min="510" max="510" width="3.5" style="26" bestFit="1" customWidth="1"/>
    <col min="511" max="765" width="3" style="26"/>
    <col min="766" max="766" width="3.5" style="26" bestFit="1" customWidth="1"/>
    <col min="767" max="1021" width="3" style="26"/>
    <col min="1022" max="1022" width="3.5" style="26" bestFit="1" customWidth="1"/>
    <col min="1023" max="1277" width="3" style="26"/>
    <col min="1278" max="1278" width="3.5" style="26" bestFit="1" customWidth="1"/>
    <col min="1279" max="1533" width="3" style="26"/>
    <col min="1534" max="1534" width="3.5" style="26" bestFit="1" customWidth="1"/>
    <col min="1535" max="1789" width="3" style="26"/>
    <col min="1790" max="1790" width="3.5" style="26" bestFit="1" customWidth="1"/>
    <col min="1791" max="2045" width="3" style="26"/>
    <col min="2046" max="2046" width="3.5" style="26" bestFit="1" customWidth="1"/>
    <col min="2047" max="2301" width="3" style="26"/>
    <col min="2302" max="2302" width="3.5" style="26" bestFit="1" customWidth="1"/>
    <col min="2303" max="2557" width="3" style="26"/>
    <col min="2558" max="2558" width="3.5" style="26" bestFit="1" customWidth="1"/>
    <col min="2559" max="2813" width="3" style="26"/>
    <col min="2814" max="2814" width="3.5" style="26" bestFit="1" customWidth="1"/>
    <col min="2815" max="3069" width="3" style="26"/>
    <col min="3070" max="3070" width="3.5" style="26" bestFit="1" customWidth="1"/>
    <col min="3071" max="3325" width="3" style="26"/>
    <col min="3326" max="3326" width="3.5" style="26" bestFit="1" customWidth="1"/>
    <col min="3327" max="3581" width="3" style="26"/>
    <col min="3582" max="3582" width="3.5" style="26" bestFit="1" customWidth="1"/>
    <col min="3583" max="3837" width="3" style="26"/>
    <col min="3838" max="3838" width="3.5" style="26" bestFit="1" customWidth="1"/>
    <col min="3839" max="4093" width="3" style="26"/>
    <col min="4094" max="4094" width="3.5" style="26" bestFit="1" customWidth="1"/>
    <col min="4095" max="4349" width="3" style="26"/>
    <col min="4350" max="4350" width="3.5" style="26" bestFit="1" customWidth="1"/>
    <col min="4351" max="4605" width="3" style="26"/>
    <col min="4606" max="4606" width="3.5" style="26" bestFit="1" customWidth="1"/>
    <col min="4607" max="4861" width="3" style="26"/>
    <col min="4862" max="4862" width="3.5" style="26" bestFit="1" customWidth="1"/>
    <col min="4863" max="5117" width="3" style="26"/>
    <col min="5118" max="5118" width="3.5" style="26" bestFit="1" customWidth="1"/>
    <col min="5119" max="5373" width="3" style="26"/>
    <col min="5374" max="5374" width="3.5" style="26" bestFit="1" customWidth="1"/>
    <col min="5375" max="5629" width="3" style="26"/>
    <col min="5630" max="5630" width="3.5" style="26" bestFit="1" customWidth="1"/>
    <col min="5631" max="5885" width="3" style="26"/>
    <col min="5886" max="5886" width="3.5" style="26" bestFit="1" customWidth="1"/>
    <col min="5887" max="6141" width="3" style="26"/>
    <col min="6142" max="6142" width="3.5" style="26" bestFit="1" customWidth="1"/>
    <col min="6143" max="6397" width="3" style="26"/>
    <col min="6398" max="6398" width="3.5" style="26" bestFit="1" customWidth="1"/>
    <col min="6399" max="6653" width="3" style="26"/>
    <col min="6654" max="6654" width="3.5" style="26" bestFit="1" customWidth="1"/>
    <col min="6655" max="6909" width="3" style="26"/>
    <col min="6910" max="6910" width="3.5" style="26" bestFit="1" customWidth="1"/>
    <col min="6911" max="7165" width="3" style="26"/>
    <col min="7166" max="7166" width="3.5" style="26" bestFit="1" customWidth="1"/>
    <col min="7167" max="7421" width="3" style="26"/>
    <col min="7422" max="7422" width="3.5" style="26" bestFit="1" customWidth="1"/>
    <col min="7423" max="7677" width="3" style="26"/>
    <col min="7678" max="7678" width="3.5" style="26" bestFit="1" customWidth="1"/>
    <col min="7679" max="7933" width="3" style="26"/>
    <col min="7934" max="7934" width="3.5" style="26" bestFit="1" customWidth="1"/>
    <col min="7935" max="8189" width="3" style="26"/>
    <col min="8190" max="8190" width="3.5" style="26" bestFit="1" customWidth="1"/>
    <col min="8191" max="8445" width="3" style="26"/>
    <col min="8446" max="8446" width="3.5" style="26" bestFit="1" customWidth="1"/>
    <col min="8447" max="8701" width="3" style="26"/>
    <col min="8702" max="8702" width="3.5" style="26" bestFit="1" customWidth="1"/>
    <col min="8703" max="8957" width="3" style="26"/>
    <col min="8958" max="8958" width="3.5" style="26" bestFit="1" customWidth="1"/>
    <col min="8959" max="9213" width="3" style="26"/>
    <col min="9214" max="9214" width="3.5" style="26" bestFit="1" customWidth="1"/>
    <col min="9215" max="9469" width="3" style="26"/>
    <col min="9470" max="9470" width="3.5" style="26" bestFit="1" customWidth="1"/>
    <col min="9471" max="9725" width="3" style="26"/>
    <col min="9726" max="9726" width="3.5" style="26" bestFit="1" customWidth="1"/>
    <col min="9727" max="9981" width="3" style="26"/>
    <col min="9982" max="9982" width="3.5" style="26" bestFit="1" customWidth="1"/>
    <col min="9983" max="10237" width="3" style="26"/>
    <col min="10238" max="10238" width="3.5" style="26" bestFit="1" customWidth="1"/>
    <col min="10239" max="10493" width="3" style="26"/>
    <col min="10494" max="10494" width="3.5" style="26" bestFit="1" customWidth="1"/>
    <col min="10495" max="10749" width="3" style="26"/>
    <col min="10750" max="10750" width="3.5" style="26" bestFit="1" customWidth="1"/>
    <col min="10751" max="11005" width="3" style="26"/>
    <col min="11006" max="11006" width="3.5" style="26" bestFit="1" customWidth="1"/>
    <col min="11007" max="11261" width="3" style="26"/>
    <col min="11262" max="11262" width="3.5" style="26" bestFit="1" customWidth="1"/>
    <col min="11263" max="11517" width="3" style="26"/>
    <col min="11518" max="11518" width="3.5" style="26" bestFit="1" customWidth="1"/>
    <col min="11519" max="11773" width="3" style="26"/>
    <col min="11774" max="11774" width="3.5" style="26" bestFit="1" customWidth="1"/>
    <col min="11775" max="12029" width="3" style="26"/>
    <col min="12030" max="12030" width="3.5" style="26" bestFit="1" customWidth="1"/>
    <col min="12031" max="12285" width="3" style="26"/>
    <col min="12286" max="12286" width="3.5" style="26" bestFit="1" customWidth="1"/>
    <col min="12287" max="12541" width="3" style="26"/>
    <col min="12542" max="12542" width="3.5" style="26" bestFit="1" customWidth="1"/>
    <col min="12543" max="12797" width="3" style="26"/>
    <col min="12798" max="12798" width="3.5" style="26" bestFit="1" customWidth="1"/>
    <col min="12799" max="13053" width="3" style="26"/>
    <col min="13054" max="13054" width="3.5" style="26" bestFit="1" customWidth="1"/>
    <col min="13055" max="13309" width="3" style="26"/>
    <col min="13310" max="13310" width="3.5" style="26" bestFit="1" customWidth="1"/>
    <col min="13311" max="13565" width="3" style="26"/>
    <col min="13566" max="13566" width="3.5" style="26" bestFit="1" customWidth="1"/>
    <col min="13567" max="13821" width="3" style="26"/>
    <col min="13822" max="13822" width="3.5" style="26" bestFit="1" customWidth="1"/>
    <col min="13823" max="14077" width="3" style="26"/>
    <col min="14078" max="14078" width="3.5" style="26" bestFit="1" customWidth="1"/>
    <col min="14079" max="14333" width="3" style="26"/>
    <col min="14334" max="14334" width="3.5" style="26" bestFit="1" customWidth="1"/>
    <col min="14335" max="14589" width="3" style="26"/>
    <col min="14590" max="14590" width="3.5" style="26" bestFit="1" customWidth="1"/>
    <col min="14591" max="14845" width="3" style="26"/>
    <col min="14846" max="14846" width="3.5" style="26" bestFit="1" customWidth="1"/>
    <col min="14847" max="15101" width="3" style="26"/>
    <col min="15102" max="15102" width="3.5" style="26" bestFit="1" customWidth="1"/>
    <col min="15103" max="15357" width="3" style="26"/>
    <col min="15358" max="15358" width="3.5" style="26" bestFit="1" customWidth="1"/>
    <col min="15359" max="15613" width="3" style="26"/>
    <col min="15614" max="15614" width="3.5" style="26" bestFit="1" customWidth="1"/>
    <col min="15615" max="15869" width="3" style="26"/>
    <col min="15870" max="15870" width="3.5" style="26" bestFit="1" customWidth="1"/>
    <col min="15871" max="16125" width="3" style="26"/>
    <col min="16126" max="16126" width="3.5" style="26" bestFit="1" customWidth="1"/>
    <col min="16127" max="16384" width="3" style="26"/>
  </cols>
  <sheetData>
    <row r="1" spans="1:24" ht="9.9499999999999993" customHeight="1">
      <c r="A1" s="33"/>
      <c r="B1" s="33"/>
      <c r="C1" s="33"/>
      <c r="D1" s="33"/>
      <c r="E1" s="33"/>
      <c r="F1" s="33"/>
      <c r="G1" s="33"/>
      <c r="H1" s="33"/>
      <c r="I1" s="33"/>
      <c r="J1" s="33"/>
      <c r="K1" s="33"/>
      <c r="L1" s="33"/>
      <c r="M1" s="33"/>
      <c r="N1" s="33"/>
      <c r="O1" s="33"/>
      <c r="P1" s="33"/>
      <c r="Q1" s="33"/>
      <c r="R1" s="33"/>
      <c r="S1" s="33"/>
      <c r="T1" s="33"/>
      <c r="U1" s="33"/>
      <c r="V1" s="33"/>
      <c r="W1" s="33"/>
      <c r="X1" s="33"/>
    </row>
    <row r="2" spans="1:24" ht="18.75" customHeight="1">
      <c r="A2" s="28"/>
      <c r="B2" s="461" t="s">
        <v>108</v>
      </c>
      <c r="C2" s="461"/>
      <c r="D2" s="461"/>
      <c r="E2" s="461"/>
      <c r="F2" s="461"/>
      <c r="G2" s="461"/>
      <c r="H2" s="461"/>
      <c r="I2" s="461"/>
      <c r="J2" s="461"/>
      <c r="K2" s="461"/>
      <c r="L2" s="461"/>
      <c r="M2" s="461"/>
      <c r="N2" s="461"/>
      <c r="O2" s="461"/>
      <c r="P2" s="461"/>
      <c r="Q2" s="461"/>
      <c r="R2" s="461"/>
      <c r="S2" s="461"/>
      <c r="T2" s="461"/>
      <c r="U2" s="461"/>
      <c r="V2" s="461"/>
      <c r="W2" s="461"/>
      <c r="X2" s="461"/>
    </row>
    <row r="3" spans="1:24" ht="18.75" customHeight="1">
      <c r="A3" s="28"/>
      <c r="B3" s="32"/>
      <c r="C3" s="32"/>
      <c r="D3" s="32"/>
      <c r="E3" s="32"/>
      <c r="F3" s="32"/>
      <c r="G3" s="32"/>
      <c r="H3" s="32"/>
      <c r="I3" s="32"/>
      <c r="J3" s="32"/>
      <c r="K3" s="32"/>
      <c r="L3" s="32"/>
      <c r="M3" s="32"/>
      <c r="N3" s="32"/>
      <c r="O3" s="32"/>
      <c r="P3" s="32"/>
      <c r="Q3" s="32"/>
      <c r="R3" s="32"/>
      <c r="S3" s="32"/>
      <c r="T3" s="32"/>
      <c r="U3" s="32"/>
      <c r="V3" s="32"/>
      <c r="W3" s="32"/>
      <c r="X3" s="32"/>
    </row>
    <row r="4" spans="1:24" ht="18.75" customHeight="1">
      <c r="A4" s="460" t="s">
        <v>106</v>
      </c>
      <c r="B4" s="460"/>
      <c r="C4" s="460"/>
      <c r="D4" s="460"/>
      <c r="E4" s="460"/>
      <c r="F4" s="460"/>
      <c r="G4" s="460"/>
      <c r="H4" s="460"/>
      <c r="I4" s="460"/>
      <c r="J4" s="460"/>
      <c r="K4" s="460"/>
      <c r="L4" s="460"/>
      <c r="M4" s="460"/>
      <c r="N4" s="460"/>
      <c r="O4" s="460"/>
      <c r="P4" s="460"/>
      <c r="Q4" s="460"/>
      <c r="R4" s="460"/>
      <c r="S4" s="460"/>
      <c r="T4" s="460"/>
      <c r="U4" s="460"/>
      <c r="V4" s="460"/>
      <c r="W4" s="460"/>
      <c r="X4" s="460"/>
    </row>
    <row r="5" spans="1:24" ht="18.75" customHeight="1">
      <c r="A5" s="460"/>
      <c r="B5" s="460"/>
      <c r="C5" s="460"/>
      <c r="D5" s="460"/>
      <c r="E5" s="460"/>
      <c r="F5" s="460"/>
      <c r="G5" s="460"/>
      <c r="H5" s="460"/>
      <c r="I5" s="460"/>
      <c r="J5" s="460"/>
      <c r="K5" s="460"/>
      <c r="L5" s="460"/>
      <c r="M5" s="460"/>
      <c r="N5" s="460"/>
      <c r="O5" s="460"/>
      <c r="P5" s="460"/>
      <c r="Q5" s="460"/>
      <c r="R5" s="460"/>
      <c r="S5" s="460"/>
      <c r="T5" s="460"/>
      <c r="U5" s="460"/>
      <c r="V5" s="460"/>
      <c r="W5" s="460"/>
      <c r="X5" s="460"/>
    </row>
    <row r="6" spans="1:24" ht="18.75" customHeight="1">
      <c r="A6" s="460"/>
      <c r="B6" s="460"/>
      <c r="C6" s="460"/>
      <c r="D6" s="460"/>
      <c r="E6" s="460"/>
      <c r="F6" s="460"/>
      <c r="G6" s="460"/>
      <c r="H6" s="460"/>
      <c r="I6" s="460"/>
      <c r="J6" s="460"/>
      <c r="K6" s="460"/>
      <c r="L6" s="460"/>
      <c r="M6" s="460"/>
      <c r="N6" s="460"/>
      <c r="O6" s="460"/>
      <c r="P6" s="460"/>
      <c r="Q6" s="460"/>
      <c r="R6" s="460"/>
      <c r="S6" s="460"/>
      <c r="T6" s="460"/>
      <c r="U6" s="460"/>
      <c r="V6" s="460"/>
      <c r="W6" s="460"/>
      <c r="X6" s="460"/>
    </row>
    <row r="7" spans="1:24" ht="18.75" customHeight="1">
      <c r="A7" s="30"/>
      <c r="B7" s="33"/>
      <c r="C7" s="33"/>
      <c r="D7" s="33"/>
      <c r="E7" s="33"/>
      <c r="F7" s="33"/>
      <c r="G7" s="33"/>
      <c r="H7" s="33"/>
      <c r="I7" s="33"/>
      <c r="J7" s="33"/>
      <c r="K7" s="33"/>
      <c r="L7" s="33"/>
      <c r="M7" s="33"/>
      <c r="N7" s="33"/>
      <c r="O7" s="33"/>
      <c r="P7" s="522"/>
      <c r="Q7" s="527">
        <f>'(様式7号)交付請求書'!$U$3</f>
        <v>0</v>
      </c>
      <c r="R7" s="527"/>
      <c r="S7" s="527"/>
      <c r="T7" s="527"/>
      <c r="U7" s="527"/>
      <c r="V7" s="527"/>
      <c r="W7" s="271"/>
      <c r="X7" s="33"/>
    </row>
    <row r="8" spans="1:24" ht="18.75" customHeight="1">
      <c r="A8" s="31"/>
      <c r="B8" s="34" t="s">
        <v>26</v>
      </c>
      <c r="C8" s="34"/>
      <c r="D8" s="34"/>
      <c r="E8" s="34"/>
      <c r="F8" s="34"/>
      <c r="G8" s="34"/>
      <c r="H8" s="34"/>
      <c r="I8" s="31"/>
      <c r="J8" s="31"/>
      <c r="K8" s="33"/>
      <c r="L8" s="33"/>
      <c r="M8" s="33"/>
      <c r="N8" s="33"/>
      <c r="O8" s="33"/>
      <c r="P8" s="33"/>
      <c r="Q8" s="33"/>
      <c r="R8" s="33"/>
      <c r="S8" s="33"/>
      <c r="T8" s="33"/>
      <c r="U8" s="33"/>
      <c r="V8" s="33"/>
      <c r="W8" s="33"/>
      <c r="X8" s="33"/>
    </row>
    <row r="9" spans="1:24" s="27" customFormat="1" ht="18.75" customHeight="1">
      <c r="A9" s="28"/>
      <c r="B9" s="66"/>
      <c r="C9" s="28"/>
      <c r="D9" s="28"/>
      <c r="E9" s="28"/>
      <c r="F9" s="28"/>
      <c r="G9" s="28"/>
      <c r="H9" s="28"/>
      <c r="I9" s="28"/>
      <c r="J9" s="28"/>
      <c r="K9" s="28"/>
      <c r="L9" s="28"/>
      <c r="M9" s="28"/>
      <c r="N9" s="28"/>
      <c r="O9" s="28"/>
      <c r="P9" s="28"/>
      <c r="Q9" s="28"/>
      <c r="R9" s="28"/>
      <c r="S9" s="28"/>
      <c r="T9" s="28"/>
      <c r="U9" s="28"/>
      <c r="V9" s="28"/>
      <c r="W9" s="28"/>
      <c r="X9" s="28"/>
    </row>
    <row r="10" spans="1:24" s="27" customFormat="1" ht="15" customHeight="1">
      <c r="A10" s="28"/>
      <c r="B10" s="28" t="s">
        <v>31</v>
      </c>
      <c r="C10" s="28"/>
      <c r="D10" s="28"/>
      <c r="E10" s="28"/>
      <c r="F10" s="28"/>
      <c r="G10" s="28"/>
      <c r="H10" s="28"/>
      <c r="I10" s="28"/>
      <c r="J10" s="28"/>
      <c r="K10" s="28"/>
      <c r="L10" s="28"/>
      <c r="M10" s="28"/>
      <c r="N10" s="28"/>
      <c r="O10" s="28"/>
      <c r="P10" s="28"/>
      <c r="Q10" s="28"/>
      <c r="R10" s="28"/>
      <c r="S10" s="28"/>
      <c r="T10" s="28"/>
      <c r="U10" s="28"/>
      <c r="V10" s="28"/>
      <c r="W10" s="28"/>
      <c r="X10" s="28"/>
    </row>
    <row r="11" spans="1:24" s="27" customFormat="1" ht="14.1" customHeight="1">
      <c r="A11" s="28"/>
      <c r="B11" s="28"/>
      <c r="C11" s="463" t="s">
        <v>27</v>
      </c>
      <c r="D11" s="475"/>
      <c r="E11" s="475"/>
      <c r="F11" s="475"/>
      <c r="G11" s="486">
        <f>基本情報設定シート!$C$9</f>
        <v>0</v>
      </c>
      <c r="H11" s="486"/>
      <c r="I11" s="486"/>
      <c r="J11" s="486"/>
      <c r="K11" s="486"/>
      <c r="L11" s="486"/>
      <c r="M11" s="486"/>
      <c r="N11" s="486"/>
      <c r="O11" s="486"/>
      <c r="P11" s="486"/>
      <c r="Q11" s="486"/>
      <c r="R11" s="486"/>
      <c r="S11" s="486"/>
      <c r="T11" s="486"/>
      <c r="U11" s="486"/>
      <c r="V11" s="530"/>
      <c r="W11" s="544"/>
      <c r="X11" s="28"/>
    </row>
    <row r="12" spans="1:24" s="27" customFormat="1" ht="14.1" customHeight="1">
      <c r="A12" s="28"/>
      <c r="B12" s="28"/>
      <c r="C12" s="464"/>
      <c r="D12" s="476"/>
      <c r="E12" s="476"/>
      <c r="F12" s="476"/>
      <c r="G12" s="487"/>
      <c r="H12" s="487"/>
      <c r="I12" s="487"/>
      <c r="J12" s="487"/>
      <c r="K12" s="487"/>
      <c r="L12" s="487"/>
      <c r="M12" s="487"/>
      <c r="N12" s="487"/>
      <c r="O12" s="487"/>
      <c r="P12" s="487"/>
      <c r="Q12" s="487"/>
      <c r="R12" s="487"/>
      <c r="S12" s="487"/>
      <c r="T12" s="487"/>
      <c r="U12" s="487"/>
      <c r="V12" s="531"/>
      <c r="W12" s="544"/>
      <c r="X12" s="28"/>
    </row>
    <row r="13" spans="1:24" s="27" customFormat="1" ht="14.1" customHeight="1">
      <c r="A13" s="28"/>
      <c r="B13" s="28"/>
      <c r="C13" s="464"/>
      <c r="D13" s="476"/>
      <c r="E13" s="476"/>
      <c r="F13" s="476"/>
      <c r="G13" s="487"/>
      <c r="H13" s="487"/>
      <c r="I13" s="487"/>
      <c r="J13" s="487"/>
      <c r="K13" s="487"/>
      <c r="L13" s="487"/>
      <c r="M13" s="487"/>
      <c r="N13" s="487"/>
      <c r="O13" s="487"/>
      <c r="P13" s="487"/>
      <c r="Q13" s="487"/>
      <c r="R13" s="487"/>
      <c r="S13" s="487"/>
      <c r="T13" s="487"/>
      <c r="U13" s="487"/>
      <c r="V13" s="531"/>
      <c r="W13" s="544"/>
      <c r="X13" s="28"/>
    </row>
    <row r="14" spans="1:24" s="27" customFormat="1" ht="35.25" customHeight="1">
      <c r="A14" s="28"/>
      <c r="B14" s="28"/>
      <c r="C14" s="464" t="s">
        <v>69</v>
      </c>
      <c r="D14" s="476"/>
      <c r="E14" s="476"/>
      <c r="F14" s="476"/>
      <c r="G14" s="488"/>
      <c r="H14" s="488"/>
      <c r="I14" s="488"/>
      <c r="J14" s="488"/>
      <c r="K14" s="488"/>
      <c r="L14" s="488"/>
      <c r="M14" s="488"/>
      <c r="N14" s="476" t="s">
        <v>2</v>
      </c>
      <c r="O14" s="476"/>
      <c r="P14" s="476"/>
      <c r="Q14" s="528"/>
      <c r="R14" s="528"/>
      <c r="S14" s="528"/>
      <c r="T14" s="528"/>
      <c r="U14" s="528"/>
      <c r="V14" s="532"/>
      <c r="W14" s="544"/>
      <c r="X14" s="28"/>
    </row>
    <row r="15" spans="1:24" s="27" customFormat="1" ht="14.1" customHeight="1">
      <c r="A15" s="28"/>
      <c r="B15" s="28"/>
      <c r="C15" s="464" t="s">
        <v>77</v>
      </c>
      <c r="D15" s="476"/>
      <c r="E15" s="476"/>
      <c r="F15" s="476"/>
      <c r="G15" s="489" t="str">
        <f>基本情報設定シート!$C$3&amp;"　"&amp;基本情報設定シート!$C$4&amp;"　"&amp;基本情報設定シート!$C$5</f>
        <v>　　</v>
      </c>
      <c r="H15" s="489"/>
      <c r="I15" s="489"/>
      <c r="J15" s="489"/>
      <c r="K15" s="489"/>
      <c r="L15" s="489"/>
      <c r="M15" s="489"/>
      <c r="N15" s="476"/>
      <c r="O15" s="476"/>
      <c r="P15" s="476"/>
      <c r="Q15" s="528"/>
      <c r="R15" s="528"/>
      <c r="S15" s="528"/>
      <c r="T15" s="528"/>
      <c r="U15" s="528"/>
      <c r="V15" s="532"/>
      <c r="W15" s="544"/>
      <c r="X15" s="28"/>
    </row>
    <row r="16" spans="1:24" s="27" customFormat="1" ht="14.1" customHeight="1">
      <c r="A16" s="28"/>
      <c r="B16" s="28"/>
      <c r="C16" s="464"/>
      <c r="D16" s="476"/>
      <c r="E16" s="476"/>
      <c r="F16" s="476"/>
      <c r="G16" s="489"/>
      <c r="H16" s="489"/>
      <c r="I16" s="489"/>
      <c r="J16" s="489"/>
      <c r="K16" s="489"/>
      <c r="L16" s="489"/>
      <c r="M16" s="489"/>
      <c r="N16" s="476"/>
      <c r="O16" s="476"/>
      <c r="P16" s="476"/>
      <c r="Q16" s="528"/>
      <c r="R16" s="528"/>
      <c r="S16" s="528"/>
      <c r="T16" s="528"/>
      <c r="U16" s="528"/>
      <c r="V16" s="532"/>
      <c r="W16" s="544"/>
      <c r="X16" s="28"/>
    </row>
    <row r="17" spans="1:24" s="27" customFormat="1" ht="14.1" customHeight="1">
      <c r="A17" s="28"/>
      <c r="B17" s="66"/>
      <c r="C17" s="465"/>
      <c r="D17" s="477"/>
      <c r="E17" s="477"/>
      <c r="F17" s="477"/>
      <c r="G17" s="490"/>
      <c r="H17" s="490"/>
      <c r="I17" s="490"/>
      <c r="J17" s="490"/>
      <c r="K17" s="490"/>
      <c r="L17" s="490"/>
      <c r="M17" s="490"/>
      <c r="N17" s="477"/>
      <c r="O17" s="477"/>
      <c r="P17" s="477"/>
      <c r="Q17" s="529"/>
      <c r="R17" s="529"/>
      <c r="S17" s="529"/>
      <c r="T17" s="529"/>
      <c r="U17" s="529"/>
      <c r="V17" s="533"/>
      <c r="W17" s="544"/>
      <c r="X17" s="28"/>
    </row>
    <row r="18" spans="1:24" s="27" customFormat="1" ht="18.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row>
    <row r="19" spans="1:24" s="27" customFormat="1" ht="18.75" customHeight="1">
      <c r="A19" s="28"/>
      <c r="B19" s="28"/>
      <c r="C19" s="28" t="s">
        <v>75</v>
      </c>
      <c r="D19" s="28"/>
      <c r="E19" s="28"/>
      <c r="F19" s="28"/>
      <c r="G19" s="28"/>
      <c r="H19" s="28"/>
      <c r="I19" s="28"/>
      <c r="J19" s="28"/>
      <c r="K19" s="28"/>
      <c r="L19" s="28"/>
      <c r="M19" s="28"/>
      <c r="N19" s="28"/>
      <c r="O19" s="28"/>
      <c r="P19" s="28"/>
      <c r="Q19" s="28"/>
      <c r="R19" s="28"/>
      <c r="S19" s="28"/>
      <c r="T19" s="28"/>
      <c r="U19" s="28"/>
      <c r="V19" s="28"/>
      <c r="W19" s="28"/>
      <c r="X19" s="28"/>
    </row>
    <row r="20" spans="1:24" s="27" customFormat="1" ht="1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row>
    <row r="21" spans="1:24" s="27" customFormat="1" ht="15" customHeight="1">
      <c r="A21" s="29" t="s">
        <v>1</v>
      </c>
      <c r="B21" s="29"/>
      <c r="C21" s="29"/>
      <c r="D21" s="29"/>
      <c r="E21" s="29"/>
      <c r="F21" s="29"/>
      <c r="G21" s="29"/>
      <c r="H21" s="29"/>
      <c r="I21" s="29"/>
      <c r="J21" s="29"/>
      <c r="K21" s="29"/>
      <c r="L21" s="29"/>
      <c r="M21" s="29"/>
      <c r="N21" s="29"/>
      <c r="O21" s="29"/>
      <c r="P21" s="29"/>
      <c r="Q21" s="29"/>
      <c r="R21" s="29"/>
      <c r="S21" s="29"/>
      <c r="T21" s="29"/>
      <c r="U21" s="29"/>
      <c r="V21" s="29"/>
      <c r="W21" s="29"/>
      <c r="X21" s="29"/>
    </row>
    <row r="22" spans="1:24" s="27" customFormat="1" ht="1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row>
    <row r="23" spans="1:24" ht="15" customHeight="1">
      <c r="A23" s="33"/>
      <c r="B23" s="33"/>
      <c r="C23" s="466" t="s">
        <v>79</v>
      </c>
      <c r="D23" s="478"/>
      <c r="E23" s="478"/>
      <c r="F23" s="478"/>
      <c r="G23" s="478"/>
      <c r="H23" s="496" t="str">
        <f>基本情報設定シート!$C$10</f>
        <v>松江市職場環境改善支援事業補助金</v>
      </c>
      <c r="I23" s="496"/>
      <c r="J23" s="496"/>
      <c r="K23" s="496"/>
      <c r="L23" s="496"/>
      <c r="M23" s="496"/>
      <c r="N23" s="496"/>
      <c r="O23" s="496"/>
      <c r="P23" s="496"/>
      <c r="Q23" s="496"/>
      <c r="R23" s="496"/>
      <c r="S23" s="496"/>
      <c r="T23" s="496"/>
      <c r="U23" s="496"/>
      <c r="V23" s="534"/>
      <c r="W23" s="545"/>
      <c r="X23" s="33"/>
    </row>
    <row r="24" spans="1:24" ht="15" customHeight="1">
      <c r="A24" s="33"/>
      <c r="B24" s="33"/>
      <c r="C24" s="467"/>
      <c r="D24" s="479"/>
      <c r="E24" s="479"/>
      <c r="F24" s="479"/>
      <c r="G24" s="479"/>
      <c r="H24" s="497"/>
      <c r="I24" s="497"/>
      <c r="J24" s="497"/>
      <c r="K24" s="497"/>
      <c r="L24" s="497"/>
      <c r="M24" s="497"/>
      <c r="N24" s="497"/>
      <c r="O24" s="497"/>
      <c r="P24" s="497"/>
      <c r="Q24" s="497"/>
      <c r="R24" s="497"/>
      <c r="S24" s="497"/>
      <c r="T24" s="497"/>
      <c r="U24" s="497"/>
      <c r="V24" s="535"/>
      <c r="W24" s="545"/>
      <c r="X24" s="33"/>
    </row>
    <row r="25" spans="1:24" ht="15" customHeight="1">
      <c r="A25" s="33"/>
      <c r="B25" s="33"/>
      <c r="C25" s="468"/>
      <c r="D25" s="480"/>
      <c r="E25" s="480"/>
      <c r="F25" s="480"/>
      <c r="G25" s="480"/>
      <c r="H25" s="498"/>
      <c r="I25" s="498"/>
      <c r="J25" s="498"/>
      <c r="K25" s="498"/>
      <c r="L25" s="498"/>
      <c r="M25" s="498"/>
      <c r="N25" s="498"/>
      <c r="O25" s="520"/>
      <c r="P25" s="520"/>
      <c r="Q25" s="520"/>
      <c r="R25" s="520"/>
      <c r="S25" s="520"/>
      <c r="T25" s="520"/>
      <c r="U25" s="520"/>
      <c r="V25" s="536"/>
      <c r="W25" s="545"/>
      <c r="X25" s="33"/>
    </row>
    <row r="26" spans="1:24" ht="15.95" customHeight="1">
      <c r="A26" s="33"/>
      <c r="B26" s="33"/>
      <c r="C26" s="469" t="s">
        <v>83</v>
      </c>
      <c r="D26" s="481"/>
      <c r="E26" s="481"/>
      <c r="F26" s="481"/>
      <c r="G26" s="491"/>
      <c r="H26" s="499"/>
      <c r="I26" s="199"/>
      <c r="J26" s="199"/>
      <c r="K26" s="199"/>
      <c r="L26" s="199" t="s">
        <v>107</v>
      </c>
      <c r="M26" s="199"/>
      <c r="N26" s="517" t="s">
        <v>21</v>
      </c>
      <c r="O26" s="362"/>
      <c r="P26" s="523"/>
      <c r="Q26" s="199"/>
      <c r="R26" s="199"/>
      <c r="S26" s="199"/>
      <c r="T26" s="199"/>
      <c r="U26" s="199" t="s">
        <v>104</v>
      </c>
      <c r="V26" s="227"/>
      <c r="W26" s="33"/>
      <c r="X26" s="33"/>
    </row>
    <row r="27" spans="1:24" ht="15.95" customHeight="1">
      <c r="A27" s="33"/>
      <c r="B27" s="33"/>
      <c r="C27" s="470"/>
      <c r="D27" s="482"/>
      <c r="E27" s="482"/>
      <c r="F27" s="482"/>
      <c r="G27" s="492"/>
      <c r="H27" s="500"/>
      <c r="I27" s="506"/>
      <c r="J27" s="506"/>
      <c r="K27" s="506"/>
      <c r="L27" s="506"/>
      <c r="M27" s="506"/>
      <c r="N27" s="518"/>
      <c r="O27" s="121"/>
      <c r="P27" s="524"/>
      <c r="Q27" s="506"/>
      <c r="R27" s="506"/>
      <c r="S27" s="506"/>
      <c r="T27" s="506"/>
      <c r="U27" s="397"/>
      <c r="V27" s="537"/>
      <c r="W27" s="33"/>
      <c r="X27" s="33"/>
    </row>
    <row r="28" spans="1:24" ht="24" customHeight="1">
      <c r="A28" s="33"/>
      <c r="B28" s="33"/>
      <c r="C28" s="471"/>
      <c r="D28" s="483"/>
      <c r="E28" s="483"/>
      <c r="F28" s="483"/>
      <c r="G28" s="493"/>
      <c r="H28" s="501" t="s">
        <v>7</v>
      </c>
      <c r="I28" s="507"/>
      <c r="J28" s="507"/>
      <c r="K28" s="511"/>
      <c r="L28" s="511"/>
      <c r="M28" s="514" t="s">
        <v>110</v>
      </c>
      <c r="N28" s="502"/>
      <c r="O28" s="368"/>
      <c r="P28" s="513"/>
      <c r="Q28" s="507" t="s">
        <v>0</v>
      </c>
      <c r="R28" s="507"/>
      <c r="S28" s="507"/>
      <c r="T28" s="511"/>
      <c r="U28" s="511"/>
      <c r="V28" s="538" t="s">
        <v>110</v>
      </c>
      <c r="W28" s="33"/>
      <c r="X28" s="33"/>
    </row>
    <row r="29" spans="1:24" ht="20.100000000000001" customHeight="1">
      <c r="A29" s="33"/>
      <c r="B29" s="33"/>
      <c r="C29" s="469" t="s">
        <v>85</v>
      </c>
      <c r="D29" s="481"/>
      <c r="E29" s="481"/>
      <c r="F29" s="481"/>
      <c r="G29" s="491"/>
      <c r="H29" s="499" t="s">
        <v>190</v>
      </c>
      <c r="I29" s="199"/>
      <c r="J29" s="199"/>
      <c r="K29" s="199"/>
      <c r="L29" s="512"/>
      <c r="M29" s="515" t="s">
        <v>88</v>
      </c>
      <c r="N29" s="519"/>
      <c r="O29" s="491"/>
      <c r="P29" s="525"/>
      <c r="Q29" s="525"/>
      <c r="R29" s="525"/>
      <c r="S29" s="525"/>
      <c r="T29" s="525"/>
      <c r="U29" s="525"/>
      <c r="V29" s="539"/>
      <c r="W29" s="546"/>
      <c r="X29" s="33"/>
    </row>
    <row r="30" spans="1:24" ht="20.100000000000001" customHeight="1">
      <c r="A30" s="33"/>
      <c r="B30" s="33"/>
      <c r="C30" s="472"/>
      <c r="D30" s="484"/>
      <c r="E30" s="484"/>
      <c r="F30" s="484"/>
      <c r="G30" s="494"/>
      <c r="H30" s="502" t="s">
        <v>189</v>
      </c>
      <c r="I30" s="508"/>
      <c r="J30" s="508"/>
      <c r="K30" s="508"/>
      <c r="L30" s="513" t="s">
        <v>110</v>
      </c>
      <c r="M30" s="516"/>
      <c r="N30" s="484"/>
      <c r="O30" s="494"/>
      <c r="P30" s="526"/>
      <c r="Q30" s="526"/>
      <c r="R30" s="526"/>
      <c r="S30" s="526"/>
      <c r="T30" s="526"/>
      <c r="U30" s="526"/>
      <c r="V30" s="540"/>
      <c r="W30" s="546"/>
      <c r="X30" s="33"/>
    </row>
    <row r="31" spans="1:24" ht="20.100000000000001" customHeight="1">
      <c r="A31" s="33"/>
      <c r="B31" s="33"/>
      <c r="C31" s="469" t="s">
        <v>69</v>
      </c>
      <c r="D31" s="481"/>
      <c r="E31" s="481"/>
      <c r="F31" s="481"/>
      <c r="G31" s="491"/>
      <c r="H31" s="499"/>
      <c r="I31" s="199"/>
      <c r="J31" s="199"/>
      <c r="K31" s="199"/>
      <c r="L31" s="199"/>
      <c r="M31" s="199"/>
      <c r="N31" s="199"/>
      <c r="O31" s="199"/>
      <c r="P31" s="199"/>
      <c r="Q31" s="199"/>
      <c r="R31" s="199"/>
      <c r="S31" s="199"/>
      <c r="T31" s="199"/>
      <c r="U31" s="199"/>
      <c r="V31" s="227"/>
      <c r="W31" s="33"/>
      <c r="X31" s="33"/>
    </row>
    <row r="32" spans="1:24" ht="20.100000000000001" customHeight="1">
      <c r="A32" s="33"/>
      <c r="B32" s="33"/>
      <c r="C32" s="472"/>
      <c r="D32" s="484"/>
      <c r="E32" s="484"/>
      <c r="F32" s="484"/>
      <c r="G32" s="494"/>
      <c r="H32" s="503"/>
      <c r="I32" s="508"/>
      <c r="J32" s="508"/>
      <c r="K32" s="508"/>
      <c r="L32" s="508"/>
      <c r="M32" s="508"/>
      <c r="N32" s="508"/>
      <c r="O32" s="508"/>
      <c r="P32" s="508"/>
      <c r="Q32" s="508"/>
      <c r="R32" s="508"/>
      <c r="S32" s="508"/>
      <c r="T32" s="508"/>
      <c r="U32" s="508"/>
      <c r="V32" s="541"/>
      <c r="W32" s="33"/>
      <c r="X32" s="33"/>
    </row>
    <row r="33" spans="1:24" ht="20.100000000000001" customHeight="1">
      <c r="A33" s="33"/>
      <c r="B33" s="33"/>
      <c r="C33" s="469" t="s">
        <v>87</v>
      </c>
      <c r="D33" s="481"/>
      <c r="E33" s="481"/>
      <c r="F33" s="481"/>
      <c r="G33" s="491"/>
      <c r="H33" s="504"/>
      <c r="I33" s="509"/>
      <c r="J33" s="509"/>
      <c r="K33" s="509"/>
      <c r="L33" s="509"/>
      <c r="M33" s="509"/>
      <c r="N33" s="509"/>
      <c r="O33" s="509"/>
      <c r="P33" s="509"/>
      <c r="Q33" s="509"/>
      <c r="R33" s="509"/>
      <c r="S33" s="509"/>
      <c r="T33" s="509"/>
      <c r="U33" s="509"/>
      <c r="V33" s="542"/>
      <c r="W33" s="547"/>
      <c r="X33" s="33"/>
    </row>
    <row r="34" spans="1:24" ht="20.100000000000001" customHeight="1">
      <c r="A34" s="33"/>
      <c r="B34" s="33"/>
      <c r="C34" s="473"/>
      <c r="D34" s="485"/>
      <c r="E34" s="485"/>
      <c r="F34" s="485"/>
      <c r="G34" s="495"/>
      <c r="H34" s="505"/>
      <c r="I34" s="510"/>
      <c r="J34" s="510"/>
      <c r="K34" s="510"/>
      <c r="L34" s="510"/>
      <c r="M34" s="510"/>
      <c r="N34" s="510"/>
      <c r="O34" s="510"/>
      <c r="P34" s="510"/>
      <c r="Q34" s="510"/>
      <c r="R34" s="510"/>
      <c r="S34" s="510"/>
      <c r="T34" s="510"/>
      <c r="U34" s="510"/>
      <c r="V34" s="543"/>
      <c r="W34" s="547"/>
      <c r="X34" s="33"/>
    </row>
    <row r="35" spans="1:24" ht="18.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row>
    <row r="36" spans="1:24" ht="9" customHeight="1">
      <c r="A36" s="33"/>
      <c r="B36" s="462"/>
      <c r="C36" s="462"/>
      <c r="D36" s="462"/>
      <c r="E36" s="462"/>
      <c r="F36" s="462"/>
      <c r="G36" s="462"/>
      <c r="H36" s="462"/>
      <c r="I36" s="462"/>
      <c r="J36" s="462"/>
      <c r="K36" s="462"/>
      <c r="L36" s="462"/>
      <c r="M36" s="462"/>
      <c r="N36" s="462"/>
      <c r="O36" s="462"/>
      <c r="P36" s="462"/>
      <c r="Q36" s="462"/>
      <c r="R36" s="462"/>
      <c r="S36" s="462"/>
      <c r="T36" s="462"/>
      <c r="U36" s="462"/>
      <c r="V36" s="462"/>
      <c r="W36" s="462"/>
      <c r="X36" s="33"/>
    </row>
    <row r="37" spans="1:24" ht="18.75" customHeight="1">
      <c r="A37" s="33"/>
      <c r="B37" s="33" t="s">
        <v>17</v>
      </c>
      <c r="C37" s="28"/>
      <c r="D37" s="28"/>
      <c r="E37" s="28"/>
      <c r="F37" s="33"/>
      <c r="G37" s="33"/>
      <c r="H37" s="33"/>
      <c r="I37" s="33"/>
      <c r="J37" s="33"/>
      <c r="K37" s="33"/>
      <c r="L37" s="33"/>
      <c r="M37" s="33"/>
      <c r="N37" s="33"/>
      <c r="O37" s="33"/>
      <c r="P37" s="33"/>
      <c r="Q37" s="33"/>
      <c r="R37" s="33"/>
      <c r="S37" s="33"/>
      <c r="T37" s="33"/>
      <c r="U37" s="33"/>
      <c r="V37" s="33"/>
      <c r="W37" s="33"/>
      <c r="X37" s="33"/>
    </row>
    <row r="38" spans="1:24" ht="17.100000000000001" customHeight="1">
      <c r="A38" s="33"/>
      <c r="B38" s="33"/>
      <c r="C38" s="474"/>
      <c r="D38" s="474"/>
      <c r="E38" s="28" t="s">
        <v>48</v>
      </c>
      <c r="F38" s="33"/>
      <c r="G38" s="33"/>
      <c r="H38" s="33"/>
      <c r="I38" s="33"/>
      <c r="J38" s="33"/>
      <c r="K38" s="33"/>
      <c r="L38" s="33"/>
      <c r="M38" s="33"/>
      <c r="N38" s="33"/>
      <c r="O38" s="33"/>
      <c r="P38" s="33"/>
      <c r="Q38" s="33"/>
      <c r="R38" s="33"/>
      <c r="S38" s="33"/>
      <c r="T38" s="33"/>
      <c r="U38" s="33"/>
      <c r="V38" s="33"/>
      <c r="W38" s="33"/>
      <c r="X38" s="33"/>
    </row>
    <row r="39" spans="1:24" ht="17.100000000000001" customHeight="1">
      <c r="A39" s="33"/>
      <c r="B39" s="33"/>
      <c r="C39" s="474"/>
      <c r="D39" s="474"/>
      <c r="E39" s="28" t="s">
        <v>73</v>
      </c>
      <c r="F39" s="33"/>
      <c r="G39" s="33"/>
      <c r="H39" s="33"/>
      <c r="I39" s="33"/>
      <c r="J39" s="33"/>
      <c r="K39" s="33"/>
      <c r="L39" s="33"/>
      <c r="M39" s="33"/>
      <c r="N39" s="33"/>
      <c r="O39" s="33"/>
      <c r="P39" s="33"/>
      <c r="Q39" s="33"/>
      <c r="R39" s="33"/>
      <c r="S39" s="33"/>
      <c r="T39" s="33"/>
      <c r="U39" s="33"/>
      <c r="V39" s="33"/>
      <c r="W39" s="33"/>
      <c r="X39" s="33"/>
    </row>
    <row r="40" spans="1:24" ht="18.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row>
    <row r="41" spans="1:24" ht="20.100000000000001" customHeight="1">
      <c r="A41" s="33"/>
      <c r="B41" s="33"/>
      <c r="C41" s="33"/>
      <c r="D41" s="33"/>
      <c r="E41" s="33"/>
      <c r="F41" s="33"/>
      <c r="G41" s="33"/>
      <c r="H41" s="33"/>
      <c r="I41" s="33"/>
      <c r="J41" s="33"/>
      <c r="K41" s="357" t="s">
        <v>64</v>
      </c>
      <c r="L41" s="357"/>
      <c r="M41" s="357"/>
      <c r="N41" s="357"/>
      <c r="O41" s="357"/>
      <c r="P41" s="357"/>
      <c r="Q41" s="357"/>
      <c r="R41" s="357"/>
      <c r="S41" s="357"/>
      <c r="T41" s="357"/>
      <c r="U41" s="357"/>
      <c r="V41" s="357"/>
      <c r="W41" s="357"/>
      <c r="X41" s="33"/>
    </row>
    <row r="42" spans="1:24" ht="20.100000000000001" customHeight="1">
      <c r="A42" s="33"/>
      <c r="B42" s="33"/>
      <c r="C42" s="33"/>
      <c r="D42" s="33"/>
      <c r="E42" s="33"/>
      <c r="F42" s="33"/>
      <c r="G42" s="33"/>
      <c r="H42" s="33"/>
      <c r="I42" s="33"/>
      <c r="J42" s="33"/>
      <c r="K42" s="357" t="s">
        <v>51</v>
      </c>
      <c r="L42" s="357"/>
      <c r="M42" s="357"/>
      <c r="N42" s="357"/>
      <c r="O42" s="521"/>
      <c r="P42" s="521"/>
      <c r="Q42" s="521"/>
      <c r="R42" s="521"/>
      <c r="S42" s="521"/>
      <c r="T42" s="521"/>
      <c r="U42" s="521"/>
      <c r="V42" s="521"/>
      <c r="W42" s="521"/>
      <c r="X42" s="33"/>
    </row>
    <row r="43" spans="1:24" ht="20.100000000000001" customHeight="1">
      <c r="A43" s="33"/>
      <c r="B43" s="33"/>
      <c r="C43" s="33"/>
      <c r="D43" s="33"/>
      <c r="E43" s="33"/>
      <c r="F43" s="33"/>
      <c r="G43" s="33"/>
      <c r="H43" s="33"/>
      <c r="I43" s="33"/>
      <c r="J43" s="33"/>
      <c r="K43" s="357"/>
      <c r="L43" s="357"/>
      <c r="M43" s="357"/>
      <c r="N43" s="357"/>
      <c r="O43" s="521"/>
      <c r="P43" s="521"/>
      <c r="Q43" s="521"/>
      <c r="R43" s="521"/>
      <c r="S43" s="521"/>
      <c r="T43" s="521"/>
      <c r="U43" s="521"/>
      <c r="V43" s="521"/>
      <c r="W43" s="521"/>
      <c r="X43" s="33"/>
    </row>
    <row r="44" spans="1:24" ht="18.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row>
    <row r="45" spans="1:24" ht="18.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row>
  </sheetData>
  <sheetProtection password="CA99" sheet="1" objects="1" scenarios="1" formatCells="0"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pageSetup paperSize="9" scale="93" orientation="portrait" blackAndWhite="1" r:id="rI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blackAndWhite="1" r:id="rId2"/>
  <drawing r:id="rId3"/>
  <legacyDrawing r:id="rId4"/>
  <mc:AlternateContent>
    <mc:Choice xmlns:x14="http://schemas.microsoft.com/office/spreadsheetml/2009/9/main" Requires="x14">
      <controls>
        <mc:AlternateContent>
          <mc:Choice Requires="x14">
            <control shapeId="9217" r:id="rId5"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6"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F10" sqref="F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45</v>
      </c>
    </row>
    <row r="2" spans="1:9">
      <c r="A2" t="s">
        <v>149</v>
      </c>
    </row>
    <row r="3" spans="1:9">
      <c r="A3" t="s">
        <v>78</v>
      </c>
    </row>
    <row r="4" spans="1:9">
      <c r="A4" t="s">
        <v>152</v>
      </c>
    </row>
    <row r="5" spans="1:9">
      <c r="A5" t="s">
        <v>151</v>
      </c>
    </row>
    <row r="8" spans="1:9">
      <c r="A8" t="s">
        <v>148</v>
      </c>
    </row>
    <row r="9" spans="1:9">
      <c r="A9" s="3" t="s">
        <v>114</v>
      </c>
      <c r="B9" s="3" t="s">
        <v>117</v>
      </c>
      <c r="C9" s="3" t="s">
        <v>119</v>
      </c>
      <c r="D9" s="3" t="s">
        <v>120</v>
      </c>
      <c r="E9" s="3" t="s">
        <v>121</v>
      </c>
      <c r="F9" s="3" t="s">
        <v>169</v>
      </c>
      <c r="G9" s="3" t="s">
        <v>123</v>
      </c>
      <c r="H9" s="3" t="s">
        <v>126</v>
      </c>
      <c r="I9" s="3" t="s">
        <v>127</v>
      </c>
    </row>
    <row r="10" spans="1:9">
      <c r="A10" s="4" t="s">
        <v>115</v>
      </c>
      <c r="B10" s="4" t="s">
        <v>128</v>
      </c>
      <c r="C10" s="4" t="s">
        <v>132</v>
      </c>
      <c r="D10" s="4" t="s">
        <v>133</v>
      </c>
      <c r="E10" s="5" t="s">
        <v>135</v>
      </c>
      <c r="F10" s="5" t="s">
        <v>130</v>
      </c>
      <c r="G10" s="4" t="s">
        <v>137</v>
      </c>
      <c r="H10" s="4" t="s">
        <v>143</v>
      </c>
      <c r="I10" s="5" t="s">
        <v>146</v>
      </c>
    </row>
    <row r="11" spans="1:9">
      <c r="A11" s="5" t="s">
        <v>116</v>
      </c>
      <c r="B11" s="5" t="s">
        <v>131</v>
      </c>
      <c r="C11" s="4" t="s">
        <v>156</v>
      </c>
      <c r="D11" s="4" t="s">
        <v>134</v>
      </c>
      <c r="G11" s="4" t="s">
        <v>140</v>
      </c>
      <c r="H11" s="4" t="s">
        <v>50</v>
      </c>
    </row>
    <row r="12" spans="1:9">
      <c r="D12" s="5"/>
      <c r="G12" s="5" t="s">
        <v>141</v>
      </c>
      <c r="H12" s="5" t="s">
        <v>144</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workbookViewId="0">
      <selection activeCell="E11" sqref="E11"/>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219</v>
      </c>
      <c r="B1" s="6" t="s">
        <v>220</v>
      </c>
      <c r="D1" s="1" t="s">
        <v>115</v>
      </c>
      <c r="E1" t="s">
        <v>270</v>
      </c>
      <c r="F1" t="s">
        <v>271</v>
      </c>
    </row>
    <row r="2" spans="1:12">
      <c r="A2" t="s">
        <v>89</v>
      </c>
      <c r="B2" t="s">
        <v>76</v>
      </c>
      <c r="D2" s="7" t="s">
        <v>116</v>
      </c>
      <c r="E2" s="7" t="s">
        <v>270</v>
      </c>
      <c r="F2" s="7" t="s">
        <v>271</v>
      </c>
    </row>
    <row r="3" spans="1:12">
      <c r="A3" t="s">
        <v>221</v>
      </c>
      <c r="B3" t="s">
        <v>239</v>
      </c>
      <c r="D3" t="s">
        <v>128</v>
      </c>
      <c r="E3" t="s">
        <v>199</v>
      </c>
      <c r="F3" t="s">
        <v>254</v>
      </c>
    </row>
    <row r="4" spans="1:12">
      <c r="A4" t="s">
        <v>222</v>
      </c>
      <c r="B4" t="s">
        <v>240</v>
      </c>
      <c r="D4" t="s">
        <v>131</v>
      </c>
      <c r="E4" t="s">
        <v>274</v>
      </c>
    </row>
    <row r="5" spans="1:12">
      <c r="A5" t="s">
        <v>223</v>
      </c>
      <c r="B5" t="s">
        <v>196</v>
      </c>
      <c r="D5" t="s">
        <v>132</v>
      </c>
      <c r="E5" t="s">
        <v>265</v>
      </c>
      <c r="F5" t="s">
        <v>244</v>
      </c>
      <c r="G5" t="s">
        <v>266</v>
      </c>
      <c r="H5" t="s">
        <v>53</v>
      </c>
      <c r="I5" t="s">
        <v>136</v>
      </c>
    </row>
    <row r="6" spans="1:12">
      <c r="A6" t="s">
        <v>44</v>
      </c>
      <c r="B6" t="s">
        <v>241</v>
      </c>
      <c r="D6" t="s">
        <v>156</v>
      </c>
      <c r="E6" t="s">
        <v>267</v>
      </c>
      <c r="F6" t="s">
        <v>225</v>
      </c>
      <c r="G6" t="s">
        <v>268</v>
      </c>
      <c r="H6" t="s">
        <v>109</v>
      </c>
      <c r="I6" t="s">
        <v>269</v>
      </c>
    </row>
    <row r="7" spans="1:12">
      <c r="A7" t="s">
        <v>224</v>
      </c>
      <c r="D7" t="s">
        <v>133</v>
      </c>
      <c r="E7" t="s">
        <v>244</v>
      </c>
      <c r="F7" t="s">
        <v>272</v>
      </c>
      <c r="G7" t="s">
        <v>273</v>
      </c>
      <c r="H7" t="s">
        <v>18</v>
      </c>
      <c r="I7" t="s">
        <v>136</v>
      </c>
    </row>
    <row r="8" spans="1:12">
      <c r="A8" t="s">
        <v>226</v>
      </c>
      <c r="D8" t="s">
        <v>134</v>
      </c>
      <c r="E8" t="s">
        <v>18</v>
      </c>
      <c r="F8" t="s">
        <v>269</v>
      </c>
      <c r="G8" t="s">
        <v>269</v>
      </c>
      <c r="H8" t="s">
        <v>269</v>
      </c>
      <c r="I8" t="s">
        <v>269</v>
      </c>
    </row>
    <row r="9" spans="1:12">
      <c r="A9" t="s">
        <v>227</v>
      </c>
      <c r="D9" t="s">
        <v>135</v>
      </c>
      <c r="E9" s="1" t="s">
        <v>249</v>
      </c>
      <c r="F9" s="1" t="s">
        <v>244</v>
      </c>
      <c r="G9" s="1" t="s">
        <v>250</v>
      </c>
      <c r="H9" s="1" t="s">
        <v>252</v>
      </c>
      <c r="I9" s="1" t="s">
        <v>18</v>
      </c>
      <c r="J9" s="8" t="s">
        <v>109</v>
      </c>
    </row>
    <row r="10" spans="1:12">
      <c r="A10" t="s">
        <v>228</v>
      </c>
      <c r="D10" t="s">
        <v>130</v>
      </c>
      <c r="E10" t="s">
        <v>306</v>
      </c>
      <c r="F10" t="s">
        <v>212</v>
      </c>
    </row>
    <row r="11" spans="1:12">
      <c r="A11" t="s">
        <v>229</v>
      </c>
      <c r="D11" t="s">
        <v>137</v>
      </c>
    </row>
    <row r="12" spans="1:12">
      <c r="A12" t="s">
        <v>105</v>
      </c>
      <c r="D12" t="s">
        <v>140</v>
      </c>
    </row>
    <row r="13" spans="1:12">
      <c r="A13" t="s">
        <v>230</v>
      </c>
      <c r="D13" t="s">
        <v>141</v>
      </c>
    </row>
    <row r="14" spans="1:12">
      <c r="A14" t="s">
        <v>231</v>
      </c>
      <c r="D14" t="s">
        <v>143</v>
      </c>
      <c r="E14" t="s">
        <v>276</v>
      </c>
      <c r="F14" t="s">
        <v>277</v>
      </c>
      <c r="G14" t="s">
        <v>278</v>
      </c>
      <c r="H14" t="s">
        <v>145</v>
      </c>
      <c r="I14" t="s">
        <v>279</v>
      </c>
      <c r="J14" t="s">
        <v>136</v>
      </c>
    </row>
    <row r="15" spans="1:12">
      <c r="A15" t="s">
        <v>233</v>
      </c>
      <c r="D15" t="s">
        <v>50</v>
      </c>
      <c r="E15" t="s">
        <v>276</v>
      </c>
      <c r="F15" t="s">
        <v>277</v>
      </c>
      <c r="G15" t="s">
        <v>278</v>
      </c>
      <c r="H15" t="s">
        <v>176</v>
      </c>
      <c r="I15" t="s">
        <v>145</v>
      </c>
      <c r="J15" t="s">
        <v>279</v>
      </c>
      <c r="K15" t="s">
        <v>136</v>
      </c>
    </row>
    <row r="16" spans="1:12">
      <c r="A16" t="s">
        <v>234</v>
      </c>
      <c r="D16" t="s">
        <v>144</v>
      </c>
      <c r="E16" t="s">
        <v>276</v>
      </c>
      <c r="F16" t="s">
        <v>277</v>
      </c>
      <c r="G16" t="s">
        <v>278</v>
      </c>
      <c r="H16" t="s">
        <v>176</v>
      </c>
      <c r="I16" t="s">
        <v>145</v>
      </c>
      <c r="J16" t="s">
        <v>279</v>
      </c>
      <c r="K16" t="s">
        <v>281</v>
      </c>
      <c r="L16" t="s">
        <v>136</v>
      </c>
    </row>
    <row r="17" spans="1:6">
      <c r="A17" t="s">
        <v>232</v>
      </c>
      <c r="D17" t="s">
        <v>146</v>
      </c>
      <c r="E17" t="s">
        <v>66</v>
      </c>
      <c r="F17" t="s">
        <v>275</v>
      </c>
    </row>
    <row r="18" spans="1:6">
      <c r="A18" t="s">
        <v>198</v>
      </c>
    </row>
    <row r="19" spans="1:6">
      <c r="A19" t="s">
        <v>3</v>
      </c>
    </row>
    <row r="20" spans="1:6">
      <c r="A20" t="s">
        <v>235</v>
      </c>
    </row>
    <row r="21" spans="1:6">
      <c r="A21" t="s">
        <v>236</v>
      </c>
    </row>
    <row r="22" spans="1:6">
      <c r="A22" t="s">
        <v>237</v>
      </c>
    </row>
    <row r="23" spans="1:6">
      <c r="A23" t="s">
        <v>192</v>
      </c>
    </row>
    <row r="24" spans="1:6">
      <c r="A24" t="s">
        <v>182</v>
      </c>
    </row>
    <row r="25" spans="1:6">
      <c r="A25" t="s">
        <v>238</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9" customWidth="1"/>
    <col min="4" max="4" width="38.25" style="9" customWidth="1"/>
  </cols>
  <sheetData>
    <row r="1" spans="1:4">
      <c r="A1" s="10" t="s">
        <v>125</v>
      </c>
      <c r="B1" s="10"/>
      <c r="C1" s="10"/>
      <c r="D1" s="10"/>
    </row>
    <row r="2" spans="1:4" ht="19.5">
      <c r="A2" s="11"/>
      <c r="B2" s="11"/>
      <c r="C2" s="18" t="s">
        <v>168</v>
      </c>
      <c r="D2" s="18" t="s">
        <v>40</v>
      </c>
    </row>
    <row r="3" spans="1:4" ht="24.95" customHeight="1">
      <c r="A3" s="12" t="s">
        <v>157</v>
      </c>
      <c r="B3" s="16" t="s">
        <v>159</v>
      </c>
      <c r="C3" s="19"/>
      <c r="D3" s="16" t="s">
        <v>165</v>
      </c>
    </row>
    <row r="4" spans="1:4" ht="24.95" customHeight="1">
      <c r="A4" s="13"/>
      <c r="B4" s="17" t="s">
        <v>161</v>
      </c>
      <c r="C4" s="20"/>
      <c r="D4" s="17" t="s">
        <v>78</v>
      </c>
    </row>
    <row r="5" spans="1:4" ht="24.95" customHeight="1">
      <c r="A5" s="13"/>
      <c r="B5" s="17" t="s">
        <v>162</v>
      </c>
      <c r="C5" s="20"/>
      <c r="D5" s="17" t="s">
        <v>263</v>
      </c>
    </row>
    <row r="6" spans="1:4" ht="24.95" customHeight="1">
      <c r="A6" s="13"/>
      <c r="B6" s="17" t="s">
        <v>166</v>
      </c>
      <c r="C6" s="20"/>
      <c r="D6" s="17" t="s">
        <v>264</v>
      </c>
    </row>
    <row r="7" spans="1:4" ht="24.95" customHeight="1">
      <c r="A7" s="13"/>
      <c r="B7" s="17" t="s">
        <v>163</v>
      </c>
      <c r="C7" s="21"/>
      <c r="D7" s="24">
        <v>26639</v>
      </c>
    </row>
    <row r="8" spans="1:4" ht="24.95" customHeight="1">
      <c r="A8" s="13"/>
      <c r="B8" s="17" t="s">
        <v>203</v>
      </c>
      <c r="C8" s="22"/>
      <c r="D8" s="25">
        <v>6908540</v>
      </c>
    </row>
    <row r="9" spans="1:4" ht="24.95" customHeight="1">
      <c r="A9" s="13"/>
      <c r="B9" s="17" t="s">
        <v>27</v>
      </c>
      <c r="C9" s="20"/>
      <c r="D9" s="17" t="s">
        <v>167</v>
      </c>
    </row>
    <row r="10" spans="1:4" ht="24.95" customHeight="1">
      <c r="A10" s="14" t="s">
        <v>171</v>
      </c>
      <c r="B10" s="17" t="s">
        <v>112</v>
      </c>
      <c r="C10" s="17" t="s">
        <v>97</v>
      </c>
      <c r="D10" s="17" t="s">
        <v>169</v>
      </c>
    </row>
    <row r="11" spans="1:4" ht="24.95" customHeight="1">
      <c r="A11" s="13"/>
      <c r="B11" s="17" t="s">
        <v>164</v>
      </c>
      <c r="C11" s="20" t="s">
        <v>130</v>
      </c>
      <c r="D11" s="17" t="s">
        <v>130</v>
      </c>
    </row>
    <row r="12" spans="1:4" ht="76.5" customHeight="1">
      <c r="A12" s="15" t="s">
        <v>170</v>
      </c>
      <c r="B12" s="15"/>
      <c r="C12" s="23" t="s">
        <v>258</v>
      </c>
      <c r="D12" s="23"/>
    </row>
  </sheetData>
  <sheetProtection algorithmName="SHA-512" hashValue="sW5mKKQvPaxcES4bf5YC3n7FwCc7hld80tXktB1arMWtS307UNpS34V1Of3XOlDcAMoyTvbfYQcj7PcRIrpzAQ==" saltValue="t7pKGhwF6SRPjw7RHHZYTg=="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93"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19" width="3" style="26"/>
    <col min="20" max="21" width="3.625" style="26" bestFit="1" customWidth="1"/>
    <col min="22" max="22" width="3" style="26"/>
    <col min="23" max="23" width="3.625" style="26" bestFit="1" customWidth="1"/>
    <col min="24" max="282" width="3" style="26"/>
    <col min="283" max="283" width="3.5" style="26" bestFit="1" customWidth="1"/>
    <col min="284" max="538" width="3" style="26"/>
    <col min="539" max="539" width="3.5" style="26" bestFit="1" customWidth="1"/>
    <col min="540" max="794" width="3" style="26"/>
    <col min="795" max="795" width="3.5" style="26" bestFit="1" customWidth="1"/>
    <col min="796" max="1050" width="3" style="26"/>
    <col min="1051" max="1051" width="3.5" style="26" bestFit="1" customWidth="1"/>
    <col min="1052" max="1306" width="3" style="26"/>
    <col min="1307" max="1307" width="3.5" style="26" bestFit="1" customWidth="1"/>
    <col min="1308" max="1562" width="3" style="26"/>
    <col min="1563" max="1563" width="3.5" style="26" bestFit="1" customWidth="1"/>
    <col min="1564" max="1818" width="3" style="26"/>
    <col min="1819" max="1819" width="3.5" style="26" bestFit="1" customWidth="1"/>
    <col min="1820" max="2074" width="3" style="26"/>
    <col min="2075" max="2075" width="3.5" style="26" bestFit="1" customWidth="1"/>
    <col min="2076" max="2330" width="3" style="26"/>
    <col min="2331" max="2331" width="3.5" style="26" bestFit="1" customWidth="1"/>
    <col min="2332" max="2586" width="3" style="26"/>
    <col min="2587" max="2587" width="3.5" style="26" bestFit="1" customWidth="1"/>
    <col min="2588" max="2842" width="3" style="26"/>
    <col min="2843" max="2843" width="3.5" style="26" bestFit="1" customWidth="1"/>
    <col min="2844" max="3098" width="3" style="26"/>
    <col min="3099" max="3099" width="3.5" style="26" bestFit="1" customWidth="1"/>
    <col min="3100" max="3354" width="3" style="26"/>
    <col min="3355" max="3355" width="3.5" style="26" bestFit="1" customWidth="1"/>
    <col min="3356" max="3610" width="3" style="26"/>
    <col min="3611" max="3611" width="3.5" style="26" bestFit="1" customWidth="1"/>
    <col min="3612" max="3866" width="3" style="26"/>
    <col min="3867" max="3867" width="3.5" style="26" bestFit="1" customWidth="1"/>
    <col min="3868" max="4122" width="3" style="26"/>
    <col min="4123" max="4123" width="3.5" style="26" bestFit="1" customWidth="1"/>
    <col min="4124" max="4378" width="3" style="26"/>
    <col min="4379" max="4379" width="3.5" style="26" bestFit="1" customWidth="1"/>
    <col min="4380" max="4634" width="3" style="26"/>
    <col min="4635" max="4635" width="3.5" style="26" bestFit="1" customWidth="1"/>
    <col min="4636" max="4890" width="3" style="26"/>
    <col min="4891" max="4891" width="3.5" style="26" bestFit="1" customWidth="1"/>
    <col min="4892" max="5146" width="3" style="26"/>
    <col min="5147" max="5147" width="3.5" style="26" bestFit="1" customWidth="1"/>
    <col min="5148" max="5402" width="3" style="26"/>
    <col min="5403" max="5403" width="3.5" style="26" bestFit="1" customWidth="1"/>
    <col min="5404" max="5658" width="3" style="26"/>
    <col min="5659" max="5659" width="3.5" style="26" bestFit="1" customWidth="1"/>
    <col min="5660" max="5914" width="3" style="26"/>
    <col min="5915" max="5915" width="3.5" style="26" bestFit="1" customWidth="1"/>
    <col min="5916" max="6170" width="3" style="26"/>
    <col min="6171" max="6171" width="3.5" style="26" bestFit="1" customWidth="1"/>
    <col min="6172" max="6426" width="3" style="26"/>
    <col min="6427" max="6427" width="3.5" style="26" bestFit="1" customWidth="1"/>
    <col min="6428" max="6682" width="3" style="26"/>
    <col min="6683" max="6683" width="3.5" style="26" bestFit="1" customWidth="1"/>
    <col min="6684" max="6938" width="3" style="26"/>
    <col min="6939" max="6939" width="3.5" style="26" bestFit="1" customWidth="1"/>
    <col min="6940" max="7194" width="3" style="26"/>
    <col min="7195" max="7195" width="3.5" style="26" bestFit="1" customWidth="1"/>
    <col min="7196" max="7450" width="3" style="26"/>
    <col min="7451" max="7451" width="3.5" style="26" bestFit="1" customWidth="1"/>
    <col min="7452" max="7706" width="3" style="26"/>
    <col min="7707" max="7707" width="3.5" style="26" bestFit="1" customWidth="1"/>
    <col min="7708" max="7962" width="3" style="26"/>
    <col min="7963" max="7963" width="3.5" style="26" bestFit="1" customWidth="1"/>
    <col min="7964" max="8218" width="3" style="26"/>
    <col min="8219" max="8219" width="3.5" style="26" bestFit="1" customWidth="1"/>
    <col min="8220" max="8474" width="3" style="26"/>
    <col min="8475" max="8475" width="3.5" style="26" bestFit="1" customWidth="1"/>
    <col min="8476" max="8730" width="3" style="26"/>
    <col min="8731" max="8731" width="3.5" style="26" bestFit="1" customWidth="1"/>
    <col min="8732" max="8986" width="3" style="26"/>
    <col min="8987" max="8987" width="3.5" style="26" bestFit="1" customWidth="1"/>
    <col min="8988" max="9242" width="3" style="26"/>
    <col min="9243" max="9243" width="3.5" style="26" bestFit="1" customWidth="1"/>
    <col min="9244" max="9498" width="3" style="26"/>
    <col min="9499" max="9499" width="3.5" style="26" bestFit="1" customWidth="1"/>
    <col min="9500" max="9754" width="3" style="26"/>
    <col min="9755" max="9755" width="3.5" style="26" bestFit="1" customWidth="1"/>
    <col min="9756" max="10010" width="3" style="26"/>
    <col min="10011" max="10011" width="3.5" style="26" bestFit="1" customWidth="1"/>
    <col min="10012" max="10266" width="3" style="26"/>
    <col min="10267" max="10267" width="3.5" style="26" bestFit="1" customWidth="1"/>
    <col min="10268" max="10522" width="3" style="26"/>
    <col min="10523" max="10523" width="3.5" style="26" bestFit="1" customWidth="1"/>
    <col min="10524" max="10778" width="3" style="26"/>
    <col min="10779" max="10779" width="3.5" style="26" bestFit="1" customWidth="1"/>
    <col min="10780" max="11034" width="3" style="26"/>
    <col min="11035" max="11035" width="3.5" style="26" bestFit="1" customWidth="1"/>
    <col min="11036" max="11290" width="3" style="26"/>
    <col min="11291" max="11291" width="3.5" style="26" bestFit="1" customWidth="1"/>
    <col min="11292" max="11546" width="3" style="26"/>
    <col min="11547" max="11547" width="3.5" style="26" bestFit="1" customWidth="1"/>
    <col min="11548" max="11802" width="3" style="26"/>
    <col min="11803" max="11803" width="3.5" style="26" bestFit="1" customWidth="1"/>
    <col min="11804" max="12058" width="3" style="26"/>
    <col min="12059" max="12059" width="3.5" style="26" bestFit="1" customWidth="1"/>
    <col min="12060" max="12314" width="3" style="26"/>
    <col min="12315" max="12315" width="3.5" style="26" bestFit="1" customWidth="1"/>
    <col min="12316" max="12570" width="3" style="26"/>
    <col min="12571" max="12571" width="3.5" style="26" bestFit="1" customWidth="1"/>
    <col min="12572" max="12826" width="3" style="26"/>
    <col min="12827" max="12827" width="3.5" style="26" bestFit="1" customWidth="1"/>
    <col min="12828" max="13082" width="3" style="26"/>
    <col min="13083" max="13083" width="3.5" style="26" bestFit="1" customWidth="1"/>
    <col min="13084" max="13338" width="3" style="26"/>
    <col min="13339" max="13339" width="3.5" style="26" bestFit="1" customWidth="1"/>
    <col min="13340" max="13594" width="3" style="26"/>
    <col min="13595" max="13595" width="3.5" style="26" bestFit="1" customWidth="1"/>
    <col min="13596" max="13850" width="3" style="26"/>
    <col min="13851" max="13851" width="3.5" style="26" bestFit="1" customWidth="1"/>
    <col min="13852" max="14106" width="3" style="26"/>
    <col min="14107" max="14107" width="3.5" style="26" bestFit="1" customWidth="1"/>
    <col min="14108" max="14362" width="3" style="26"/>
    <col min="14363" max="14363" width="3.5" style="26" bestFit="1" customWidth="1"/>
    <col min="14364" max="14618" width="3" style="26"/>
    <col min="14619" max="14619" width="3.5" style="26" bestFit="1" customWidth="1"/>
    <col min="14620" max="14874" width="3" style="26"/>
    <col min="14875" max="14875" width="3.5" style="26" bestFit="1" customWidth="1"/>
    <col min="14876" max="15130" width="3" style="26"/>
    <col min="15131" max="15131" width="3.5" style="26" bestFit="1" customWidth="1"/>
    <col min="15132" max="15386" width="3" style="26"/>
    <col min="15387" max="15387" width="3.5" style="26" bestFit="1" customWidth="1"/>
    <col min="15388" max="15642" width="3" style="26"/>
    <col min="15643" max="15643" width="3.5" style="26" bestFit="1" customWidth="1"/>
    <col min="15644" max="15898" width="3" style="26"/>
    <col min="15899" max="15899" width="3.5" style="26" bestFit="1" customWidth="1"/>
    <col min="15900" max="16154" width="3" style="26"/>
    <col min="16155" max="16155" width="3.5" style="26" bestFit="1" customWidth="1"/>
    <col min="16156" max="16384" width="3" style="26"/>
  </cols>
  <sheetData>
    <row r="1" spans="1:49" ht="20.100000000000001" customHeight="1">
      <c r="A1" s="28"/>
      <c r="B1" s="32" t="s">
        <v>34</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49" ht="39.950000000000003" customHeight="1">
      <c r="A2" s="29" t="str">
        <f>CONCATENATE(基本情報設定シート!$C$10,"交付申請書")</f>
        <v>松江市職場環境改善支援事業補助金交付申請書</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81"/>
      <c r="AD2" s="81"/>
      <c r="AE2" s="81"/>
      <c r="AF2" s="81"/>
      <c r="AG2" s="81"/>
      <c r="AH2" s="81"/>
      <c r="AI2" s="81"/>
      <c r="AJ2" s="81"/>
      <c r="AK2" s="81"/>
      <c r="AL2" s="81"/>
      <c r="AM2" s="81"/>
      <c r="AN2" s="81"/>
      <c r="AO2" s="81"/>
      <c r="AP2" s="81"/>
      <c r="AQ2" s="81"/>
      <c r="AR2" s="81"/>
      <c r="AS2" s="81"/>
      <c r="AT2" s="81"/>
      <c r="AU2" s="81"/>
      <c r="AV2" s="81"/>
      <c r="AW2" s="81"/>
    </row>
    <row r="3" spans="1:49"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49"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49" ht="20.100000000000001" customHeight="1">
      <c r="A5" s="30"/>
      <c r="B5" s="33"/>
      <c r="C5" s="33"/>
      <c r="D5" s="33"/>
      <c r="E5" s="33"/>
      <c r="F5" s="33"/>
      <c r="G5" s="33"/>
      <c r="H5" s="33"/>
      <c r="I5" s="33"/>
      <c r="J5" s="29" t="s">
        <v>172</v>
      </c>
      <c r="K5" s="29"/>
      <c r="L5" s="29"/>
      <c r="M5" s="66" t="s">
        <v>27</v>
      </c>
      <c r="N5" s="66"/>
      <c r="O5" s="66"/>
      <c r="P5" s="66"/>
      <c r="Q5" s="66"/>
      <c r="R5" s="71">
        <f>基本情報設定シート!$C$9</f>
        <v>0</v>
      </c>
      <c r="S5" s="71"/>
      <c r="T5" s="71"/>
      <c r="U5" s="71"/>
      <c r="V5" s="71"/>
      <c r="W5" s="71"/>
      <c r="X5" s="71"/>
      <c r="Y5" s="71"/>
      <c r="Z5" s="71"/>
      <c r="AA5" s="71"/>
      <c r="AB5" s="71"/>
    </row>
    <row r="6" spans="1:49" ht="20.100000000000001" customHeight="1">
      <c r="A6" s="30"/>
      <c r="B6" s="33"/>
      <c r="C6" s="33"/>
      <c r="D6" s="33"/>
      <c r="E6" s="33"/>
      <c r="F6" s="33"/>
      <c r="G6" s="33"/>
      <c r="H6" s="33"/>
      <c r="I6" s="33"/>
      <c r="J6" s="29"/>
      <c r="K6" s="29"/>
      <c r="L6" s="29"/>
      <c r="M6" s="67" t="s">
        <v>28</v>
      </c>
      <c r="N6" s="67"/>
      <c r="O6" s="67"/>
      <c r="P6" s="67"/>
      <c r="Q6" s="67"/>
      <c r="R6" s="71">
        <f>基本情報設定シート!$C$3</f>
        <v>0</v>
      </c>
      <c r="S6" s="71"/>
      <c r="T6" s="71"/>
      <c r="U6" s="71"/>
      <c r="V6" s="71"/>
      <c r="W6" s="71"/>
      <c r="X6" s="71"/>
      <c r="Y6" s="71"/>
      <c r="Z6" s="71"/>
      <c r="AA6" s="71"/>
      <c r="AB6" s="71"/>
    </row>
    <row r="7" spans="1:49" ht="20.100000000000001" customHeight="1">
      <c r="A7" s="30"/>
      <c r="B7" s="33"/>
      <c r="C7" s="33"/>
      <c r="D7" s="33"/>
      <c r="E7" s="33"/>
      <c r="F7" s="33"/>
      <c r="G7" s="33"/>
      <c r="H7" s="33"/>
      <c r="I7" s="33"/>
      <c r="J7" s="29"/>
      <c r="K7" s="29"/>
      <c r="L7" s="29"/>
      <c r="M7" s="67"/>
      <c r="N7" s="67"/>
      <c r="O7" s="67"/>
      <c r="P7" s="67"/>
      <c r="Q7" s="67"/>
      <c r="R7" s="71" t="str">
        <f>基本情報設定シート!$C$4&amp;"　"&amp;基本情報設定シート!$C$5</f>
        <v>　</v>
      </c>
      <c r="S7" s="71"/>
      <c r="T7" s="71"/>
      <c r="U7" s="71"/>
      <c r="V7" s="71"/>
      <c r="W7" s="71"/>
      <c r="X7" s="71"/>
      <c r="Y7" s="71"/>
      <c r="Z7" s="71"/>
      <c r="AA7" s="71"/>
      <c r="AB7" s="71"/>
    </row>
    <row r="8" spans="1:49" s="27" customFormat="1" ht="80" customHeight="1">
      <c r="A8" s="28"/>
      <c r="B8" s="35" t="s">
        <v>304</v>
      </c>
      <c r="C8" s="35"/>
      <c r="D8" s="35"/>
      <c r="E8" s="35"/>
      <c r="F8" s="35"/>
      <c r="G8" s="35"/>
      <c r="H8" s="35"/>
      <c r="I8" s="35"/>
      <c r="J8" s="35"/>
      <c r="K8" s="35"/>
      <c r="L8" s="35"/>
      <c r="M8" s="35"/>
      <c r="N8" s="35"/>
      <c r="O8" s="35"/>
      <c r="P8" s="35"/>
      <c r="Q8" s="35"/>
      <c r="R8" s="35"/>
      <c r="S8" s="35"/>
      <c r="T8" s="35"/>
      <c r="U8" s="35"/>
      <c r="V8" s="35"/>
      <c r="W8" s="35"/>
      <c r="X8" s="35"/>
      <c r="Y8" s="35"/>
      <c r="Z8" s="35"/>
      <c r="AA8" s="35"/>
      <c r="AB8" s="28"/>
    </row>
    <row r="9" spans="1:49"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9" s="27" customFormat="1" ht="20.100000000000001" customHeight="1">
      <c r="A10" s="28"/>
      <c r="B10" s="36" t="s">
        <v>4</v>
      </c>
      <c r="C10" s="39"/>
      <c r="D10" s="39"/>
      <c r="E10" s="43"/>
      <c r="F10" s="45" t="e">
        <f>EDATE(U3,-3)</f>
        <v>#NUM!</v>
      </c>
      <c r="G10" s="46"/>
      <c r="H10" s="46"/>
      <c r="I10" s="46"/>
      <c r="J10" s="47"/>
      <c r="K10" s="50" t="s">
        <v>10</v>
      </c>
      <c r="L10" s="58"/>
      <c r="M10" s="58"/>
      <c r="N10" s="58"/>
      <c r="O10" s="70"/>
      <c r="P10" s="51" t="str">
        <f>基本情報設定シート!$C$10</f>
        <v>松江市職場環境改善支援事業補助金</v>
      </c>
      <c r="Q10" s="59"/>
      <c r="R10" s="59"/>
      <c r="S10" s="59"/>
      <c r="T10" s="59"/>
      <c r="U10" s="59"/>
      <c r="V10" s="59"/>
      <c r="W10" s="59"/>
      <c r="X10" s="59"/>
      <c r="Y10" s="59"/>
      <c r="Z10" s="59"/>
      <c r="AA10" s="75"/>
      <c r="AB10" s="28"/>
    </row>
    <row r="11" spans="1:49" s="27" customFormat="1" ht="20.100000000000001" customHeight="1">
      <c r="A11" s="28"/>
      <c r="B11" s="37" t="s">
        <v>13</v>
      </c>
      <c r="C11" s="40"/>
      <c r="D11" s="40"/>
      <c r="E11" s="40"/>
      <c r="F11" s="40"/>
      <c r="G11" s="40"/>
      <c r="H11" s="40"/>
      <c r="I11" s="40"/>
      <c r="J11" s="48"/>
      <c r="K11" s="51" t="str">
        <f>基本情報設定シート!$C$11</f>
        <v>職場環境改善支援事業</v>
      </c>
      <c r="L11" s="59"/>
      <c r="M11" s="59"/>
      <c r="N11" s="59"/>
      <c r="O11" s="59"/>
      <c r="P11" s="59"/>
      <c r="Q11" s="59"/>
      <c r="R11" s="59"/>
      <c r="S11" s="59"/>
      <c r="T11" s="59"/>
      <c r="U11" s="59"/>
      <c r="V11" s="59"/>
      <c r="W11" s="59"/>
      <c r="X11" s="59"/>
      <c r="Y11" s="59"/>
      <c r="Z11" s="59"/>
      <c r="AA11" s="75"/>
      <c r="AB11" s="28"/>
    </row>
    <row r="12" spans="1:49" s="27" customFormat="1" ht="99.95" customHeight="1">
      <c r="A12" s="28"/>
      <c r="B12" s="37" t="s">
        <v>33</v>
      </c>
      <c r="C12" s="40"/>
      <c r="D12" s="40"/>
      <c r="E12" s="40"/>
      <c r="F12" s="40"/>
      <c r="G12" s="40"/>
      <c r="H12" s="40"/>
      <c r="I12" s="40"/>
      <c r="J12" s="48"/>
      <c r="K12" s="52"/>
      <c r="L12" s="60"/>
      <c r="M12" s="60"/>
      <c r="N12" s="60"/>
      <c r="O12" s="60"/>
      <c r="P12" s="60"/>
      <c r="Q12" s="60"/>
      <c r="R12" s="60"/>
      <c r="S12" s="60"/>
      <c r="T12" s="60"/>
      <c r="U12" s="60"/>
      <c r="V12" s="60"/>
      <c r="W12" s="60"/>
      <c r="X12" s="60"/>
      <c r="Y12" s="60"/>
      <c r="Z12" s="60"/>
      <c r="AA12" s="76"/>
      <c r="AB12" s="28"/>
    </row>
    <row r="13" spans="1:49" s="27" customFormat="1" ht="99.95" customHeight="1">
      <c r="A13" s="28"/>
      <c r="B13" s="37" t="s">
        <v>30</v>
      </c>
      <c r="C13" s="40"/>
      <c r="D13" s="40"/>
      <c r="E13" s="40"/>
      <c r="F13" s="40"/>
      <c r="G13" s="40"/>
      <c r="H13" s="40"/>
      <c r="I13" s="40"/>
      <c r="J13" s="48"/>
      <c r="K13" s="52"/>
      <c r="L13" s="60"/>
      <c r="M13" s="60"/>
      <c r="N13" s="60"/>
      <c r="O13" s="60"/>
      <c r="P13" s="60"/>
      <c r="Q13" s="60"/>
      <c r="R13" s="60"/>
      <c r="S13" s="60"/>
      <c r="T13" s="60"/>
      <c r="U13" s="60"/>
      <c r="V13" s="60"/>
      <c r="W13" s="60"/>
      <c r="X13" s="60"/>
      <c r="Y13" s="60"/>
      <c r="Z13" s="60"/>
      <c r="AA13" s="76"/>
      <c r="AB13" s="28"/>
    </row>
    <row r="14" spans="1:49" s="27" customFormat="1" ht="39.950000000000003" customHeight="1">
      <c r="A14" s="28"/>
      <c r="B14" s="37" t="s">
        <v>154</v>
      </c>
      <c r="C14" s="40"/>
      <c r="D14" s="40"/>
      <c r="E14" s="40"/>
      <c r="F14" s="40"/>
      <c r="G14" s="40"/>
      <c r="H14" s="40"/>
      <c r="I14" s="40"/>
      <c r="J14" s="48"/>
      <c r="K14" s="53">
        <f>'(別紙1)事業計画書'!$K$43</f>
        <v>0</v>
      </c>
      <c r="L14" s="61"/>
      <c r="M14" s="61"/>
      <c r="N14" s="61"/>
      <c r="O14" s="61"/>
      <c r="P14" s="61"/>
      <c r="Q14" s="61"/>
      <c r="R14" s="61"/>
      <c r="S14" s="61"/>
      <c r="T14" s="61"/>
      <c r="U14" s="61"/>
      <c r="V14" s="61"/>
      <c r="W14" s="61"/>
      <c r="X14" s="61"/>
      <c r="Y14" s="61"/>
      <c r="Z14" s="59" t="s">
        <v>20</v>
      </c>
      <c r="AA14" s="75"/>
      <c r="AB14" s="28"/>
      <c r="AC14" s="82"/>
      <c r="AD14" s="82"/>
      <c r="AE14" s="82"/>
      <c r="AF14" s="82"/>
      <c r="AG14" s="82"/>
    </row>
    <row r="15" spans="1:49" s="27" customFormat="1" ht="39.950000000000003" customHeight="1">
      <c r="A15" s="28"/>
      <c r="B15" s="37" t="s">
        <v>37</v>
      </c>
      <c r="C15" s="40"/>
      <c r="D15" s="40"/>
      <c r="E15" s="40"/>
      <c r="F15" s="40"/>
      <c r="G15" s="40"/>
      <c r="H15" s="40"/>
      <c r="I15" s="40"/>
      <c r="J15" s="48"/>
      <c r="K15" s="53">
        <f>'(別紙1)事業計画書'!$K$44</f>
        <v>0</v>
      </c>
      <c r="L15" s="61"/>
      <c r="M15" s="61"/>
      <c r="N15" s="61"/>
      <c r="O15" s="61"/>
      <c r="P15" s="61"/>
      <c r="Q15" s="61"/>
      <c r="R15" s="61"/>
      <c r="S15" s="61"/>
      <c r="T15" s="61"/>
      <c r="U15" s="61"/>
      <c r="V15" s="61"/>
      <c r="W15" s="61"/>
      <c r="X15" s="61"/>
      <c r="Y15" s="61"/>
      <c r="Z15" s="59" t="s">
        <v>20</v>
      </c>
      <c r="AA15" s="75"/>
      <c r="AB15" s="28"/>
      <c r="AC15" s="82"/>
      <c r="AD15" s="82"/>
      <c r="AE15" s="82"/>
      <c r="AF15" s="82"/>
      <c r="AG15" s="82"/>
    </row>
    <row r="16" spans="1:49" s="27" customFormat="1" ht="39.950000000000003" customHeight="1">
      <c r="A16" s="28"/>
      <c r="B16" s="37" t="s">
        <v>41</v>
      </c>
      <c r="C16" s="40"/>
      <c r="D16" s="40"/>
      <c r="E16" s="40"/>
      <c r="F16" s="40"/>
      <c r="G16" s="40"/>
      <c r="H16" s="40"/>
      <c r="I16" s="40"/>
      <c r="J16" s="48"/>
      <c r="K16" s="54">
        <f>'(別紙1)事業計画書'!$E$19</f>
        <v>0</v>
      </c>
      <c r="L16" s="62"/>
      <c r="M16" s="62"/>
      <c r="N16" s="62"/>
      <c r="O16" s="62"/>
      <c r="P16" s="62"/>
      <c r="Q16" s="62"/>
      <c r="R16" s="62"/>
      <c r="S16" s="62"/>
      <c r="T16" s="62"/>
      <c r="U16" s="62"/>
      <c r="V16" s="62"/>
      <c r="W16" s="62"/>
      <c r="X16" s="62"/>
      <c r="Y16" s="62"/>
      <c r="Z16" s="62"/>
      <c r="AA16" s="77"/>
      <c r="AB16" s="28"/>
      <c r="AC16" s="82"/>
      <c r="AD16" s="82"/>
      <c r="AE16" s="82"/>
      <c r="AF16" s="82"/>
      <c r="AG16" s="82"/>
    </row>
    <row r="17" spans="1:33" s="27" customFormat="1" ht="20.100000000000001" customHeight="1">
      <c r="A17" s="28"/>
      <c r="B17" s="37" t="s">
        <v>42</v>
      </c>
      <c r="C17" s="40"/>
      <c r="D17" s="40"/>
      <c r="E17" s="40"/>
      <c r="F17" s="40"/>
      <c r="G17" s="40"/>
      <c r="H17" s="40"/>
      <c r="I17" s="40"/>
      <c r="J17" s="48"/>
      <c r="K17" s="55" t="s">
        <v>46</v>
      </c>
      <c r="L17" s="63"/>
      <c r="M17" s="63"/>
      <c r="N17" s="68"/>
      <c r="O17" s="68"/>
      <c r="P17" s="68"/>
      <c r="Q17" s="68"/>
      <c r="R17" s="68"/>
      <c r="S17" s="68"/>
      <c r="T17" s="68"/>
      <c r="U17" s="68"/>
      <c r="V17" s="68"/>
      <c r="W17" s="68"/>
      <c r="X17" s="68"/>
      <c r="Y17" s="68"/>
      <c r="Z17" s="73"/>
      <c r="AA17" s="78"/>
      <c r="AB17" s="28"/>
      <c r="AC17" s="82"/>
      <c r="AD17" s="82"/>
      <c r="AE17" s="82"/>
      <c r="AF17" s="82"/>
      <c r="AG17" s="82"/>
    </row>
    <row r="18" spans="1:33" s="27" customFormat="1" ht="20.100000000000001" customHeight="1">
      <c r="A18" s="28"/>
      <c r="B18" s="38"/>
      <c r="C18" s="41"/>
      <c r="D18" s="41"/>
      <c r="E18" s="41"/>
      <c r="F18" s="41"/>
      <c r="G18" s="41"/>
      <c r="H18" s="41"/>
      <c r="I18" s="41"/>
      <c r="J18" s="49"/>
      <c r="K18" s="56" t="s">
        <v>47</v>
      </c>
      <c r="L18" s="64"/>
      <c r="M18" s="64"/>
      <c r="N18" s="69"/>
      <c r="O18" s="69"/>
      <c r="P18" s="69"/>
      <c r="Q18" s="69"/>
      <c r="R18" s="69"/>
      <c r="S18" s="69"/>
      <c r="T18" s="69"/>
      <c r="U18" s="69"/>
      <c r="V18" s="69"/>
      <c r="W18" s="69"/>
      <c r="X18" s="69"/>
      <c r="Y18" s="69"/>
      <c r="Z18" s="74"/>
      <c r="AA18" s="79"/>
      <c r="AB18" s="28"/>
      <c r="AC18" s="82"/>
      <c r="AD18" s="82"/>
      <c r="AE18" s="82"/>
      <c r="AF18" s="82"/>
      <c r="AG18" s="82"/>
    </row>
    <row r="19" spans="1:33" s="27" customFormat="1" ht="99.95" customHeight="1">
      <c r="A19" s="28"/>
      <c r="B19" s="36" t="s">
        <v>49</v>
      </c>
      <c r="C19" s="39"/>
      <c r="D19" s="39"/>
      <c r="E19" s="39"/>
      <c r="F19" s="39"/>
      <c r="G19" s="39"/>
      <c r="H19" s="39"/>
      <c r="I19" s="39"/>
      <c r="J19" s="43"/>
      <c r="K19" s="57" t="str">
        <f>VLOOKUP($K$11,管理者用!$C$2:$E$18,2,0)</f>
        <v>１．事業計画書
２．見積書及びその明細の写し
３．直近2期分の決算書の写し</v>
      </c>
      <c r="L19" s="65"/>
      <c r="M19" s="65"/>
      <c r="N19" s="65"/>
      <c r="O19" s="65"/>
      <c r="P19" s="65"/>
      <c r="Q19" s="65"/>
      <c r="R19" s="65"/>
      <c r="S19" s="65"/>
      <c r="T19" s="65"/>
      <c r="U19" s="65"/>
      <c r="V19" s="65"/>
      <c r="W19" s="65"/>
      <c r="X19" s="65"/>
      <c r="Y19" s="65"/>
      <c r="Z19" s="65"/>
      <c r="AA19" s="80"/>
      <c r="AB19" s="28"/>
    </row>
    <row r="20" spans="1:33" s="27" customFormat="1" ht="18.75" customHeight="1">
      <c r="A20" s="28"/>
      <c r="B20" s="28"/>
      <c r="C20" s="28"/>
      <c r="D20" s="28"/>
      <c r="E20" s="44"/>
      <c r="F20" s="44"/>
      <c r="G20" s="44"/>
      <c r="H20" s="44"/>
      <c r="I20" s="44"/>
      <c r="J20" s="44"/>
      <c r="K20" s="44"/>
      <c r="L20" s="44"/>
      <c r="M20" s="44"/>
      <c r="N20" s="44"/>
      <c r="O20" s="44"/>
      <c r="P20" s="44"/>
      <c r="Q20" s="44"/>
      <c r="R20" s="44"/>
      <c r="S20" s="44"/>
      <c r="T20" s="44"/>
      <c r="U20" s="44"/>
      <c r="V20" s="44"/>
      <c r="W20" s="44"/>
      <c r="X20" s="44"/>
      <c r="Y20" s="44"/>
      <c r="Z20" s="44"/>
      <c r="AA20" s="44"/>
      <c r="AB20" s="28"/>
    </row>
    <row r="21" spans="1:33" ht="18.75" customHeight="1">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sheetProtection password="CA99" sheet="1" objects="1" scenarios="1" formatCells="0" formatColumn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U51"/>
  <sheetViews>
    <sheetView view="pageBreakPreview" zoomScaleSheetLayoutView="100" workbookViewId="0">
      <selection activeCell="I7" sqref="I7:M7"/>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191</v>
      </c>
      <c r="B1" s="86"/>
      <c r="C1" s="29"/>
      <c r="D1" s="29"/>
      <c r="E1" s="86"/>
      <c r="F1" s="86"/>
      <c r="G1" s="86"/>
      <c r="H1" s="86"/>
      <c r="I1" s="86"/>
      <c r="J1" s="86"/>
      <c r="K1" s="86"/>
      <c r="L1" s="86"/>
      <c r="M1" s="86"/>
    </row>
    <row r="2" spans="1:21" ht="30" customHeight="1">
      <c r="A2" s="87" t="str">
        <f>基本情報設定シート!$C$10&amp;"　事業計画書"</f>
        <v>松江市職場環境改善支援事業補助金　事業計画書</v>
      </c>
      <c r="B2" s="87"/>
      <c r="C2" s="87"/>
      <c r="D2" s="87"/>
      <c r="E2" s="87"/>
      <c r="F2" s="87"/>
      <c r="G2" s="87"/>
      <c r="H2" s="87"/>
      <c r="I2" s="87"/>
      <c r="J2" s="87"/>
      <c r="K2" s="87"/>
      <c r="L2" s="87"/>
      <c r="M2" s="87"/>
    </row>
    <row r="3" spans="1:21" s="85" customFormat="1" ht="18.75" customHeight="1">
      <c r="A3" s="88" t="s">
        <v>193</v>
      </c>
      <c r="B3" s="100" t="s">
        <v>8</v>
      </c>
      <c r="C3" s="100"/>
      <c r="D3" s="100"/>
      <c r="E3" s="142">
        <f>基本情報設定シート!$C$3</f>
        <v>0</v>
      </c>
      <c r="F3" s="142"/>
      <c r="G3" s="142"/>
      <c r="H3" s="142"/>
      <c r="I3" s="142"/>
      <c r="J3" s="142"/>
      <c r="K3" s="142"/>
      <c r="L3" s="142"/>
      <c r="M3" s="223"/>
      <c r="N3" s="6"/>
      <c r="O3" s="6"/>
      <c r="P3" s="6"/>
      <c r="Q3" s="6"/>
      <c r="R3" s="6"/>
      <c r="S3" s="6"/>
      <c r="T3" s="6"/>
      <c r="U3" s="6"/>
    </row>
    <row r="4" spans="1:21" s="85" customFormat="1" ht="18.75" customHeight="1">
      <c r="A4" s="89"/>
      <c r="B4" s="101" t="s">
        <v>194</v>
      </c>
      <c r="C4" s="101"/>
      <c r="D4" s="101"/>
      <c r="E4" s="143" t="str">
        <f>基本情報設定シート!$C$4&amp;"　"&amp;基本情報設定シート!$C$5</f>
        <v>　</v>
      </c>
      <c r="F4" s="143"/>
      <c r="G4" s="143"/>
      <c r="H4" s="143"/>
      <c r="I4" s="143"/>
      <c r="J4" s="143"/>
      <c r="K4" s="143"/>
      <c r="L4" s="143"/>
      <c r="M4" s="224"/>
      <c r="N4" s="6"/>
      <c r="O4" s="6"/>
      <c r="P4" s="6"/>
      <c r="Q4" s="6"/>
      <c r="R4" s="6"/>
      <c r="S4" s="6"/>
      <c r="T4" s="6"/>
      <c r="U4" s="6"/>
    </row>
    <row r="5" spans="1:21" s="85" customFormat="1" ht="18.75" customHeight="1">
      <c r="A5" s="89"/>
      <c r="B5" s="102" t="s">
        <v>27</v>
      </c>
      <c r="C5" s="115"/>
      <c r="D5" s="128"/>
      <c r="E5" s="144" t="str">
        <f>CONCATENATE("〒",LEFT(基本情報設定シート!$C$8,3),"-",RIGHT(基本情報設定シート!$C$8,4))</f>
        <v>〒-</v>
      </c>
      <c r="F5" s="171"/>
      <c r="G5" s="171"/>
      <c r="H5" s="171"/>
      <c r="I5" s="171"/>
      <c r="J5" s="171"/>
      <c r="K5" s="171"/>
      <c r="L5" s="171"/>
      <c r="M5" s="225"/>
      <c r="N5" s="6"/>
      <c r="O5" s="6"/>
      <c r="P5" s="6"/>
      <c r="Q5" s="6"/>
      <c r="R5" s="6"/>
      <c r="S5" s="6"/>
      <c r="T5" s="6"/>
      <c r="U5" s="6"/>
    </row>
    <row r="6" spans="1:21" s="85" customFormat="1">
      <c r="A6" s="89"/>
      <c r="B6" s="103"/>
      <c r="C6" s="116"/>
      <c r="D6" s="129"/>
      <c r="E6" s="145">
        <f>基本情報設定シート!$C$9</f>
        <v>0</v>
      </c>
      <c r="F6" s="172"/>
      <c r="G6" s="172"/>
      <c r="H6" s="172"/>
      <c r="I6" s="172"/>
      <c r="J6" s="172"/>
      <c r="K6" s="172"/>
      <c r="L6" s="172"/>
      <c r="M6" s="226"/>
      <c r="N6" s="6"/>
      <c r="O6" s="6"/>
      <c r="P6" s="6"/>
      <c r="Q6" s="6"/>
      <c r="R6" s="6"/>
      <c r="S6" s="6"/>
      <c r="T6" s="6"/>
      <c r="U6" s="6"/>
    </row>
    <row r="7" spans="1:21" s="85" customFormat="1" ht="18.75" customHeight="1">
      <c r="A7" s="89"/>
      <c r="B7" s="101" t="s">
        <v>195</v>
      </c>
      <c r="C7" s="101"/>
      <c r="D7" s="101"/>
      <c r="E7" s="146" t="s">
        <v>197</v>
      </c>
      <c r="F7" s="173" t="s">
        <v>219</v>
      </c>
      <c r="G7" s="173"/>
      <c r="H7" s="194" t="s">
        <v>184</v>
      </c>
      <c r="I7" s="199"/>
      <c r="J7" s="199"/>
      <c r="K7" s="199"/>
      <c r="L7" s="199"/>
      <c r="M7" s="227"/>
      <c r="N7" s="6"/>
      <c r="O7" s="6"/>
      <c r="P7" s="6"/>
      <c r="Q7" s="6"/>
      <c r="R7" s="6"/>
      <c r="S7" s="6"/>
      <c r="T7" s="6"/>
      <c r="U7" s="6"/>
    </row>
    <row r="8" spans="1:21" s="85" customFormat="1" ht="24.95" customHeight="1">
      <c r="A8" s="89"/>
      <c r="B8" s="101"/>
      <c r="C8" s="101"/>
      <c r="D8" s="101"/>
      <c r="E8" s="147" t="s">
        <v>200</v>
      </c>
      <c r="F8" s="174"/>
      <c r="G8" s="174"/>
      <c r="H8" s="174"/>
      <c r="I8" s="174"/>
      <c r="J8" s="174"/>
      <c r="K8" s="174"/>
      <c r="L8" s="174"/>
      <c r="M8" s="228"/>
      <c r="N8" s="6"/>
      <c r="O8" s="6"/>
      <c r="P8" s="6"/>
      <c r="Q8" s="6"/>
      <c r="R8" s="6"/>
      <c r="S8" s="6"/>
      <c r="T8" s="6"/>
      <c r="U8" s="6"/>
    </row>
    <row r="9" spans="1:21" s="85" customFormat="1" ht="60" customHeight="1">
      <c r="A9" s="89"/>
      <c r="B9" s="101" t="s">
        <v>201</v>
      </c>
      <c r="C9" s="101"/>
      <c r="D9" s="101"/>
      <c r="E9" s="148"/>
      <c r="F9" s="175"/>
      <c r="G9" s="175"/>
      <c r="H9" s="175"/>
      <c r="I9" s="175"/>
      <c r="J9" s="175"/>
      <c r="K9" s="175"/>
      <c r="L9" s="175"/>
      <c r="M9" s="229"/>
      <c r="N9" s="6"/>
      <c r="O9" s="6"/>
      <c r="P9" s="6"/>
      <c r="Q9" s="6"/>
      <c r="R9" s="6"/>
      <c r="S9" s="6"/>
      <c r="T9" s="6"/>
      <c r="U9" s="6"/>
    </row>
    <row r="10" spans="1:21" s="85" customFormat="1" ht="18.75" customHeight="1">
      <c r="A10" s="89"/>
      <c r="B10" s="101" t="s">
        <v>202</v>
      </c>
      <c r="C10" s="101"/>
      <c r="D10" s="101"/>
      <c r="E10" s="149"/>
      <c r="F10" s="176"/>
      <c r="G10" s="176"/>
      <c r="H10" s="195" t="s">
        <v>9</v>
      </c>
      <c r="I10" s="200" t="s">
        <v>16</v>
      </c>
      <c r="J10" s="200"/>
      <c r="K10" s="214"/>
      <c r="L10" s="214"/>
      <c r="M10" s="230" t="s">
        <v>160</v>
      </c>
      <c r="N10" s="6"/>
      <c r="O10" s="6"/>
      <c r="P10" s="6"/>
      <c r="Q10" s="6"/>
      <c r="R10" s="6"/>
      <c r="S10" s="6"/>
      <c r="T10" s="6"/>
      <c r="U10" s="6"/>
    </row>
    <row r="11" spans="1:21" s="85" customFormat="1" ht="19.5">
      <c r="A11" s="90"/>
      <c r="B11" s="104" t="s">
        <v>205</v>
      </c>
      <c r="C11" s="104"/>
      <c r="D11" s="104"/>
      <c r="E11" s="150"/>
      <c r="F11" s="177"/>
      <c r="G11" s="177"/>
      <c r="H11" s="177"/>
      <c r="I11" s="201" t="s">
        <v>206</v>
      </c>
      <c r="J11" s="207"/>
      <c r="K11" s="207"/>
      <c r="L11" s="207"/>
      <c r="M11" s="231" t="s">
        <v>158</v>
      </c>
      <c r="N11" s="6"/>
      <c r="O11" s="6"/>
      <c r="P11" s="6"/>
      <c r="Q11" s="6"/>
      <c r="R11" s="6"/>
      <c r="S11" s="6"/>
      <c r="T11" s="6"/>
      <c r="U11" s="6"/>
    </row>
    <row r="12" spans="1:21" s="85" customFormat="1" ht="36" customHeight="1">
      <c r="A12" s="91" t="s">
        <v>282</v>
      </c>
      <c r="B12" s="105" t="s">
        <v>283</v>
      </c>
      <c r="C12" s="117"/>
      <c r="D12" s="130"/>
      <c r="E12" s="151" t="s">
        <v>142</v>
      </c>
      <c r="F12" s="178"/>
      <c r="G12" s="178"/>
      <c r="H12" s="178"/>
      <c r="I12" s="178"/>
      <c r="J12" s="178"/>
      <c r="K12" s="178"/>
      <c r="L12" s="178"/>
      <c r="M12" s="232"/>
      <c r="N12" s="6"/>
      <c r="O12" s="6"/>
      <c r="P12" s="6"/>
      <c r="Q12" s="6"/>
      <c r="R12" s="6"/>
      <c r="S12" s="6"/>
      <c r="T12" s="6"/>
    </row>
    <row r="13" spans="1:21" s="85" customFormat="1" ht="18.75" customHeight="1">
      <c r="A13" s="92"/>
      <c r="B13" s="106" t="s">
        <v>155</v>
      </c>
      <c r="C13" s="106"/>
      <c r="D13" s="106"/>
      <c r="E13" s="152" t="s">
        <v>284</v>
      </c>
      <c r="F13" s="152"/>
      <c r="G13" s="186"/>
      <c r="H13" s="186"/>
      <c r="I13" s="186"/>
      <c r="J13" s="186"/>
      <c r="K13" s="186"/>
      <c r="L13" s="186"/>
      <c r="M13" s="233"/>
      <c r="N13" s="6"/>
      <c r="O13" s="6"/>
      <c r="P13" s="6"/>
      <c r="Q13" s="6"/>
      <c r="R13" s="6"/>
      <c r="S13" s="6"/>
      <c r="T13" s="6"/>
    </row>
    <row r="14" spans="1:21" s="85" customFormat="1">
      <c r="A14" s="92"/>
      <c r="B14" s="106"/>
      <c r="C14" s="106"/>
      <c r="D14" s="106"/>
      <c r="E14" s="153" t="s">
        <v>204</v>
      </c>
      <c r="F14" s="153"/>
      <c r="G14" s="187"/>
      <c r="H14" s="196"/>
      <c r="I14" s="196"/>
      <c r="J14" s="208" t="s">
        <v>280</v>
      </c>
      <c r="K14" s="196"/>
      <c r="L14" s="196"/>
      <c r="M14" s="234" t="s">
        <v>158</v>
      </c>
      <c r="N14" s="6"/>
      <c r="O14" s="6"/>
      <c r="P14" s="6"/>
      <c r="Q14" s="6"/>
      <c r="R14" s="6"/>
      <c r="S14" s="6"/>
      <c r="T14" s="6"/>
    </row>
    <row r="15" spans="1:21" s="85" customFormat="1" ht="60" customHeight="1">
      <c r="A15" s="93"/>
      <c r="B15" s="107"/>
      <c r="C15" s="107"/>
      <c r="D15" s="107"/>
      <c r="E15" s="154" t="s">
        <v>285</v>
      </c>
      <c r="F15" s="154"/>
      <c r="G15" s="188"/>
      <c r="H15" s="188"/>
      <c r="I15" s="188"/>
      <c r="J15" s="188"/>
      <c r="K15" s="188"/>
      <c r="L15" s="188"/>
      <c r="M15" s="235"/>
      <c r="N15" s="6"/>
      <c r="O15" s="6"/>
      <c r="P15" s="6"/>
      <c r="Q15" s="6"/>
      <c r="R15" s="6"/>
      <c r="S15" s="6"/>
      <c r="T15" s="6"/>
    </row>
    <row r="16" spans="1:21" s="85" customFormat="1" ht="80" customHeight="1">
      <c r="A16" s="91" t="s">
        <v>287</v>
      </c>
      <c r="B16" s="108" t="s">
        <v>38</v>
      </c>
      <c r="C16" s="108"/>
      <c r="D16" s="108"/>
      <c r="E16" s="155"/>
      <c r="F16" s="155"/>
      <c r="G16" s="155"/>
      <c r="H16" s="155"/>
      <c r="I16" s="155"/>
      <c r="J16" s="155"/>
      <c r="K16" s="155"/>
      <c r="L16" s="155"/>
      <c r="M16" s="236"/>
      <c r="N16" s="249"/>
      <c r="O16" s="6"/>
      <c r="P16" s="6"/>
      <c r="Q16" s="6"/>
      <c r="R16" s="6"/>
      <c r="S16" s="6"/>
      <c r="T16" s="6"/>
    </row>
    <row r="17" spans="1:21" s="85" customFormat="1" ht="80" customHeight="1">
      <c r="A17" s="92"/>
      <c r="B17" s="106" t="s">
        <v>215</v>
      </c>
      <c r="C17" s="106"/>
      <c r="D17" s="106"/>
      <c r="E17" s="156">
        <f>'(別記様式)交付申請書'!$K$12</f>
        <v>0</v>
      </c>
      <c r="F17" s="156"/>
      <c r="G17" s="156"/>
      <c r="H17" s="156"/>
      <c r="I17" s="156"/>
      <c r="J17" s="156"/>
      <c r="K17" s="156"/>
      <c r="L17" s="156"/>
      <c r="M17" s="237"/>
      <c r="N17" s="6"/>
      <c r="O17" s="6"/>
      <c r="P17" s="6"/>
      <c r="Q17" s="6"/>
      <c r="R17" s="6"/>
      <c r="S17" s="6"/>
      <c r="T17" s="6"/>
    </row>
    <row r="18" spans="1:21" s="85" customFormat="1" ht="80" customHeight="1">
      <c r="A18" s="92"/>
      <c r="B18" s="106" t="s">
        <v>248</v>
      </c>
      <c r="C18" s="106"/>
      <c r="D18" s="106"/>
      <c r="E18" s="156">
        <f>'(別記様式)交付申請書'!K13</f>
        <v>0</v>
      </c>
      <c r="F18" s="156"/>
      <c r="G18" s="156"/>
      <c r="H18" s="156"/>
      <c r="I18" s="156"/>
      <c r="J18" s="156"/>
      <c r="K18" s="156"/>
      <c r="L18" s="156"/>
      <c r="M18" s="237"/>
      <c r="N18" s="6"/>
      <c r="O18" s="6"/>
      <c r="P18" s="6"/>
      <c r="Q18" s="6"/>
      <c r="R18" s="6"/>
      <c r="S18" s="6"/>
      <c r="T18" s="6"/>
    </row>
    <row r="19" spans="1:21" s="85" customFormat="1" ht="39.950000000000003" customHeight="1">
      <c r="A19" s="92"/>
      <c r="B19" s="109" t="s">
        <v>288</v>
      </c>
      <c r="C19" s="118"/>
      <c r="D19" s="131"/>
      <c r="E19" s="157"/>
      <c r="F19" s="157"/>
      <c r="G19" s="157"/>
      <c r="H19" s="157"/>
      <c r="I19" s="157"/>
      <c r="J19" s="157"/>
      <c r="K19" s="157"/>
      <c r="L19" s="157"/>
      <c r="M19" s="238"/>
      <c r="N19" s="6"/>
      <c r="O19" s="6"/>
      <c r="P19" s="6"/>
      <c r="Q19" s="6"/>
      <c r="R19" s="6"/>
      <c r="S19" s="6"/>
      <c r="T19" s="6"/>
    </row>
    <row r="20" spans="1:21" s="85" customFormat="1" ht="29.25" customHeight="1">
      <c r="A20" s="92"/>
      <c r="B20" s="106" t="s">
        <v>289</v>
      </c>
      <c r="C20" s="106"/>
      <c r="D20" s="132" t="s">
        <v>290</v>
      </c>
      <c r="E20" s="158"/>
      <c r="F20" s="158"/>
      <c r="G20" s="158"/>
      <c r="H20" s="158"/>
      <c r="I20" s="158"/>
      <c r="J20" s="158"/>
      <c r="K20" s="158"/>
      <c r="L20" s="158"/>
      <c r="M20" s="239"/>
      <c r="N20" s="6"/>
      <c r="O20" s="6"/>
      <c r="P20" s="6"/>
      <c r="Q20" s="6"/>
      <c r="R20" s="6"/>
      <c r="S20" s="6"/>
      <c r="T20" s="6"/>
    </row>
    <row r="21" spans="1:21" s="85" customFormat="1">
      <c r="A21" s="92"/>
      <c r="B21" s="106"/>
      <c r="C21" s="106"/>
      <c r="D21" s="133" t="s">
        <v>291</v>
      </c>
      <c r="E21" s="159"/>
      <c r="F21" s="159"/>
      <c r="G21" s="189" t="s">
        <v>90</v>
      </c>
      <c r="H21" s="189"/>
      <c r="I21" s="202" t="s">
        <v>138</v>
      </c>
      <c r="J21" s="209"/>
      <c r="K21" s="209"/>
      <c r="L21" s="209"/>
      <c r="M21" s="240"/>
      <c r="N21" s="6"/>
      <c r="O21" s="6"/>
      <c r="P21" s="6"/>
      <c r="Q21" s="6"/>
      <c r="R21" s="6"/>
      <c r="S21" s="6"/>
      <c r="T21" s="6"/>
    </row>
    <row r="22" spans="1:21" s="85" customFormat="1" ht="18.75" customHeight="1">
      <c r="A22" s="92"/>
      <c r="B22" s="106"/>
      <c r="C22" s="106"/>
      <c r="D22" s="134"/>
      <c r="E22" s="160"/>
      <c r="F22" s="160"/>
      <c r="G22" s="190"/>
      <c r="H22" s="190"/>
      <c r="I22" s="203" t="s">
        <v>77</v>
      </c>
      <c r="J22" s="210"/>
      <c r="K22" s="210"/>
      <c r="L22" s="210"/>
      <c r="M22" s="241"/>
      <c r="N22" s="6"/>
      <c r="O22" s="6"/>
      <c r="P22" s="6"/>
      <c r="Q22" s="6"/>
      <c r="R22" s="6"/>
      <c r="S22" s="6"/>
      <c r="T22" s="6"/>
    </row>
    <row r="23" spans="1:21" s="85" customFormat="1">
      <c r="A23" s="92"/>
      <c r="B23" s="106" t="s">
        <v>292</v>
      </c>
      <c r="C23" s="106"/>
      <c r="D23" s="135" t="s">
        <v>251</v>
      </c>
      <c r="E23" s="161"/>
      <c r="F23" s="161"/>
      <c r="G23" s="191" t="s">
        <v>293</v>
      </c>
      <c r="H23" s="191"/>
      <c r="I23" s="191"/>
      <c r="J23" s="191"/>
      <c r="K23" s="215"/>
      <c r="L23" s="215"/>
      <c r="M23" s="242"/>
      <c r="N23" s="6"/>
      <c r="O23" s="6"/>
      <c r="P23" s="6"/>
      <c r="Q23" s="6"/>
      <c r="R23" s="6"/>
      <c r="S23" s="6"/>
      <c r="T23" s="6"/>
    </row>
    <row r="24" spans="1:21" s="85" customFormat="1" ht="19.5">
      <c r="A24" s="93"/>
      <c r="B24" s="107"/>
      <c r="C24" s="107"/>
      <c r="D24" s="136" t="s">
        <v>294</v>
      </c>
      <c r="E24" s="162"/>
      <c r="F24" s="179"/>
      <c r="G24" s="179"/>
      <c r="H24" s="197" t="s">
        <v>77</v>
      </c>
      <c r="I24" s="197"/>
      <c r="J24" s="179"/>
      <c r="K24" s="179"/>
      <c r="L24" s="179"/>
      <c r="M24" s="243"/>
      <c r="N24" s="6"/>
      <c r="O24" s="6"/>
      <c r="P24" s="6"/>
      <c r="Q24" s="6"/>
      <c r="R24" s="6"/>
      <c r="S24" s="6"/>
      <c r="T24" s="6"/>
    </row>
    <row r="25" spans="1:21" s="85" customFormat="1">
      <c r="A25" s="94" t="s">
        <v>295</v>
      </c>
      <c r="B25" s="110"/>
      <c r="C25" s="119" t="s">
        <v>207</v>
      </c>
      <c r="D25" s="137"/>
      <c r="E25" s="163"/>
      <c r="F25" s="163"/>
      <c r="G25" s="163"/>
      <c r="H25" s="163"/>
      <c r="I25" s="163"/>
      <c r="J25" s="163"/>
      <c r="K25" s="163"/>
      <c r="L25" s="219" t="s">
        <v>208</v>
      </c>
      <c r="M25" s="244"/>
      <c r="N25" s="6"/>
      <c r="O25" s="6"/>
      <c r="P25" s="6"/>
      <c r="Q25" s="6"/>
      <c r="R25" s="6"/>
      <c r="S25" s="6"/>
      <c r="T25" s="6"/>
      <c r="U25" s="6"/>
    </row>
    <row r="26" spans="1:21" s="85" customFormat="1">
      <c r="A26" s="95"/>
      <c r="B26" s="111"/>
      <c r="C26" s="101" t="s">
        <v>209</v>
      </c>
      <c r="D26" s="101" t="s">
        <v>15</v>
      </c>
      <c r="E26" s="101"/>
      <c r="F26" s="180" t="s">
        <v>210</v>
      </c>
      <c r="G26" s="180"/>
      <c r="H26" s="180"/>
      <c r="I26" s="180"/>
      <c r="J26" s="180"/>
      <c r="K26" s="180"/>
      <c r="L26" s="180"/>
      <c r="M26" s="245"/>
      <c r="N26" s="6"/>
      <c r="O26" s="6"/>
      <c r="P26" s="6"/>
      <c r="Q26" s="6"/>
      <c r="R26" s="6"/>
      <c r="S26" s="6"/>
      <c r="T26" s="6"/>
      <c r="U26" s="6"/>
    </row>
    <row r="27" spans="1:21" s="85" customFormat="1">
      <c r="A27" s="95"/>
      <c r="B27" s="111"/>
      <c r="C27" s="120" t="s">
        <v>81</v>
      </c>
      <c r="D27" s="138">
        <f>D30-SUM(D28:E29)</f>
        <v>0</v>
      </c>
      <c r="E27" s="138"/>
      <c r="F27" s="181"/>
      <c r="G27" s="181"/>
      <c r="H27" s="181"/>
      <c r="I27" s="181"/>
      <c r="J27" s="181"/>
      <c r="K27" s="181"/>
      <c r="L27" s="181"/>
      <c r="M27" s="245"/>
      <c r="N27" s="6">
        <v>1</v>
      </c>
      <c r="O27" s="6"/>
      <c r="P27" s="6"/>
      <c r="Q27" s="6"/>
      <c r="R27" s="6"/>
      <c r="S27" s="6"/>
      <c r="T27" s="6"/>
      <c r="U27" s="6"/>
    </row>
    <row r="28" spans="1:21" s="85" customFormat="1">
      <c r="A28" s="95"/>
      <c r="B28" s="111"/>
      <c r="C28" s="101" t="s">
        <v>211</v>
      </c>
      <c r="D28" s="138">
        <f>$K$44</f>
        <v>0</v>
      </c>
      <c r="E28" s="138"/>
      <c r="F28" s="181" t="str">
        <f>基本情報設定シート!$C$10</f>
        <v>松江市職場環境改善支援事業補助金</v>
      </c>
      <c r="G28" s="181"/>
      <c r="H28" s="181"/>
      <c r="I28" s="181"/>
      <c r="J28" s="181"/>
      <c r="K28" s="181"/>
      <c r="L28" s="181"/>
      <c r="M28" s="245"/>
      <c r="N28" s="6">
        <v>2</v>
      </c>
      <c r="O28" s="6"/>
      <c r="P28" s="6"/>
      <c r="Q28" s="6"/>
      <c r="R28" s="6"/>
      <c r="S28" s="6"/>
      <c r="T28" s="6"/>
      <c r="U28" s="6"/>
    </row>
    <row r="29" spans="1:21" s="85" customFormat="1">
      <c r="A29" s="95"/>
      <c r="B29" s="111"/>
      <c r="C29" s="101" t="s">
        <v>212</v>
      </c>
      <c r="D29" s="139"/>
      <c r="E29" s="139"/>
      <c r="F29" s="182"/>
      <c r="G29" s="182"/>
      <c r="H29" s="182"/>
      <c r="I29" s="182"/>
      <c r="J29" s="182"/>
      <c r="K29" s="182"/>
      <c r="L29" s="182"/>
      <c r="M29" s="245"/>
      <c r="N29" s="6">
        <v>3</v>
      </c>
      <c r="O29" s="6"/>
      <c r="P29" s="6"/>
      <c r="Q29" s="6"/>
      <c r="R29" s="6"/>
      <c r="S29" s="6"/>
      <c r="T29" s="6"/>
      <c r="U29" s="6"/>
    </row>
    <row r="30" spans="1:21" s="85" customFormat="1">
      <c r="A30" s="95"/>
      <c r="B30" s="111"/>
      <c r="C30" s="101" t="s">
        <v>214</v>
      </c>
      <c r="D30" s="138">
        <f>E43</f>
        <v>0</v>
      </c>
      <c r="E30" s="138"/>
      <c r="F30" s="181"/>
      <c r="G30" s="181"/>
      <c r="H30" s="181"/>
      <c r="I30" s="181"/>
      <c r="J30" s="181"/>
      <c r="K30" s="181"/>
      <c r="L30" s="181"/>
      <c r="M30" s="245"/>
      <c r="N30" s="6">
        <v>4</v>
      </c>
      <c r="O30" s="6"/>
      <c r="P30" s="6"/>
      <c r="Q30" s="6"/>
      <c r="R30" s="6"/>
      <c r="S30" s="6"/>
      <c r="T30" s="6"/>
      <c r="U30" s="6"/>
    </row>
    <row r="31" spans="1:21" s="85" customFormat="1">
      <c r="A31" s="95"/>
      <c r="B31" s="111"/>
      <c r="C31" s="121"/>
      <c r="D31" s="121"/>
      <c r="E31" s="164"/>
      <c r="F31" s="164"/>
      <c r="G31" s="164"/>
      <c r="H31" s="164"/>
      <c r="I31" s="164"/>
      <c r="J31" s="164"/>
      <c r="K31" s="164"/>
      <c r="L31" s="164"/>
      <c r="M31" s="245"/>
      <c r="N31" s="6"/>
      <c r="O31" s="6"/>
      <c r="P31" s="6"/>
      <c r="Q31" s="6"/>
      <c r="R31" s="6"/>
      <c r="S31" s="6"/>
      <c r="T31" s="6"/>
      <c r="U31" s="6"/>
    </row>
    <row r="32" spans="1:21" s="85" customFormat="1">
      <c r="A32" s="95"/>
      <c r="B32" s="111"/>
      <c r="C32" s="122" t="s">
        <v>35</v>
      </c>
      <c r="D32" s="121"/>
      <c r="E32" s="164"/>
      <c r="F32" s="164"/>
      <c r="G32" s="164"/>
      <c r="H32" s="164"/>
      <c r="I32" s="164"/>
      <c r="J32" s="164"/>
      <c r="K32" s="164"/>
      <c r="L32" s="220" t="s">
        <v>208</v>
      </c>
      <c r="M32" s="245"/>
      <c r="N32" s="6"/>
      <c r="O32" s="6"/>
      <c r="P32" s="6"/>
      <c r="Q32" s="6"/>
      <c r="R32" s="6"/>
      <c r="S32" s="6"/>
      <c r="T32" s="6"/>
      <c r="U32" s="6"/>
    </row>
    <row r="33" spans="1:21" s="85" customFormat="1" ht="30" customHeight="1">
      <c r="A33" s="95"/>
      <c r="B33" s="111"/>
      <c r="C33" s="102" t="s">
        <v>180</v>
      </c>
      <c r="D33" s="128"/>
      <c r="E33" s="165" t="s">
        <v>216</v>
      </c>
      <c r="F33" s="183"/>
      <c r="G33" s="192" t="s">
        <v>242</v>
      </c>
      <c r="H33" s="192"/>
      <c r="I33" s="192"/>
      <c r="J33" s="192"/>
      <c r="K33" s="165" t="s">
        <v>217</v>
      </c>
      <c r="L33" s="183"/>
      <c r="M33" s="245"/>
      <c r="N33" s="6"/>
      <c r="O33" s="6"/>
      <c r="P33" s="6"/>
      <c r="Q33" s="6"/>
      <c r="R33" s="6"/>
      <c r="S33" s="6"/>
      <c r="T33" s="6"/>
      <c r="U33" s="6"/>
    </row>
    <row r="34" spans="1:21" s="85" customFormat="1" ht="30" customHeight="1">
      <c r="A34" s="95"/>
      <c r="B34" s="111"/>
      <c r="C34" s="103"/>
      <c r="D34" s="129"/>
      <c r="E34" s="166"/>
      <c r="F34" s="184"/>
      <c r="G34" s="192" t="s">
        <v>243</v>
      </c>
      <c r="H34" s="192"/>
      <c r="I34" s="204" t="s">
        <v>212</v>
      </c>
      <c r="J34" s="204"/>
      <c r="K34" s="166"/>
      <c r="L34" s="184"/>
      <c r="M34" s="245"/>
      <c r="N34" s="6"/>
      <c r="O34" s="6"/>
      <c r="P34" s="6"/>
      <c r="Q34" s="6"/>
      <c r="R34" s="6"/>
      <c r="S34" s="6"/>
      <c r="T34" s="6"/>
      <c r="U34" s="6"/>
    </row>
    <row r="35" spans="1:21" s="85" customFormat="1">
      <c r="A35" s="95"/>
      <c r="B35" s="111"/>
      <c r="C35" s="123" t="str">
        <f>VLOOKUP(基本情報設定シート!$C$11,'プルダウン（事業計画書）'!$D$1:$L$17,$N35+1,0)</f>
        <v>職場環境改善費</v>
      </c>
      <c r="D35" s="123"/>
      <c r="E35" s="167"/>
      <c r="F35" s="167"/>
      <c r="G35" s="167"/>
      <c r="H35" s="167"/>
      <c r="I35" s="167"/>
      <c r="J35" s="167"/>
      <c r="K35" s="216">
        <f t="shared" ref="K35:K43" si="0">IFERROR(SUM($E35,-$G35,-$I35),"")</f>
        <v>0</v>
      </c>
      <c r="L35" s="221"/>
      <c r="M35" s="245"/>
      <c r="N35" s="6">
        <v>1</v>
      </c>
      <c r="O35" s="6"/>
      <c r="P35" s="6"/>
      <c r="Q35" s="6"/>
      <c r="R35" s="6"/>
      <c r="S35" s="6"/>
      <c r="T35" s="6"/>
      <c r="U35" s="6"/>
    </row>
    <row r="36" spans="1:21" s="85" customFormat="1">
      <c r="A36" s="95"/>
      <c r="B36" s="111"/>
      <c r="C36" s="123" t="str">
        <f>VLOOKUP(基本情報設定シート!$C$11,'プルダウン（事業計画書）'!$D$1:$L$17,$N36+1,0)</f>
        <v>その他</v>
      </c>
      <c r="D36" s="123"/>
      <c r="E36" s="167"/>
      <c r="F36" s="167"/>
      <c r="G36" s="167"/>
      <c r="H36" s="167"/>
      <c r="I36" s="167"/>
      <c r="J36" s="167"/>
      <c r="K36" s="216">
        <f t="shared" si="0"/>
        <v>0</v>
      </c>
      <c r="L36" s="221"/>
      <c r="M36" s="245"/>
      <c r="N36" s="6">
        <v>2</v>
      </c>
      <c r="O36" s="6"/>
      <c r="P36" s="6"/>
      <c r="Q36" s="6"/>
      <c r="R36" s="6"/>
      <c r="S36" s="6"/>
      <c r="T36" s="6"/>
      <c r="U36" s="6"/>
    </row>
    <row r="37" spans="1:21" s="85" customFormat="1" hidden="1">
      <c r="A37" s="95"/>
      <c r="B37" s="111"/>
      <c r="C37" s="123">
        <f>VLOOKUP(基本情報設定シート!$C$11,'プルダウン（事業計画書）'!$D$1:$L$17,$N37+1,0)</f>
        <v>0</v>
      </c>
      <c r="D37" s="123"/>
      <c r="E37" s="167"/>
      <c r="F37" s="167"/>
      <c r="G37" s="167"/>
      <c r="H37" s="167"/>
      <c r="I37" s="167"/>
      <c r="J37" s="167"/>
      <c r="K37" s="216">
        <f t="shared" si="0"/>
        <v>0</v>
      </c>
      <c r="L37" s="221"/>
      <c r="M37" s="245"/>
      <c r="N37" s="6">
        <v>3</v>
      </c>
      <c r="O37" s="6"/>
      <c r="P37" s="6"/>
      <c r="Q37" s="6"/>
      <c r="R37" s="6"/>
      <c r="S37" s="6"/>
      <c r="T37" s="6"/>
      <c r="U37" s="6"/>
    </row>
    <row r="38" spans="1:21" s="85" customFormat="1" hidden="1">
      <c r="A38" s="95"/>
      <c r="B38" s="111"/>
      <c r="C38" s="123">
        <f>VLOOKUP(基本情報設定シート!$C$11,'プルダウン（事業計画書）'!$D$1:$L$17,$N38+1,0)</f>
        <v>0</v>
      </c>
      <c r="D38" s="123"/>
      <c r="E38" s="167"/>
      <c r="F38" s="167"/>
      <c r="G38" s="167"/>
      <c r="H38" s="167"/>
      <c r="I38" s="167"/>
      <c r="J38" s="167"/>
      <c r="K38" s="216">
        <f t="shared" si="0"/>
        <v>0</v>
      </c>
      <c r="L38" s="221"/>
      <c r="M38" s="245"/>
      <c r="N38" s="6">
        <v>4</v>
      </c>
      <c r="O38" s="6"/>
      <c r="P38" s="6"/>
      <c r="Q38" s="6"/>
      <c r="R38" s="6"/>
      <c r="S38" s="6"/>
      <c r="T38" s="6"/>
      <c r="U38" s="6"/>
    </row>
    <row r="39" spans="1:21" s="85" customFormat="1" hidden="1">
      <c r="A39" s="95"/>
      <c r="B39" s="111"/>
      <c r="C39" s="123">
        <f>VLOOKUP(基本情報設定シート!$C$11,'プルダウン（事業計画書）'!$D$1:$L$17,$N39+1,0)</f>
        <v>0</v>
      </c>
      <c r="D39" s="123"/>
      <c r="E39" s="168"/>
      <c r="F39" s="185"/>
      <c r="G39" s="167"/>
      <c r="H39" s="167"/>
      <c r="I39" s="167"/>
      <c r="J39" s="167"/>
      <c r="K39" s="216">
        <f t="shared" si="0"/>
        <v>0</v>
      </c>
      <c r="L39" s="221"/>
      <c r="M39" s="245"/>
      <c r="N39" s="6">
        <v>5</v>
      </c>
      <c r="O39" s="6"/>
      <c r="P39" s="6"/>
      <c r="Q39" s="6"/>
      <c r="R39" s="6"/>
      <c r="S39" s="6"/>
      <c r="T39" s="6"/>
      <c r="U39" s="6"/>
    </row>
    <row r="40" spans="1:21" s="85" customFormat="1" hidden="1">
      <c r="A40" s="95"/>
      <c r="B40" s="111"/>
      <c r="C40" s="101">
        <f>VLOOKUP(基本情報設定シート!$C$11,'プルダウン（事業計画書）'!$D$1:$L$17,$N40+1,0)</f>
        <v>0</v>
      </c>
      <c r="D40" s="101"/>
      <c r="E40" s="168"/>
      <c r="F40" s="185"/>
      <c r="G40" s="167"/>
      <c r="H40" s="167"/>
      <c r="I40" s="205"/>
      <c r="J40" s="205"/>
      <c r="K40" s="216">
        <f t="shared" si="0"/>
        <v>0</v>
      </c>
      <c r="L40" s="221"/>
      <c r="M40" s="245"/>
      <c r="N40" s="6">
        <v>6</v>
      </c>
      <c r="O40" s="6"/>
      <c r="P40" s="6"/>
      <c r="Q40" s="6"/>
      <c r="R40" s="6"/>
      <c r="S40" s="6"/>
      <c r="T40" s="6"/>
      <c r="U40" s="6"/>
    </row>
    <row r="41" spans="1:21" s="85" customFormat="1" hidden="1">
      <c r="A41" s="95"/>
      <c r="B41" s="111"/>
      <c r="C41" s="101">
        <f>VLOOKUP(基本情報設定シート!$C$11,'プルダウン（事業計画書）'!$D$1:$L$17,$N41+1,0)</f>
        <v>0</v>
      </c>
      <c r="D41" s="101"/>
      <c r="E41" s="168"/>
      <c r="F41" s="185"/>
      <c r="G41" s="193"/>
      <c r="H41" s="198"/>
      <c r="I41" s="206"/>
      <c r="J41" s="211"/>
      <c r="K41" s="216">
        <f t="shared" si="0"/>
        <v>0</v>
      </c>
      <c r="L41" s="221"/>
      <c r="M41" s="245"/>
      <c r="N41" s="6">
        <v>7</v>
      </c>
      <c r="O41" s="6"/>
      <c r="P41" s="6"/>
      <c r="Q41" s="6"/>
      <c r="R41" s="6"/>
      <c r="S41" s="6"/>
      <c r="T41" s="6"/>
      <c r="U41" s="6"/>
    </row>
    <row r="42" spans="1:21" s="85" customFormat="1" hidden="1">
      <c r="A42" s="95"/>
      <c r="B42" s="111"/>
      <c r="C42" s="101">
        <f>VLOOKUP(基本情報設定シート!$C$11,'プルダウン（事業計画書）'!$D$1:$L$17,$N42+1,0)</f>
        <v>0</v>
      </c>
      <c r="D42" s="101"/>
      <c r="E42" s="168"/>
      <c r="F42" s="185"/>
      <c r="G42" s="193"/>
      <c r="H42" s="198"/>
      <c r="I42" s="206"/>
      <c r="J42" s="211"/>
      <c r="K42" s="216">
        <f t="shared" si="0"/>
        <v>0</v>
      </c>
      <c r="L42" s="221"/>
      <c r="M42" s="245"/>
      <c r="N42" s="6">
        <v>8</v>
      </c>
      <c r="O42" s="6"/>
      <c r="P42" s="6"/>
      <c r="Q42" s="6"/>
      <c r="R42" s="6"/>
      <c r="S42" s="6"/>
      <c r="T42" s="6"/>
      <c r="U42" s="6"/>
    </row>
    <row r="43" spans="1:21" s="85" customFormat="1" ht="19.5">
      <c r="A43" s="95"/>
      <c r="B43" s="111"/>
      <c r="C43" s="101" t="s">
        <v>214</v>
      </c>
      <c r="D43" s="101"/>
      <c r="E43" s="169">
        <f>SUM($E$35:$F$42)</f>
        <v>0</v>
      </c>
      <c r="F43" s="169"/>
      <c r="G43" s="169">
        <f>SUM($G$35:$H$42)</f>
        <v>0</v>
      </c>
      <c r="H43" s="169"/>
      <c r="I43" s="169">
        <f>SUM($I$35:$J$42)</f>
        <v>0</v>
      </c>
      <c r="J43" s="169"/>
      <c r="K43" s="216">
        <f t="shared" si="0"/>
        <v>0</v>
      </c>
      <c r="L43" s="221"/>
      <c r="M43" s="245"/>
      <c r="N43" s="6">
        <v>9</v>
      </c>
      <c r="O43" s="6"/>
      <c r="P43" s="6"/>
      <c r="Q43" s="6"/>
      <c r="R43" s="6"/>
      <c r="S43" s="6"/>
      <c r="T43" s="6"/>
      <c r="U43" s="6"/>
    </row>
    <row r="44" spans="1:21" s="85" customFormat="1" ht="20.25">
      <c r="A44" s="96"/>
      <c r="B44" s="111"/>
      <c r="C44" s="124" t="s">
        <v>245</v>
      </c>
      <c r="D44" s="124"/>
      <c r="E44" s="124"/>
      <c r="F44" s="124"/>
      <c r="G44" s="124"/>
      <c r="H44" s="124"/>
      <c r="I44" s="124"/>
      <c r="J44" s="212"/>
      <c r="K44" s="217">
        <f>IF(ROUNDDOWN($K$43/2,-3)&gt;=200000-$J$46,200000-$J$46,ROUNDDOWN($K$43/2,-3))</f>
        <v>0</v>
      </c>
      <c r="L44" s="222"/>
      <c r="M44" s="245"/>
      <c r="N44" s="6"/>
      <c r="O44" s="6"/>
      <c r="P44" s="6"/>
      <c r="Q44" s="6"/>
      <c r="R44" s="6"/>
      <c r="S44" s="6"/>
      <c r="T44" s="6"/>
      <c r="U44" s="6"/>
    </row>
    <row r="45" spans="1:21" s="85" customFormat="1" ht="39.6" customHeight="1">
      <c r="A45" s="97"/>
      <c r="B45" s="112" t="s">
        <v>296</v>
      </c>
      <c r="C45" s="125"/>
      <c r="D45" s="125"/>
      <c r="E45" s="125"/>
      <c r="F45" s="125"/>
      <c r="G45" s="125"/>
      <c r="H45" s="125"/>
      <c r="I45" s="125"/>
      <c r="J45" s="125"/>
      <c r="K45" s="125"/>
      <c r="L45" s="125"/>
      <c r="M45" s="246"/>
      <c r="N45" s="6"/>
      <c r="O45" s="6"/>
      <c r="P45" s="6"/>
      <c r="Q45" s="6"/>
      <c r="R45" s="6"/>
      <c r="S45" s="6"/>
      <c r="T45" s="6"/>
      <c r="U45" s="6"/>
    </row>
    <row r="46" spans="1:21" s="85" customFormat="1">
      <c r="A46" s="98" t="s">
        <v>259</v>
      </c>
      <c r="B46" s="113" t="s">
        <v>14</v>
      </c>
      <c r="C46" s="126"/>
      <c r="D46" s="140" t="s">
        <v>260</v>
      </c>
      <c r="E46" s="170"/>
      <c r="F46" s="170"/>
      <c r="G46" s="170"/>
      <c r="H46" s="170"/>
      <c r="I46" s="170"/>
      <c r="J46" s="213"/>
      <c r="K46" s="218"/>
      <c r="L46" s="170" t="s">
        <v>9</v>
      </c>
      <c r="M46" s="247"/>
      <c r="N46" s="6"/>
      <c r="O46" s="6"/>
      <c r="P46" s="6"/>
      <c r="Q46" s="6"/>
      <c r="R46" s="6"/>
      <c r="S46" s="6"/>
      <c r="T46" s="6"/>
      <c r="U46" s="6"/>
    </row>
    <row r="47" spans="1:21" s="85" customFormat="1" ht="40.5" customHeight="1">
      <c r="A47" s="99"/>
      <c r="B47" s="114"/>
      <c r="C47" s="127"/>
      <c r="D47" s="141"/>
      <c r="E47" s="141"/>
      <c r="F47" s="141"/>
      <c r="G47" s="141"/>
      <c r="H47" s="141"/>
      <c r="I47" s="141"/>
      <c r="J47" s="141"/>
      <c r="K47" s="141"/>
      <c r="L47" s="141"/>
      <c r="M47" s="248"/>
      <c r="N47" s="6"/>
      <c r="O47" s="6"/>
      <c r="P47" s="6"/>
      <c r="Q47" s="6"/>
      <c r="R47" s="6"/>
      <c r="S47" s="6"/>
      <c r="T47" s="6"/>
      <c r="U47" s="6"/>
    </row>
    <row r="48" spans="1:21" s="85" customFormat="1">
      <c r="A48" s="86"/>
      <c r="B48" s="86"/>
      <c r="C48" s="29"/>
      <c r="D48" s="29"/>
      <c r="E48" s="86"/>
      <c r="F48" s="86"/>
      <c r="G48" s="86"/>
      <c r="H48" s="86"/>
      <c r="I48" s="86"/>
      <c r="J48" s="86"/>
      <c r="K48" s="86"/>
      <c r="L48" s="86"/>
      <c r="M48" s="86"/>
      <c r="N48" s="6"/>
      <c r="O48" s="6"/>
      <c r="P48" s="6"/>
      <c r="Q48" s="6"/>
      <c r="R48" s="6"/>
      <c r="S48" s="6"/>
      <c r="T48" s="6"/>
      <c r="U48" s="6"/>
    </row>
    <row r="49" spans="1:21" s="85" customFormat="1">
      <c r="A49" s="86"/>
      <c r="B49" s="86"/>
      <c r="C49" s="29"/>
      <c r="D49" s="29"/>
      <c r="E49" s="86"/>
      <c r="F49" s="86"/>
      <c r="G49" s="86"/>
      <c r="H49" s="86"/>
      <c r="I49" s="86"/>
      <c r="J49" s="86"/>
      <c r="K49" s="86"/>
      <c r="L49" s="86"/>
      <c r="M49" s="86"/>
      <c r="N49" s="6"/>
      <c r="O49" s="6"/>
      <c r="P49" s="6"/>
      <c r="Q49" s="6"/>
      <c r="R49" s="6"/>
      <c r="S49" s="6"/>
      <c r="T49" s="6"/>
      <c r="U49" s="6"/>
    </row>
    <row r="50" spans="1:21" s="85" customFormat="1">
      <c r="A50" s="86"/>
      <c r="B50" s="86"/>
      <c r="C50" s="29"/>
      <c r="D50" s="29"/>
      <c r="E50" s="86"/>
      <c r="F50" s="86"/>
      <c r="G50" s="86"/>
      <c r="H50" s="86"/>
      <c r="I50" s="86"/>
      <c r="J50" s="86"/>
      <c r="K50" s="86"/>
      <c r="L50" s="86"/>
      <c r="M50" s="86"/>
      <c r="N50" s="6"/>
      <c r="O50" s="6"/>
      <c r="P50" s="6"/>
      <c r="Q50" s="6"/>
      <c r="R50" s="6"/>
      <c r="S50" s="6"/>
      <c r="T50" s="6"/>
      <c r="U50" s="6"/>
    </row>
    <row r="51" spans="1:21" s="85" customFormat="1">
      <c r="A51" s="86"/>
      <c r="B51" s="86"/>
      <c r="C51" s="29"/>
      <c r="D51" s="29"/>
      <c r="E51" s="86"/>
      <c r="F51" s="86"/>
      <c r="G51" s="86"/>
      <c r="H51" s="86"/>
      <c r="I51" s="86"/>
      <c r="J51" s="86"/>
      <c r="K51" s="86"/>
      <c r="L51" s="86"/>
      <c r="M51" s="86"/>
      <c r="N51" s="6"/>
      <c r="O51" s="6"/>
      <c r="P51" s="6"/>
      <c r="Q51" s="6"/>
      <c r="R51" s="6"/>
      <c r="S51" s="6"/>
      <c r="T51" s="6"/>
      <c r="U51" s="6"/>
    </row>
  </sheetData>
  <sheetProtection password="CA99" sheet="1" objects="1" scenarios="1" formatCells="0" formatColumns="0" formatRows="0"/>
  <mergeCells count="125">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E13:F13"/>
    <mergeCell ref="G13:M13"/>
    <mergeCell ref="E14:F14"/>
    <mergeCell ref="G14:I14"/>
    <mergeCell ref="K14:L14"/>
    <mergeCell ref="E15:F15"/>
    <mergeCell ref="G15:M15"/>
    <mergeCell ref="B16:D16"/>
    <mergeCell ref="E16:M16"/>
    <mergeCell ref="B17:D17"/>
    <mergeCell ref="E17:M17"/>
    <mergeCell ref="B18:D18"/>
    <mergeCell ref="E18:M18"/>
    <mergeCell ref="B19:D19"/>
    <mergeCell ref="E19:M19"/>
    <mergeCell ref="D20:M20"/>
    <mergeCell ref="J21:M21"/>
    <mergeCell ref="J22:M22"/>
    <mergeCell ref="D23:F23"/>
    <mergeCell ref="G23:J23"/>
    <mergeCell ref="D24:E24"/>
    <mergeCell ref="F24:G24"/>
    <mergeCell ref="H24:I24"/>
    <mergeCell ref="J24:M24"/>
    <mergeCell ref="D26:E26"/>
    <mergeCell ref="F26:L26"/>
    <mergeCell ref="D27:E27"/>
    <mergeCell ref="F27:L27"/>
    <mergeCell ref="D28:E28"/>
    <mergeCell ref="F28:L28"/>
    <mergeCell ref="D29:E29"/>
    <mergeCell ref="F29:L29"/>
    <mergeCell ref="D30:E30"/>
    <mergeCell ref="F30:L30"/>
    <mergeCell ref="G33:J33"/>
    <mergeCell ref="G34:H34"/>
    <mergeCell ref="I34:J34"/>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C44:J44"/>
    <mergeCell ref="K44:L44"/>
    <mergeCell ref="B45:L45"/>
    <mergeCell ref="D46:I46"/>
    <mergeCell ref="J46:K46"/>
    <mergeCell ref="L46:M46"/>
    <mergeCell ref="D47:M47"/>
    <mergeCell ref="B5:D6"/>
    <mergeCell ref="B7:D8"/>
    <mergeCell ref="A12:A15"/>
    <mergeCell ref="B13:D15"/>
    <mergeCell ref="B20:C22"/>
    <mergeCell ref="D21:F22"/>
    <mergeCell ref="G21:H22"/>
    <mergeCell ref="B23:C24"/>
    <mergeCell ref="C33:D34"/>
    <mergeCell ref="E33:F34"/>
    <mergeCell ref="K33:L34"/>
    <mergeCell ref="A46:A47"/>
    <mergeCell ref="B46:C47"/>
    <mergeCell ref="A3:A11"/>
    <mergeCell ref="A16:A24"/>
    <mergeCell ref="A25:A45"/>
  </mergeCells>
  <phoneticPr fontId="3"/>
  <dataValidations count="4">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H6:H11 F25:F32 B48:M1048576 E29:E33 D25:E27 D29:D32 C25:C33 L45 B1:E11 I8:M11 F8:G11 B25:B46 G25:G43 F43 H25:L32 K33 C45:J45 F6:G6 D47 M25:M45 K44:K45 I6:M6 F1:M4 C35:C44 D35:E43 K35:L43 F35:F40 H43:J43"/>
    <dataValidation type="list" allowBlank="1" showDropDown="0" showInputMessage="1" showErrorMessage="1" sqref="G14:I14">
      <formula1>"事業所全体,部門単位,担当者ごと,その他"</formula1>
    </dataValidation>
    <dataValidation type="list" allowBlank="1" showDropDown="0" showInputMessage="1" showErrorMessage="1" sqref="E12:M12">
      <formula1>"有,無"</formula1>
    </dataValidation>
  </dataValidations>
  <printOptions horizontalCentered="1"/>
  <pageMargins left="0.31496062992125984" right="0.31496062992125984" top="0.74803149606299213" bottom="0.74803149606299213" header="0.31496062992125984" footer="0.31496062992125984"/>
  <pageSetup paperSize="9" scale="94" fitToWidth="1" fitToHeight="1" orientation="portrait" usePrinterDefaults="1" r:id="rId1"/>
  <rowBreaks count="1" manualBreakCount="1">
    <brk id="24"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6"/>
    <col min="2" max="2" width="2" style="26" customWidth="1"/>
    <col min="3" max="3" width="4.625" style="26" customWidth="1"/>
    <col min="4" max="251" width="3" style="26"/>
    <col min="252" max="252" width="3.5" style="26" bestFit="1" customWidth="1"/>
    <col min="253" max="507" width="3" style="26"/>
    <col min="508" max="508" width="3.5" style="26" bestFit="1" customWidth="1"/>
    <col min="509" max="763" width="3" style="26"/>
    <col min="764" max="764" width="3.5" style="26" bestFit="1" customWidth="1"/>
    <col min="765" max="1019" width="3" style="26"/>
    <col min="1020" max="1020" width="3.5" style="26" bestFit="1" customWidth="1"/>
    <col min="1021" max="1275" width="3" style="26"/>
    <col min="1276" max="1276" width="3.5" style="26" bestFit="1" customWidth="1"/>
    <col min="1277" max="1531" width="3" style="26"/>
    <col min="1532" max="1532" width="3.5" style="26" bestFit="1" customWidth="1"/>
    <col min="1533" max="1787" width="3" style="26"/>
    <col min="1788" max="1788" width="3.5" style="26" bestFit="1" customWidth="1"/>
    <col min="1789" max="2043" width="3" style="26"/>
    <col min="2044" max="2044" width="3.5" style="26" bestFit="1" customWidth="1"/>
    <col min="2045" max="2299" width="3" style="26"/>
    <col min="2300" max="2300" width="3.5" style="26" bestFit="1" customWidth="1"/>
    <col min="2301" max="2555" width="3" style="26"/>
    <col min="2556" max="2556" width="3.5" style="26" bestFit="1" customWidth="1"/>
    <col min="2557" max="2811" width="3" style="26"/>
    <col min="2812" max="2812" width="3.5" style="26" bestFit="1" customWidth="1"/>
    <col min="2813" max="3067" width="3" style="26"/>
    <col min="3068" max="3068" width="3.5" style="26" bestFit="1" customWidth="1"/>
    <col min="3069" max="3323" width="3" style="26"/>
    <col min="3324" max="3324" width="3.5" style="26" bestFit="1" customWidth="1"/>
    <col min="3325" max="3579" width="3" style="26"/>
    <col min="3580" max="3580" width="3.5" style="26" bestFit="1" customWidth="1"/>
    <col min="3581" max="3835" width="3" style="26"/>
    <col min="3836" max="3836" width="3.5" style="26" bestFit="1" customWidth="1"/>
    <col min="3837" max="4091" width="3" style="26"/>
    <col min="4092" max="4092" width="3.5" style="26" bestFit="1" customWidth="1"/>
    <col min="4093" max="4347" width="3" style="26"/>
    <col min="4348" max="4348" width="3.5" style="26" bestFit="1" customWidth="1"/>
    <col min="4349" max="4603" width="3" style="26"/>
    <col min="4604" max="4604" width="3.5" style="26" bestFit="1" customWidth="1"/>
    <col min="4605" max="4859" width="3" style="26"/>
    <col min="4860" max="4860" width="3.5" style="26" bestFit="1" customWidth="1"/>
    <col min="4861" max="5115" width="3" style="26"/>
    <col min="5116" max="5116" width="3.5" style="26" bestFit="1" customWidth="1"/>
    <col min="5117" max="5371" width="3" style="26"/>
    <col min="5372" max="5372" width="3.5" style="26" bestFit="1" customWidth="1"/>
    <col min="5373" max="5627" width="3" style="26"/>
    <col min="5628" max="5628" width="3.5" style="26" bestFit="1" customWidth="1"/>
    <col min="5629" max="5883" width="3" style="26"/>
    <col min="5884" max="5884" width="3.5" style="26" bestFit="1" customWidth="1"/>
    <col min="5885" max="6139" width="3" style="26"/>
    <col min="6140" max="6140" width="3.5" style="26" bestFit="1" customWidth="1"/>
    <col min="6141" max="6395" width="3" style="26"/>
    <col min="6396" max="6396" width="3.5" style="26" bestFit="1" customWidth="1"/>
    <col min="6397" max="6651" width="3" style="26"/>
    <col min="6652" max="6652" width="3.5" style="26" bestFit="1" customWidth="1"/>
    <col min="6653" max="6907" width="3" style="26"/>
    <col min="6908" max="6908" width="3.5" style="26" bestFit="1" customWidth="1"/>
    <col min="6909" max="7163" width="3" style="26"/>
    <col min="7164" max="7164" width="3.5" style="26" bestFit="1" customWidth="1"/>
    <col min="7165" max="7419" width="3" style="26"/>
    <col min="7420" max="7420" width="3.5" style="26" bestFit="1" customWidth="1"/>
    <col min="7421" max="7675" width="3" style="26"/>
    <col min="7676" max="7676" width="3.5" style="26" bestFit="1" customWidth="1"/>
    <col min="7677" max="7931" width="3" style="26"/>
    <col min="7932" max="7932" width="3.5" style="26" bestFit="1" customWidth="1"/>
    <col min="7933" max="8187" width="3" style="26"/>
    <col min="8188" max="8188" width="3.5" style="26" bestFit="1" customWidth="1"/>
    <col min="8189" max="8443" width="3" style="26"/>
    <col min="8444" max="8444" width="3.5" style="26" bestFit="1" customWidth="1"/>
    <col min="8445" max="8699" width="3" style="26"/>
    <col min="8700" max="8700" width="3.5" style="26" bestFit="1" customWidth="1"/>
    <col min="8701" max="8955" width="3" style="26"/>
    <col min="8956" max="8956" width="3.5" style="26" bestFit="1" customWidth="1"/>
    <col min="8957" max="9211" width="3" style="26"/>
    <col min="9212" max="9212" width="3.5" style="26" bestFit="1" customWidth="1"/>
    <col min="9213" max="9467" width="3" style="26"/>
    <col min="9468" max="9468" width="3.5" style="26" bestFit="1" customWidth="1"/>
    <col min="9469" max="9723" width="3" style="26"/>
    <col min="9724" max="9724" width="3.5" style="26" bestFit="1" customWidth="1"/>
    <col min="9725" max="9979" width="3" style="26"/>
    <col min="9980" max="9980" width="3.5" style="26" bestFit="1" customWidth="1"/>
    <col min="9981" max="10235" width="3" style="26"/>
    <col min="10236" max="10236" width="3.5" style="26" bestFit="1" customWidth="1"/>
    <col min="10237" max="10491" width="3" style="26"/>
    <col min="10492" max="10492" width="3.5" style="26" bestFit="1" customWidth="1"/>
    <col min="10493" max="10747" width="3" style="26"/>
    <col min="10748" max="10748" width="3.5" style="26" bestFit="1" customWidth="1"/>
    <col min="10749" max="11003" width="3" style="26"/>
    <col min="11004" max="11004" width="3.5" style="26" bestFit="1" customWidth="1"/>
    <col min="11005" max="11259" width="3" style="26"/>
    <col min="11260" max="11260" width="3.5" style="26" bestFit="1" customWidth="1"/>
    <col min="11261" max="11515" width="3" style="26"/>
    <col min="11516" max="11516" width="3.5" style="26" bestFit="1" customWidth="1"/>
    <col min="11517" max="11771" width="3" style="26"/>
    <col min="11772" max="11772" width="3.5" style="26" bestFit="1" customWidth="1"/>
    <col min="11773" max="12027" width="3" style="26"/>
    <col min="12028" max="12028" width="3.5" style="26" bestFit="1" customWidth="1"/>
    <col min="12029" max="12283" width="3" style="26"/>
    <col min="12284" max="12284" width="3.5" style="26" bestFit="1" customWidth="1"/>
    <col min="12285" max="12539" width="3" style="26"/>
    <col min="12540" max="12540" width="3.5" style="26" bestFit="1" customWidth="1"/>
    <col min="12541" max="12795" width="3" style="26"/>
    <col min="12796" max="12796" width="3.5" style="26" bestFit="1" customWidth="1"/>
    <col min="12797" max="13051" width="3" style="26"/>
    <col min="13052" max="13052" width="3.5" style="26" bestFit="1" customWidth="1"/>
    <col min="13053" max="13307" width="3" style="26"/>
    <col min="13308" max="13308" width="3.5" style="26" bestFit="1" customWidth="1"/>
    <col min="13309" max="13563" width="3" style="26"/>
    <col min="13564" max="13564" width="3.5" style="26" bestFit="1" customWidth="1"/>
    <col min="13565" max="13819" width="3" style="26"/>
    <col min="13820" max="13820" width="3.5" style="26" bestFit="1" customWidth="1"/>
    <col min="13821" max="14075" width="3" style="26"/>
    <col min="14076" max="14076" width="3.5" style="26" bestFit="1" customWidth="1"/>
    <col min="14077" max="14331" width="3" style="26"/>
    <col min="14332" max="14332" width="3.5" style="26" bestFit="1" customWidth="1"/>
    <col min="14333" max="14587" width="3" style="26"/>
    <col min="14588" max="14588" width="3.5" style="26" bestFit="1" customWidth="1"/>
    <col min="14589" max="14843" width="3" style="26"/>
    <col min="14844" max="14844" width="3.5" style="26" bestFit="1" customWidth="1"/>
    <col min="14845" max="15099" width="3" style="26"/>
    <col min="15100" max="15100" width="3.5" style="26" bestFit="1" customWidth="1"/>
    <col min="15101" max="15355" width="3" style="26"/>
    <col min="15356" max="15356" width="3.5" style="26" bestFit="1" customWidth="1"/>
    <col min="15357" max="15611" width="3" style="26"/>
    <col min="15612" max="15612" width="3.5" style="26" bestFit="1" customWidth="1"/>
    <col min="15613" max="15867" width="3" style="26"/>
    <col min="15868" max="15868" width="3.5" style="26" bestFit="1" customWidth="1"/>
    <col min="15869" max="16123" width="3" style="26"/>
    <col min="16124" max="16124" width="3.5" style="26" bestFit="1" customWidth="1"/>
    <col min="16125" max="16384" width="3" style="26"/>
  </cols>
  <sheetData>
    <row r="1" spans="1:28" ht="20.100000000000001" customHeight="1">
      <c r="A1" s="28"/>
      <c r="B1" s="32" t="s">
        <v>32</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ht="39.950000000000003" customHeight="1">
      <c r="A2" s="29" t="s">
        <v>177</v>
      </c>
      <c r="B2" s="29"/>
      <c r="C2" s="29"/>
      <c r="D2" s="29"/>
      <c r="E2" s="29"/>
      <c r="F2" s="29"/>
      <c r="G2" s="29"/>
      <c r="H2" s="29"/>
      <c r="I2" s="29"/>
      <c r="J2" s="29"/>
      <c r="K2" s="29"/>
      <c r="L2" s="29"/>
      <c r="M2" s="29"/>
      <c r="N2" s="29"/>
      <c r="O2" s="29"/>
      <c r="P2" s="29"/>
      <c r="Q2" s="29"/>
      <c r="R2" s="29"/>
      <c r="S2" s="29"/>
      <c r="T2" s="29"/>
      <c r="U2" s="29"/>
      <c r="V2" s="29"/>
      <c r="W2" s="29"/>
      <c r="X2" s="29"/>
      <c r="Y2" s="29"/>
      <c r="Z2" s="29"/>
      <c r="AA2" s="29"/>
      <c r="AB2" s="29"/>
    </row>
    <row r="3" spans="1:28" ht="20.100000000000001" customHeight="1">
      <c r="A3" s="30"/>
      <c r="B3" s="33"/>
      <c r="C3" s="33"/>
      <c r="D3" s="33"/>
      <c r="E3" s="33"/>
      <c r="F3" s="33"/>
      <c r="G3" s="33"/>
      <c r="H3" s="33"/>
      <c r="I3" s="33"/>
      <c r="J3" s="33"/>
      <c r="K3" s="33"/>
      <c r="L3" s="33"/>
      <c r="M3" s="33"/>
      <c r="N3" s="33"/>
      <c r="O3" s="33"/>
      <c r="P3" s="33"/>
      <c r="Q3" s="33"/>
      <c r="R3" s="33"/>
      <c r="S3" s="33"/>
      <c r="T3" s="33"/>
      <c r="U3" s="271">
        <f>$H$15</f>
        <v>0</v>
      </c>
      <c r="V3" s="271"/>
      <c r="W3" s="271"/>
      <c r="X3" s="271"/>
      <c r="Y3" s="271"/>
      <c r="Z3" s="271"/>
      <c r="AA3" s="271"/>
      <c r="AB3" s="33"/>
    </row>
    <row r="4" spans="1:28" ht="20.100000000000001" customHeight="1">
      <c r="A4" s="31"/>
      <c r="B4" s="34" t="s">
        <v>26</v>
      </c>
      <c r="C4" s="34"/>
      <c r="D4" s="34"/>
      <c r="E4" s="34"/>
      <c r="F4" s="34"/>
      <c r="G4" s="34"/>
      <c r="H4" s="34"/>
      <c r="I4" s="31"/>
      <c r="J4" s="31"/>
      <c r="K4" s="31"/>
      <c r="L4" s="31"/>
      <c r="M4" s="33"/>
      <c r="N4" s="33"/>
      <c r="O4" s="33"/>
      <c r="P4" s="33"/>
      <c r="Q4" s="33"/>
      <c r="R4" s="33"/>
      <c r="S4" s="33"/>
      <c r="T4" s="33"/>
      <c r="U4" s="33"/>
      <c r="V4" s="33"/>
      <c r="W4" s="33"/>
      <c r="X4" s="33"/>
      <c r="Y4" s="33"/>
      <c r="Z4" s="33"/>
      <c r="AA4" s="33"/>
      <c r="AB4" s="33"/>
    </row>
    <row r="5" spans="1:28" ht="20.100000000000001" customHeight="1">
      <c r="A5" s="30"/>
      <c r="B5" s="33"/>
      <c r="C5" s="33"/>
      <c r="D5" s="33"/>
      <c r="E5" s="33"/>
      <c r="F5" s="33"/>
      <c r="G5" s="33"/>
      <c r="H5" s="29" t="s">
        <v>52</v>
      </c>
      <c r="I5" s="29"/>
      <c r="J5" s="29"/>
      <c r="K5" s="29"/>
      <c r="L5" s="29"/>
      <c r="M5" s="66" t="s">
        <v>27</v>
      </c>
      <c r="N5" s="66"/>
      <c r="O5" s="66"/>
      <c r="P5" s="66"/>
      <c r="Q5" s="66"/>
      <c r="R5" s="34">
        <f>基本情報設定シート!$C$9</f>
        <v>0</v>
      </c>
      <c r="S5" s="34"/>
      <c r="T5" s="34"/>
      <c r="U5" s="34"/>
      <c r="V5" s="34"/>
      <c r="W5" s="34"/>
      <c r="X5" s="34"/>
      <c r="Y5" s="34"/>
      <c r="Z5" s="34"/>
      <c r="AA5" s="34"/>
      <c r="AB5" s="34"/>
    </row>
    <row r="6" spans="1:28"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28"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28" s="250" customFormat="1" ht="60" customHeight="1">
      <c r="A8" s="44"/>
      <c r="B8" s="35" t="s">
        <v>178</v>
      </c>
      <c r="C8" s="35"/>
      <c r="D8" s="35"/>
      <c r="E8" s="35"/>
      <c r="F8" s="35"/>
      <c r="G8" s="35"/>
      <c r="H8" s="35"/>
      <c r="I8" s="35"/>
      <c r="J8" s="35"/>
      <c r="K8" s="35"/>
      <c r="L8" s="35"/>
      <c r="M8" s="35"/>
      <c r="N8" s="35"/>
      <c r="O8" s="35"/>
      <c r="P8" s="35"/>
      <c r="Q8" s="35"/>
      <c r="R8" s="35"/>
      <c r="S8" s="35"/>
      <c r="T8" s="35"/>
      <c r="U8" s="35"/>
      <c r="V8" s="35"/>
      <c r="W8" s="35"/>
      <c r="X8" s="35"/>
      <c r="Y8" s="35"/>
      <c r="Z8" s="35"/>
      <c r="AA8" s="35"/>
      <c r="AB8" s="44"/>
    </row>
    <row r="9" spans="1:28"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s="27" customFormat="1" ht="20.100000000000001" customHeight="1">
      <c r="A10" s="29"/>
      <c r="B10" s="251" t="s">
        <v>24</v>
      </c>
      <c r="C10" s="251"/>
      <c r="D10" s="251"/>
      <c r="E10" s="251"/>
      <c r="F10" s="251"/>
      <c r="G10" s="251"/>
      <c r="H10" s="256"/>
      <c r="I10" s="258"/>
      <c r="J10" s="258"/>
      <c r="K10" s="258"/>
      <c r="L10" s="261"/>
      <c r="M10" s="262" t="s">
        <v>11</v>
      </c>
      <c r="N10" s="263"/>
      <c r="O10" s="263"/>
      <c r="P10" s="263"/>
      <c r="Q10" s="266"/>
      <c r="R10" s="267" t="s">
        <v>86</v>
      </c>
      <c r="S10" s="269"/>
      <c r="T10" s="269"/>
      <c r="U10" s="269"/>
      <c r="V10" s="269"/>
      <c r="W10" s="272"/>
      <c r="X10" s="272"/>
      <c r="Y10" s="272"/>
      <c r="Z10" s="269" t="s">
        <v>80</v>
      </c>
      <c r="AA10" s="273"/>
      <c r="AB10" s="29"/>
    </row>
    <row r="11" spans="1:28" s="27" customFormat="1" ht="20.100000000000001" customHeight="1">
      <c r="A11" s="28"/>
      <c r="B11" s="251" t="s">
        <v>4</v>
      </c>
      <c r="C11" s="251"/>
      <c r="D11" s="251"/>
      <c r="E11" s="251"/>
      <c r="F11" s="251"/>
      <c r="G11" s="251"/>
      <c r="H11" s="45" t="e">
        <f>'(別記様式)交付申請書'!$F$10</f>
        <v>#NUM!</v>
      </c>
      <c r="I11" s="46"/>
      <c r="J11" s="46"/>
      <c r="K11" s="46"/>
      <c r="L11" s="47"/>
      <c r="M11" s="262" t="s">
        <v>56</v>
      </c>
      <c r="N11" s="263"/>
      <c r="O11" s="263"/>
      <c r="P11" s="263"/>
      <c r="Q11" s="266"/>
      <c r="R11" s="268" t="str">
        <f>基本情報設定シート!$C$10</f>
        <v>松江市職場環境改善支援事業補助金</v>
      </c>
      <c r="S11" s="270"/>
      <c r="T11" s="270"/>
      <c r="U11" s="270"/>
      <c r="V11" s="270"/>
      <c r="W11" s="270"/>
      <c r="X11" s="270"/>
      <c r="Y11" s="270"/>
      <c r="Z11" s="270"/>
      <c r="AA11" s="274"/>
      <c r="AB11" s="28"/>
    </row>
    <row r="12" spans="1:28" s="27" customFormat="1" ht="20.100000000000001" customHeight="1">
      <c r="A12" s="28"/>
      <c r="B12" s="252" t="s">
        <v>13</v>
      </c>
      <c r="C12" s="253"/>
      <c r="D12" s="253"/>
      <c r="E12" s="253"/>
      <c r="F12" s="253"/>
      <c r="G12" s="255"/>
      <c r="H12" s="51" t="str">
        <f>基本情報設定シート!$C$11</f>
        <v>職場環境改善支援事業</v>
      </c>
      <c r="I12" s="59"/>
      <c r="J12" s="59"/>
      <c r="K12" s="59"/>
      <c r="L12" s="59"/>
      <c r="M12" s="59"/>
      <c r="N12" s="59"/>
      <c r="O12" s="59"/>
      <c r="P12" s="59"/>
      <c r="Q12" s="59"/>
      <c r="R12" s="59"/>
      <c r="S12" s="59"/>
      <c r="T12" s="59"/>
      <c r="U12" s="59"/>
      <c r="V12" s="59"/>
      <c r="W12" s="59"/>
      <c r="X12" s="59"/>
      <c r="Y12" s="59"/>
      <c r="Z12" s="59"/>
      <c r="AA12" s="75"/>
      <c r="AB12" s="28"/>
    </row>
    <row r="13" spans="1:28" s="27" customFormat="1" ht="99.95" customHeight="1">
      <c r="A13" s="28"/>
      <c r="B13" s="252" t="s">
        <v>57</v>
      </c>
      <c r="C13" s="253"/>
      <c r="D13" s="253"/>
      <c r="E13" s="253"/>
      <c r="F13" s="253"/>
      <c r="G13" s="255"/>
      <c r="H13" s="54">
        <f>'(別記様式)交付申請書'!$K$12</f>
        <v>0</v>
      </c>
      <c r="I13" s="62"/>
      <c r="J13" s="62"/>
      <c r="K13" s="62"/>
      <c r="L13" s="62"/>
      <c r="M13" s="62"/>
      <c r="N13" s="62"/>
      <c r="O13" s="62"/>
      <c r="P13" s="62"/>
      <c r="Q13" s="62"/>
      <c r="R13" s="62"/>
      <c r="S13" s="62"/>
      <c r="T13" s="62"/>
      <c r="U13" s="62"/>
      <c r="V13" s="62"/>
      <c r="W13" s="62"/>
      <c r="X13" s="62"/>
      <c r="Y13" s="62"/>
      <c r="Z13" s="62"/>
      <c r="AA13" s="77"/>
      <c r="AB13" s="28"/>
    </row>
    <row r="14" spans="1:28" s="27" customFormat="1" ht="39.950000000000003" customHeight="1">
      <c r="A14" s="28"/>
      <c r="B14" s="252" t="s">
        <v>59</v>
      </c>
      <c r="C14" s="253"/>
      <c r="D14" s="253"/>
      <c r="E14" s="253"/>
      <c r="F14" s="253"/>
      <c r="G14" s="253"/>
      <c r="H14" s="54">
        <f>'(別記様式)交付申請書'!$K$16</f>
        <v>0</v>
      </c>
      <c r="I14" s="259"/>
      <c r="J14" s="259"/>
      <c r="K14" s="259"/>
      <c r="L14" s="259"/>
      <c r="M14" s="259"/>
      <c r="N14" s="259"/>
      <c r="O14" s="259"/>
      <c r="P14" s="259"/>
      <c r="Q14" s="259"/>
      <c r="R14" s="259"/>
      <c r="S14" s="259"/>
      <c r="T14" s="259"/>
      <c r="U14" s="259"/>
      <c r="V14" s="259"/>
      <c r="W14" s="259"/>
      <c r="X14" s="259"/>
      <c r="Y14" s="259"/>
      <c r="Z14" s="259"/>
      <c r="AA14" s="275"/>
      <c r="AB14" s="28"/>
    </row>
    <row r="15" spans="1:28" s="27" customFormat="1" ht="20.100000000000001" customHeight="1">
      <c r="A15" s="28"/>
      <c r="B15" s="36" t="s">
        <v>60</v>
      </c>
      <c r="C15" s="39"/>
      <c r="D15" s="39"/>
      <c r="E15" s="39"/>
      <c r="F15" s="39"/>
      <c r="G15" s="43"/>
      <c r="H15" s="257">
        <f>'(別記様式)交付申請書'!$N$17</f>
        <v>0</v>
      </c>
      <c r="I15" s="260"/>
      <c r="J15" s="260"/>
      <c r="K15" s="260"/>
      <c r="L15" s="260"/>
      <c r="M15" s="260"/>
      <c r="N15" s="264"/>
      <c r="O15" s="43" t="s">
        <v>61</v>
      </c>
      <c r="P15" s="265"/>
      <c r="Q15" s="265"/>
      <c r="R15" s="265"/>
      <c r="S15" s="265"/>
      <c r="T15" s="265"/>
      <c r="U15" s="257">
        <f>'(別記様式)交付申請書'!$N$18</f>
        <v>0</v>
      </c>
      <c r="V15" s="260"/>
      <c r="W15" s="260"/>
      <c r="X15" s="260"/>
      <c r="Y15" s="260"/>
      <c r="Z15" s="260"/>
      <c r="AA15" s="264"/>
      <c r="AB15" s="28"/>
    </row>
    <row r="16" spans="1:28" ht="20.100000000000001" customHeight="1">
      <c r="A16" s="33"/>
      <c r="B16" s="33"/>
      <c r="C16" s="33"/>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33"/>
    </row>
  </sheetData>
  <sheetProtection password="CA99" sheet="1" objects="1" scenarios="1" formatCells="0"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6"/>
    <col min="2" max="2" width="2" style="26" customWidth="1"/>
    <col min="3" max="3" width="4.625" style="26" customWidth="1"/>
    <col min="4" max="29" width="3" style="26"/>
    <col min="30" max="30" width="9.5" style="26" bestFit="1" customWidth="1"/>
    <col min="31" max="32" width="20.625" style="26" customWidth="1"/>
    <col min="33" max="263" width="3" style="26"/>
    <col min="264" max="264" width="3.5" style="26" bestFit="1" customWidth="1"/>
    <col min="265" max="519" width="3" style="26"/>
    <col min="520" max="520" width="3.5" style="26" bestFit="1" customWidth="1"/>
    <col min="521" max="775" width="3" style="26"/>
    <col min="776" max="776" width="3.5" style="26" bestFit="1" customWidth="1"/>
    <col min="777" max="1031" width="3" style="26"/>
    <col min="1032" max="1032" width="3.5" style="26" bestFit="1" customWidth="1"/>
    <col min="1033" max="1287" width="3" style="26"/>
    <col min="1288" max="1288" width="3.5" style="26" bestFit="1" customWidth="1"/>
    <col min="1289" max="1543" width="3" style="26"/>
    <col min="1544" max="1544" width="3.5" style="26" bestFit="1" customWidth="1"/>
    <col min="1545" max="1799" width="3" style="26"/>
    <col min="1800" max="1800" width="3.5" style="26" bestFit="1" customWidth="1"/>
    <col min="1801" max="2055" width="3" style="26"/>
    <col min="2056" max="2056" width="3.5" style="26" bestFit="1" customWidth="1"/>
    <col min="2057" max="2311" width="3" style="26"/>
    <col min="2312" max="2312" width="3.5" style="26" bestFit="1" customWidth="1"/>
    <col min="2313" max="2567" width="3" style="26"/>
    <col min="2568" max="2568" width="3.5" style="26" bestFit="1" customWidth="1"/>
    <col min="2569" max="2823" width="3" style="26"/>
    <col min="2824" max="2824" width="3.5" style="26" bestFit="1" customWidth="1"/>
    <col min="2825" max="3079" width="3" style="26"/>
    <col min="3080" max="3080" width="3.5" style="26" bestFit="1" customWidth="1"/>
    <col min="3081" max="3335" width="3" style="26"/>
    <col min="3336" max="3336" width="3.5" style="26" bestFit="1" customWidth="1"/>
    <col min="3337" max="3591" width="3" style="26"/>
    <col min="3592" max="3592" width="3.5" style="26" bestFit="1" customWidth="1"/>
    <col min="3593" max="3847" width="3" style="26"/>
    <col min="3848" max="3848" width="3.5" style="26" bestFit="1" customWidth="1"/>
    <col min="3849" max="4103" width="3" style="26"/>
    <col min="4104" max="4104" width="3.5" style="26" bestFit="1" customWidth="1"/>
    <col min="4105" max="4359" width="3" style="26"/>
    <col min="4360" max="4360" width="3.5" style="26" bestFit="1" customWidth="1"/>
    <col min="4361" max="4615" width="3" style="26"/>
    <col min="4616" max="4616" width="3.5" style="26" bestFit="1" customWidth="1"/>
    <col min="4617" max="4871" width="3" style="26"/>
    <col min="4872" max="4872" width="3.5" style="26" bestFit="1" customWidth="1"/>
    <col min="4873" max="5127" width="3" style="26"/>
    <col min="5128" max="5128" width="3.5" style="26" bestFit="1" customWidth="1"/>
    <col min="5129" max="5383" width="3" style="26"/>
    <col min="5384" max="5384" width="3.5" style="26" bestFit="1" customWidth="1"/>
    <col min="5385" max="5639" width="3" style="26"/>
    <col min="5640" max="5640" width="3.5" style="26" bestFit="1" customWidth="1"/>
    <col min="5641" max="5895" width="3" style="26"/>
    <col min="5896" max="5896" width="3.5" style="26" bestFit="1" customWidth="1"/>
    <col min="5897" max="6151" width="3" style="26"/>
    <col min="6152" max="6152" width="3.5" style="26" bestFit="1" customWidth="1"/>
    <col min="6153" max="6407" width="3" style="26"/>
    <col min="6408" max="6408" width="3.5" style="26" bestFit="1" customWidth="1"/>
    <col min="6409" max="6663" width="3" style="26"/>
    <col min="6664" max="6664" width="3.5" style="26" bestFit="1" customWidth="1"/>
    <col min="6665" max="6919" width="3" style="26"/>
    <col min="6920" max="6920" width="3.5" style="26" bestFit="1" customWidth="1"/>
    <col min="6921" max="7175" width="3" style="26"/>
    <col min="7176" max="7176" width="3.5" style="26" bestFit="1" customWidth="1"/>
    <col min="7177" max="7431" width="3" style="26"/>
    <col min="7432" max="7432" width="3.5" style="26" bestFit="1" customWidth="1"/>
    <col min="7433" max="7687" width="3" style="26"/>
    <col min="7688" max="7688" width="3.5" style="26" bestFit="1" customWidth="1"/>
    <col min="7689" max="7943" width="3" style="26"/>
    <col min="7944" max="7944" width="3.5" style="26" bestFit="1" customWidth="1"/>
    <col min="7945" max="8199" width="3" style="26"/>
    <col min="8200" max="8200" width="3.5" style="26" bestFit="1" customWidth="1"/>
    <col min="8201" max="8455" width="3" style="26"/>
    <col min="8456" max="8456" width="3.5" style="26" bestFit="1" customWidth="1"/>
    <col min="8457" max="8711" width="3" style="26"/>
    <col min="8712" max="8712" width="3.5" style="26" bestFit="1" customWidth="1"/>
    <col min="8713" max="8967" width="3" style="26"/>
    <col min="8968" max="8968" width="3.5" style="26" bestFit="1" customWidth="1"/>
    <col min="8969" max="9223" width="3" style="26"/>
    <col min="9224" max="9224" width="3.5" style="26" bestFit="1" customWidth="1"/>
    <col min="9225" max="9479" width="3" style="26"/>
    <col min="9480" max="9480" width="3.5" style="26" bestFit="1" customWidth="1"/>
    <col min="9481" max="9735" width="3" style="26"/>
    <col min="9736" max="9736" width="3.5" style="26" bestFit="1" customWidth="1"/>
    <col min="9737" max="9991" width="3" style="26"/>
    <col min="9992" max="9992" width="3.5" style="26" bestFit="1" customWidth="1"/>
    <col min="9993" max="10247" width="3" style="26"/>
    <col min="10248" max="10248" width="3.5" style="26" bestFit="1" customWidth="1"/>
    <col min="10249" max="10503" width="3" style="26"/>
    <col min="10504" max="10504" width="3.5" style="26" bestFit="1" customWidth="1"/>
    <col min="10505" max="10759" width="3" style="26"/>
    <col min="10760" max="10760" width="3.5" style="26" bestFit="1" customWidth="1"/>
    <col min="10761" max="11015" width="3" style="26"/>
    <col min="11016" max="11016" width="3.5" style="26" bestFit="1" customWidth="1"/>
    <col min="11017" max="11271" width="3" style="26"/>
    <col min="11272" max="11272" width="3.5" style="26" bestFit="1" customWidth="1"/>
    <col min="11273" max="11527" width="3" style="26"/>
    <col min="11528" max="11528" width="3.5" style="26" bestFit="1" customWidth="1"/>
    <col min="11529" max="11783" width="3" style="26"/>
    <col min="11784" max="11784" width="3.5" style="26" bestFit="1" customWidth="1"/>
    <col min="11785" max="12039" width="3" style="26"/>
    <col min="12040" max="12040" width="3.5" style="26" bestFit="1" customWidth="1"/>
    <col min="12041" max="12295" width="3" style="26"/>
    <col min="12296" max="12296" width="3.5" style="26" bestFit="1" customWidth="1"/>
    <col min="12297" max="12551" width="3" style="26"/>
    <col min="12552" max="12552" width="3.5" style="26" bestFit="1" customWidth="1"/>
    <col min="12553" max="12807" width="3" style="26"/>
    <col min="12808" max="12808" width="3.5" style="26" bestFit="1" customWidth="1"/>
    <col min="12809" max="13063" width="3" style="26"/>
    <col min="13064" max="13064" width="3.5" style="26" bestFit="1" customWidth="1"/>
    <col min="13065" max="13319" width="3" style="26"/>
    <col min="13320" max="13320" width="3.5" style="26" bestFit="1" customWidth="1"/>
    <col min="13321" max="13575" width="3" style="26"/>
    <col min="13576" max="13576" width="3.5" style="26" bestFit="1" customWidth="1"/>
    <col min="13577" max="13831" width="3" style="26"/>
    <col min="13832" max="13832" width="3.5" style="26" bestFit="1" customWidth="1"/>
    <col min="13833" max="14087" width="3" style="26"/>
    <col min="14088" max="14088" width="3.5" style="26" bestFit="1" customWidth="1"/>
    <col min="14089" max="14343" width="3" style="26"/>
    <col min="14344" max="14344" width="3.5" style="26" bestFit="1" customWidth="1"/>
    <col min="14345" max="14599" width="3" style="26"/>
    <col min="14600" max="14600" width="3.5" style="26" bestFit="1" customWidth="1"/>
    <col min="14601" max="14855" width="3" style="26"/>
    <col min="14856" max="14856" width="3.5" style="26" bestFit="1" customWidth="1"/>
    <col min="14857" max="15111" width="3" style="26"/>
    <col min="15112" max="15112" width="3.5" style="26" bestFit="1" customWidth="1"/>
    <col min="15113" max="15367" width="3" style="26"/>
    <col min="15368" max="15368" width="3.5" style="26" bestFit="1" customWidth="1"/>
    <col min="15369" max="15623" width="3" style="26"/>
    <col min="15624" max="15624" width="3.5" style="26" bestFit="1" customWidth="1"/>
    <col min="15625" max="15879" width="3" style="26"/>
    <col min="15880" max="15880" width="3.5" style="26" bestFit="1" customWidth="1"/>
    <col min="15881" max="16135" width="3" style="26"/>
    <col min="16136" max="16136" width="3.5" style="26" bestFit="1" customWidth="1"/>
    <col min="16137" max="16384" width="3" style="26"/>
  </cols>
  <sheetData>
    <row r="1" spans="1:32" ht="20.100000000000001" customHeight="1">
      <c r="A1" s="28"/>
      <c r="B1" s="32" t="s">
        <v>67</v>
      </c>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32" ht="39.950000000000003" customHeight="1">
      <c r="A2" s="29" t="s">
        <v>100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5"/>
      <c r="AD2" s="295"/>
    </row>
    <row r="3" spans="1:32" ht="20.100000000000001" customHeight="1">
      <c r="A3" s="30"/>
      <c r="B3" s="33"/>
      <c r="C3" s="33"/>
      <c r="D3" s="33"/>
      <c r="E3" s="33"/>
      <c r="F3" s="33"/>
      <c r="G3" s="33"/>
      <c r="H3" s="33"/>
      <c r="I3" s="33"/>
      <c r="J3" s="33"/>
      <c r="K3" s="33"/>
      <c r="L3" s="33"/>
      <c r="M3" s="33"/>
      <c r="N3" s="33"/>
      <c r="O3" s="33"/>
      <c r="P3" s="33"/>
      <c r="Q3" s="33"/>
      <c r="R3" s="33"/>
      <c r="S3" s="33"/>
      <c r="T3" s="33"/>
      <c r="U3" s="72"/>
      <c r="V3" s="72"/>
      <c r="W3" s="72"/>
      <c r="X3" s="72"/>
      <c r="Y3" s="72"/>
      <c r="Z3" s="72"/>
      <c r="AA3" s="72"/>
      <c r="AB3" s="33"/>
    </row>
    <row r="4" spans="1:32" ht="20.100000000000001" customHeight="1">
      <c r="A4" s="31"/>
      <c r="B4" s="34" t="s">
        <v>26</v>
      </c>
      <c r="C4" s="34"/>
      <c r="D4" s="34"/>
      <c r="E4" s="34"/>
      <c r="F4" s="34"/>
      <c r="G4" s="34"/>
      <c r="H4" s="34"/>
      <c r="I4" s="34"/>
      <c r="J4" s="34"/>
      <c r="K4" s="31"/>
      <c r="L4" s="31"/>
      <c r="M4" s="31"/>
      <c r="N4" s="33"/>
      <c r="O4" s="33"/>
      <c r="P4" s="33"/>
      <c r="Q4" s="33"/>
      <c r="R4" s="33"/>
      <c r="S4" s="33"/>
      <c r="T4" s="33"/>
      <c r="U4" s="33"/>
      <c r="V4" s="33"/>
      <c r="W4" s="33"/>
      <c r="X4" s="33"/>
      <c r="Y4" s="33"/>
      <c r="Z4" s="33"/>
      <c r="AA4" s="33"/>
      <c r="AB4" s="33"/>
    </row>
    <row r="5" spans="1:32" ht="20.100000000000001" customHeight="1">
      <c r="A5" s="30"/>
      <c r="B5" s="33"/>
      <c r="C5" s="33"/>
      <c r="D5" s="33"/>
      <c r="E5" s="33"/>
      <c r="F5" s="33"/>
      <c r="G5" s="33"/>
      <c r="H5" s="29" t="s">
        <v>52</v>
      </c>
      <c r="I5" s="29"/>
      <c r="J5" s="29"/>
      <c r="K5" s="29"/>
      <c r="L5" s="29"/>
      <c r="M5" s="66" t="s">
        <v>27</v>
      </c>
      <c r="N5" s="66"/>
      <c r="O5" s="66"/>
      <c r="P5" s="66"/>
      <c r="Q5" s="66"/>
      <c r="R5" s="71">
        <f>基本情報設定シート!$C$9</f>
        <v>0</v>
      </c>
      <c r="S5" s="71"/>
      <c r="T5" s="71"/>
      <c r="U5" s="71"/>
      <c r="V5" s="71"/>
      <c r="W5" s="71"/>
      <c r="X5" s="71"/>
      <c r="Y5" s="71"/>
      <c r="Z5" s="71"/>
      <c r="AA5" s="71"/>
      <c r="AB5" s="71"/>
    </row>
    <row r="6" spans="1:32" ht="20.100000000000001" customHeight="1">
      <c r="A6" s="30"/>
      <c r="B6" s="33"/>
      <c r="C6" s="33"/>
      <c r="D6" s="33"/>
      <c r="E6" s="33"/>
      <c r="F6" s="33"/>
      <c r="G6" s="33"/>
      <c r="H6" s="29"/>
      <c r="I6" s="29"/>
      <c r="J6" s="29"/>
      <c r="K6" s="29"/>
      <c r="L6" s="29"/>
      <c r="M6" s="67" t="s">
        <v>28</v>
      </c>
      <c r="N6" s="66"/>
      <c r="O6" s="66"/>
      <c r="P6" s="66"/>
      <c r="Q6" s="66"/>
      <c r="R6" s="71">
        <f>基本情報設定シート!$C$3</f>
        <v>0</v>
      </c>
      <c r="S6" s="71"/>
      <c r="T6" s="71"/>
      <c r="U6" s="71"/>
      <c r="V6" s="71"/>
      <c r="W6" s="71"/>
      <c r="X6" s="71"/>
      <c r="Y6" s="71"/>
      <c r="Z6" s="71"/>
      <c r="AA6" s="71"/>
      <c r="AB6" s="71"/>
    </row>
    <row r="7" spans="1:32" ht="20.100000000000001" customHeight="1">
      <c r="A7" s="30"/>
      <c r="B7" s="33"/>
      <c r="C7" s="33"/>
      <c r="D7" s="33"/>
      <c r="E7" s="33"/>
      <c r="F7" s="33"/>
      <c r="G7" s="33"/>
      <c r="H7" s="29"/>
      <c r="I7" s="29"/>
      <c r="J7" s="29"/>
      <c r="K7" s="29"/>
      <c r="L7" s="29"/>
      <c r="M7" s="66"/>
      <c r="N7" s="66"/>
      <c r="O7" s="66"/>
      <c r="P7" s="66"/>
      <c r="Q7" s="66"/>
      <c r="R7" s="71" t="str">
        <f>基本情報設定シート!$C$4&amp;"　"&amp;基本情報設定シート!$C$5</f>
        <v>　</v>
      </c>
      <c r="S7" s="71"/>
      <c r="T7" s="71"/>
      <c r="U7" s="71"/>
      <c r="V7" s="71"/>
      <c r="W7" s="71"/>
      <c r="X7" s="71"/>
      <c r="Y7" s="71"/>
      <c r="Z7" s="71"/>
      <c r="AA7" s="71"/>
      <c r="AB7" s="71"/>
    </row>
    <row r="8" spans="1:32" s="276" customFormat="1" ht="60" customHeight="1">
      <c r="A8" s="35"/>
      <c r="B8" s="35" t="s">
        <v>174</v>
      </c>
      <c r="C8" s="35"/>
      <c r="D8" s="35"/>
      <c r="E8" s="35"/>
      <c r="F8" s="35"/>
      <c r="G8" s="35"/>
      <c r="H8" s="35"/>
      <c r="I8" s="35"/>
      <c r="J8" s="35"/>
      <c r="K8" s="35"/>
      <c r="L8" s="35"/>
      <c r="M8" s="35"/>
      <c r="N8" s="35"/>
      <c r="O8" s="35"/>
      <c r="P8" s="35"/>
      <c r="Q8" s="35"/>
      <c r="R8" s="35"/>
      <c r="S8" s="35"/>
      <c r="T8" s="35"/>
      <c r="U8" s="35"/>
      <c r="V8" s="35"/>
      <c r="W8" s="35"/>
      <c r="X8" s="35"/>
      <c r="Y8" s="35"/>
      <c r="Z8" s="35"/>
      <c r="AA8" s="35"/>
      <c r="AB8" s="35"/>
      <c r="AC8" s="276"/>
      <c r="AD8" s="250"/>
      <c r="AE8" s="297" t="s">
        <v>186</v>
      </c>
      <c r="AF8" s="300"/>
    </row>
    <row r="9" spans="1:32" s="27" customFormat="1" ht="30" customHeight="1">
      <c r="A9" s="29" t="s">
        <v>1</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D9" s="296" t="s">
        <v>262</v>
      </c>
      <c r="AE9" s="298" t="s">
        <v>183</v>
      </c>
      <c r="AF9" s="298" t="s">
        <v>185</v>
      </c>
    </row>
    <row r="10" spans="1:32" s="27" customFormat="1" ht="39.950000000000003" customHeight="1">
      <c r="A10" s="28"/>
      <c r="B10" s="251" t="s">
        <v>24</v>
      </c>
      <c r="C10" s="251"/>
      <c r="D10" s="251"/>
      <c r="E10" s="251"/>
      <c r="F10" s="251"/>
      <c r="G10" s="251"/>
      <c r="H10" s="280" t="str">
        <f>IF($AE$10&lt;&gt;"",TEXT('(様式4号)着手届'!$H$10,"ggge年m月d日")&amp;CHAR(10)&amp;TEXT($AE$10,"ggge年m月d日"),TEXT('(様式4号)着手届'!$H$10,"ggge年m月d日"))</f>
        <v>明治33年1月0日</v>
      </c>
      <c r="I10" s="282"/>
      <c r="J10" s="282"/>
      <c r="K10" s="282"/>
      <c r="L10" s="283"/>
      <c r="M10" s="262" t="s">
        <v>11</v>
      </c>
      <c r="N10" s="263"/>
      <c r="O10" s="263"/>
      <c r="P10" s="263"/>
      <c r="Q10" s="266"/>
      <c r="R10" s="262" t="str">
        <f>IF($AF$10&lt;&gt;"",CONCATENATE('(様式4号)着手届'!R10,'(様式4号)着手届'!W10,'(様式4号)着手届'!Z10)&amp;CHAR(10)&amp;CONCATENATE("指令も産第",$AF$10,"号の2"),CONCATENATE('(様式4号)着手届'!R10,'(様式4号)着手届'!W10,'(様式4号)着手届'!Z10))</f>
        <v>指令も産第号</v>
      </c>
      <c r="S10" s="263"/>
      <c r="T10" s="263"/>
      <c r="U10" s="263"/>
      <c r="V10" s="263"/>
      <c r="W10" s="263"/>
      <c r="X10" s="263"/>
      <c r="Y10" s="263"/>
      <c r="Z10" s="263"/>
      <c r="AA10" s="266"/>
      <c r="AB10" s="28"/>
      <c r="AD10" s="296" t="s">
        <v>147</v>
      </c>
      <c r="AE10" s="299"/>
      <c r="AF10" s="301"/>
    </row>
    <row r="11" spans="1:32" s="27" customFormat="1" ht="20.100000000000001" customHeight="1">
      <c r="A11" s="28"/>
      <c r="B11" s="251" t="s">
        <v>4</v>
      </c>
      <c r="C11" s="251"/>
      <c r="D11" s="251"/>
      <c r="E11" s="251"/>
      <c r="F11" s="251"/>
      <c r="G11" s="279" t="e">
        <f>'(別記様式)交付申請書'!$F$10</f>
        <v>#NUM!</v>
      </c>
      <c r="H11" s="281"/>
      <c r="I11" s="281"/>
      <c r="J11" s="281"/>
      <c r="K11" s="281"/>
      <c r="L11" s="284"/>
      <c r="M11" s="262" t="s">
        <v>56</v>
      </c>
      <c r="N11" s="263"/>
      <c r="O11" s="263"/>
      <c r="P11" s="263"/>
      <c r="Q11" s="266"/>
      <c r="R11" s="270" t="str">
        <f>基本情報設定シート!$C$10</f>
        <v>松江市職場環境改善支援事業補助金</v>
      </c>
      <c r="S11" s="270"/>
      <c r="T11" s="270"/>
      <c r="U11" s="270"/>
      <c r="V11" s="270"/>
      <c r="W11" s="270"/>
      <c r="X11" s="270"/>
      <c r="Y11" s="270"/>
      <c r="Z11" s="270"/>
      <c r="AA11" s="274"/>
      <c r="AB11" s="28"/>
    </row>
    <row r="12" spans="1:32" s="27" customFormat="1" ht="20.100000000000001" customHeight="1">
      <c r="A12" s="28"/>
      <c r="B12" s="37" t="s">
        <v>55</v>
      </c>
      <c r="C12" s="40"/>
      <c r="D12" s="40"/>
      <c r="E12" s="40"/>
      <c r="F12" s="40"/>
      <c r="G12" s="40"/>
      <c r="H12" s="40"/>
      <c r="I12" s="40"/>
      <c r="J12" s="40"/>
      <c r="K12" s="40"/>
      <c r="L12" s="48"/>
      <c r="M12" s="51" t="str">
        <f>基本情報設定シート!$C$11</f>
        <v>職場環境改善支援事業</v>
      </c>
      <c r="N12" s="59"/>
      <c r="O12" s="59"/>
      <c r="P12" s="59"/>
      <c r="Q12" s="59"/>
      <c r="R12" s="59"/>
      <c r="S12" s="59"/>
      <c r="T12" s="59"/>
      <c r="U12" s="59"/>
      <c r="V12" s="59"/>
      <c r="W12" s="59"/>
      <c r="X12" s="59"/>
      <c r="Y12" s="59"/>
      <c r="Z12" s="59"/>
      <c r="AA12" s="75"/>
      <c r="AB12" s="28"/>
    </row>
    <row r="13" spans="1:32" s="27" customFormat="1" ht="39.950000000000003" customHeight="1">
      <c r="A13" s="28"/>
      <c r="B13" s="37" t="s">
        <v>19</v>
      </c>
      <c r="C13" s="40"/>
      <c r="D13" s="40"/>
      <c r="E13" s="40"/>
      <c r="F13" s="40"/>
      <c r="G13" s="40"/>
      <c r="H13" s="40"/>
      <c r="I13" s="40"/>
      <c r="J13" s="40"/>
      <c r="K13" s="40"/>
      <c r="L13" s="48"/>
      <c r="M13" s="53">
        <f>'(別記様式)交付申請書'!$K$15</f>
        <v>0</v>
      </c>
      <c r="N13" s="61"/>
      <c r="O13" s="61"/>
      <c r="P13" s="61"/>
      <c r="Q13" s="61"/>
      <c r="R13" s="61"/>
      <c r="S13" s="61"/>
      <c r="T13" s="61"/>
      <c r="U13" s="61"/>
      <c r="V13" s="61"/>
      <c r="W13" s="61"/>
      <c r="X13" s="61"/>
      <c r="Y13" s="61"/>
      <c r="Z13" s="259" t="s">
        <v>20</v>
      </c>
      <c r="AA13" s="275"/>
      <c r="AB13" s="28"/>
    </row>
    <row r="14" spans="1:32" s="27" customFormat="1" ht="39.950000000000003" customHeight="1">
      <c r="A14" s="28"/>
      <c r="B14" s="37" t="s">
        <v>91</v>
      </c>
      <c r="C14" s="40"/>
      <c r="D14" s="40"/>
      <c r="E14" s="40"/>
      <c r="F14" s="40"/>
      <c r="G14" s="40"/>
      <c r="H14" s="40"/>
      <c r="I14" s="40"/>
      <c r="J14" s="40"/>
      <c r="K14" s="40"/>
      <c r="L14" s="48"/>
      <c r="M14" s="286" t="str">
        <f>IFERROR(IF($R$14&gt;0,"（増額）","（減額）"),"")</f>
        <v>（増額）</v>
      </c>
      <c r="N14" s="289"/>
      <c r="O14" s="289"/>
      <c r="P14" s="289"/>
      <c r="Q14" s="289"/>
      <c r="R14" s="292" t="str">
        <f>IFERROR($M$15-$M$13,"")</f>
        <v/>
      </c>
      <c r="S14" s="292"/>
      <c r="T14" s="292"/>
      <c r="U14" s="292"/>
      <c r="V14" s="292"/>
      <c r="W14" s="292"/>
      <c r="X14" s="292"/>
      <c r="Y14" s="292"/>
      <c r="Z14" s="259" t="s">
        <v>20</v>
      </c>
      <c r="AA14" s="275"/>
      <c r="AB14" s="28"/>
    </row>
    <row r="15" spans="1:32" s="27" customFormat="1" ht="39.950000000000003" customHeight="1">
      <c r="A15" s="28"/>
      <c r="B15" s="277" t="s">
        <v>92</v>
      </c>
      <c r="C15" s="278"/>
      <c r="D15" s="278"/>
      <c r="E15" s="278"/>
      <c r="F15" s="278"/>
      <c r="G15" s="278"/>
      <c r="H15" s="278"/>
      <c r="I15" s="278"/>
      <c r="J15" s="278"/>
      <c r="K15" s="278"/>
      <c r="L15" s="285"/>
      <c r="M15" s="53" t="str">
        <f>'(別紙2)変更事業計画書'!$K$60</f>
        <v/>
      </c>
      <c r="N15" s="61"/>
      <c r="O15" s="61"/>
      <c r="P15" s="61"/>
      <c r="Q15" s="61"/>
      <c r="R15" s="61"/>
      <c r="S15" s="61"/>
      <c r="T15" s="61"/>
      <c r="U15" s="61"/>
      <c r="V15" s="61"/>
      <c r="W15" s="61"/>
      <c r="X15" s="61"/>
      <c r="Y15" s="61"/>
      <c r="Z15" s="259" t="s">
        <v>20</v>
      </c>
      <c r="AA15" s="275"/>
      <c r="AB15" s="28"/>
    </row>
    <row r="16" spans="1:32" s="27" customFormat="1" ht="99.95" customHeight="1">
      <c r="A16" s="28"/>
      <c r="B16" s="252" t="s">
        <v>93</v>
      </c>
      <c r="C16" s="253"/>
      <c r="D16" s="253"/>
      <c r="E16" s="253"/>
      <c r="F16" s="253"/>
      <c r="G16" s="253"/>
      <c r="H16" s="253"/>
      <c r="I16" s="253"/>
      <c r="J16" s="253"/>
      <c r="K16" s="253"/>
      <c r="L16" s="255"/>
      <c r="M16" s="287"/>
      <c r="N16" s="290"/>
      <c r="O16" s="290"/>
      <c r="P16" s="290"/>
      <c r="Q16" s="290"/>
      <c r="R16" s="290"/>
      <c r="S16" s="290"/>
      <c r="T16" s="290"/>
      <c r="U16" s="290"/>
      <c r="V16" s="290"/>
      <c r="W16" s="290"/>
      <c r="X16" s="290"/>
      <c r="Y16" s="290"/>
      <c r="Z16" s="290"/>
      <c r="AA16" s="293"/>
      <c r="AB16" s="28"/>
    </row>
    <row r="17" spans="1:31" s="27" customFormat="1" ht="99.95" customHeight="1">
      <c r="A17" s="28"/>
      <c r="B17" s="252" t="s">
        <v>94</v>
      </c>
      <c r="C17" s="253"/>
      <c r="D17" s="253"/>
      <c r="E17" s="253"/>
      <c r="F17" s="253"/>
      <c r="G17" s="253"/>
      <c r="H17" s="253"/>
      <c r="I17" s="253"/>
      <c r="J17" s="253"/>
      <c r="K17" s="253"/>
      <c r="L17" s="255"/>
      <c r="M17" s="287"/>
      <c r="N17" s="290"/>
      <c r="O17" s="290"/>
      <c r="P17" s="290"/>
      <c r="Q17" s="290"/>
      <c r="R17" s="290"/>
      <c r="S17" s="290"/>
      <c r="T17" s="290"/>
      <c r="U17" s="290"/>
      <c r="V17" s="290"/>
      <c r="W17" s="290"/>
      <c r="X17" s="290"/>
      <c r="Y17" s="290"/>
      <c r="Z17" s="290"/>
      <c r="AA17" s="293"/>
      <c r="AB17" s="28"/>
    </row>
    <row r="18" spans="1:31" s="27" customFormat="1" ht="39.950000000000003" customHeight="1">
      <c r="A18" s="28"/>
      <c r="B18" s="37" t="s">
        <v>96</v>
      </c>
      <c r="C18" s="278"/>
      <c r="D18" s="278"/>
      <c r="E18" s="278"/>
      <c r="F18" s="278"/>
      <c r="G18" s="278"/>
      <c r="H18" s="278"/>
      <c r="I18" s="278"/>
      <c r="J18" s="278"/>
      <c r="K18" s="278"/>
      <c r="L18" s="285"/>
      <c r="M18" s="53" t="str">
        <f>'(別紙2)変更事業計画書'!$K$58</f>
        <v/>
      </c>
      <c r="N18" s="61"/>
      <c r="O18" s="61"/>
      <c r="P18" s="61"/>
      <c r="Q18" s="61"/>
      <c r="R18" s="61"/>
      <c r="S18" s="61"/>
      <c r="T18" s="61"/>
      <c r="U18" s="61"/>
      <c r="V18" s="61"/>
      <c r="W18" s="61"/>
      <c r="X18" s="61"/>
      <c r="Y18" s="61"/>
      <c r="Z18" s="259" t="s">
        <v>20</v>
      </c>
      <c r="AA18" s="275"/>
      <c r="AB18" s="28"/>
    </row>
    <row r="19" spans="1:31" s="27" customFormat="1" ht="20.100000000000001" customHeight="1">
      <c r="A19" s="28"/>
      <c r="B19" s="36" t="s">
        <v>49</v>
      </c>
      <c r="C19" s="39"/>
      <c r="D19" s="39"/>
      <c r="E19" s="39"/>
      <c r="F19" s="39"/>
      <c r="G19" s="39"/>
      <c r="H19" s="39"/>
      <c r="I19" s="39"/>
      <c r="J19" s="39"/>
      <c r="K19" s="39"/>
      <c r="L19" s="43"/>
      <c r="M19" s="288" t="s">
        <v>173</v>
      </c>
      <c r="N19" s="291"/>
      <c r="O19" s="291"/>
      <c r="P19" s="291"/>
      <c r="Q19" s="291"/>
      <c r="R19" s="291"/>
      <c r="S19" s="291"/>
      <c r="T19" s="291"/>
      <c r="U19" s="291"/>
      <c r="V19" s="291"/>
      <c r="W19" s="291"/>
      <c r="X19" s="291"/>
      <c r="Y19" s="291"/>
      <c r="Z19" s="291"/>
      <c r="AA19" s="294"/>
      <c r="AB19" s="28"/>
    </row>
    <row r="20" spans="1:31" ht="20.100000000000001" customHeight="1">
      <c r="A20" s="33"/>
      <c r="B20" s="33"/>
      <c r="C20" s="33"/>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33"/>
      <c r="AC20" s="27"/>
      <c r="AD20" s="27"/>
      <c r="AE20" s="27"/>
    </row>
    <row r="21" spans="1:31" ht="18.75" customHeight="1">
      <c r="AC21" s="27"/>
      <c r="AD21" s="27"/>
      <c r="AE21" s="27"/>
    </row>
    <row r="22" spans="1:31" ht="18.75" customHeight="1">
      <c r="AC22" s="27"/>
      <c r="AD22" s="27"/>
      <c r="AE22" s="27"/>
    </row>
    <row r="23" spans="1:31" ht="18.75" customHeight="1">
      <c r="AC23" s="27"/>
      <c r="AD23" s="27"/>
      <c r="AE23" s="27"/>
    </row>
    <row r="24" spans="1:31" ht="18.75" customHeight="1">
      <c r="AC24" s="27"/>
      <c r="AD24" s="27"/>
      <c r="AE24" s="27"/>
    </row>
  </sheetData>
  <sheetProtection password="CA99" sheet="1" objects="1" scenarios="1" formatCells="0"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blackAndWhite="1"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zoomScaleSheetLayoutView="100" workbookViewId="0">
      <selection activeCell="E16" sqref="E16:M16"/>
    </sheetView>
  </sheetViews>
  <sheetFormatPr defaultRowHeight="18.75"/>
  <cols>
    <col min="1" max="1" width="13.625" style="83" customWidth="1"/>
    <col min="2" max="2" width="2.625" style="83" customWidth="1"/>
    <col min="3" max="4" width="8.625" style="84" customWidth="1"/>
    <col min="5" max="12" width="6.625" style="83" customWidth="1"/>
    <col min="13" max="13" width="2.625" style="83" customWidth="1"/>
    <col min="14" max="14" width="9" style="6" hidden="1" customWidth="1"/>
    <col min="15" max="16384" width="9" style="6" customWidth="1"/>
  </cols>
  <sheetData>
    <row r="1" spans="1:21">
      <c r="A1" s="86" t="s">
        <v>246</v>
      </c>
      <c r="B1" s="86"/>
      <c r="C1" s="29"/>
      <c r="D1" s="29"/>
      <c r="E1" s="86"/>
      <c r="F1" s="86"/>
      <c r="G1" s="86"/>
      <c r="H1" s="86"/>
      <c r="I1" s="86"/>
      <c r="J1" s="86"/>
      <c r="K1" s="86"/>
      <c r="L1" s="86"/>
      <c r="M1" s="86"/>
    </row>
    <row r="2" spans="1:21" ht="30" customHeight="1">
      <c r="A2" s="87" t="str">
        <f>基本情報設定シート!$C$10&amp;"　変更事業計画書"</f>
        <v>松江市職場環境改善支援事業補助金　変更事業計画書</v>
      </c>
      <c r="B2" s="87"/>
      <c r="C2" s="87"/>
      <c r="D2" s="87"/>
      <c r="E2" s="87"/>
      <c r="F2" s="87"/>
      <c r="G2" s="87"/>
      <c r="H2" s="87"/>
      <c r="I2" s="87"/>
      <c r="J2" s="87"/>
      <c r="K2" s="87"/>
      <c r="L2" s="87"/>
      <c r="M2" s="87"/>
    </row>
    <row r="3" spans="1:21" s="85" customFormat="1" ht="18.75" customHeight="1">
      <c r="A3" s="88" t="s">
        <v>193</v>
      </c>
      <c r="B3" s="100" t="s">
        <v>8</v>
      </c>
      <c r="C3" s="100"/>
      <c r="D3" s="100"/>
      <c r="E3" s="142">
        <f>基本情報設定シート!$C$3</f>
        <v>0</v>
      </c>
      <c r="F3" s="142"/>
      <c r="G3" s="142"/>
      <c r="H3" s="142"/>
      <c r="I3" s="142"/>
      <c r="J3" s="142"/>
      <c r="K3" s="142"/>
      <c r="L3" s="142"/>
      <c r="M3" s="223"/>
      <c r="N3" s="6"/>
      <c r="O3" s="6"/>
      <c r="P3" s="6"/>
      <c r="Q3" s="6"/>
      <c r="R3" s="6"/>
      <c r="S3" s="6"/>
      <c r="T3" s="6"/>
      <c r="U3" s="6"/>
    </row>
    <row r="4" spans="1:21" s="85" customFormat="1" ht="18.75" customHeight="1">
      <c r="A4" s="89"/>
      <c r="B4" s="101" t="s">
        <v>194</v>
      </c>
      <c r="C4" s="101"/>
      <c r="D4" s="101"/>
      <c r="E4" s="143" t="str">
        <f>基本情報設定シート!$C$4&amp;"　"&amp;基本情報設定シート!$C$5</f>
        <v>　</v>
      </c>
      <c r="F4" s="143"/>
      <c r="G4" s="143"/>
      <c r="H4" s="143"/>
      <c r="I4" s="143"/>
      <c r="J4" s="143"/>
      <c r="K4" s="143"/>
      <c r="L4" s="143"/>
      <c r="M4" s="224"/>
      <c r="N4" s="6"/>
      <c r="O4" s="6"/>
      <c r="P4" s="6"/>
      <c r="Q4" s="6"/>
      <c r="R4" s="6"/>
      <c r="S4" s="6"/>
      <c r="T4" s="6"/>
      <c r="U4" s="6"/>
    </row>
    <row r="5" spans="1:21" s="85" customFormat="1" ht="18.75" customHeight="1">
      <c r="A5" s="89"/>
      <c r="B5" s="102" t="s">
        <v>27</v>
      </c>
      <c r="C5" s="115"/>
      <c r="D5" s="128"/>
      <c r="E5" s="144" t="str">
        <f>'(別紙1)事業計画書'!$E$5</f>
        <v>〒-</v>
      </c>
      <c r="F5" s="171"/>
      <c r="G5" s="171"/>
      <c r="H5" s="171"/>
      <c r="I5" s="171"/>
      <c r="J5" s="171"/>
      <c r="K5" s="171"/>
      <c r="L5" s="171"/>
      <c r="M5" s="225"/>
      <c r="N5" s="6"/>
      <c r="O5" s="6"/>
      <c r="P5" s="6"/>
      <c r="Q5" s="6"/>
      <c r="R5" s="6"/>
      <c r="S5" s="6"/>
      <c r="T5" s="6"/>
      <c r="U5" s="6"/>
    </row>
    <row r="6" spans="1:21" s="85" customFormat="1">
      <c r="A6" s="89"/>
      <c r="B6" s="103"/>
      <c r="C6" s="116"/>
      <c r="D6" s="129"/>
      <c r="E6" s="145">
        <f>基本情報設定シート!$C$9</f>
        <v>0</v>
      </c>
      <c r="F6" s="172"/>
      <c r="G6" s="172"/>
      <c r="H6" s="172"/>
      <c r="I6" s="172"/>
      <c r="J6" s="172"/>
      <c r="K6" s="172"/>
      <c r="L6" s="172"/>
      <c r="M6" s="226"/>
      <c r="N6" s="6"/>
      <c r="O6" s="6"/>
      <c r="P6" s="6"/>
      <c r="Q6" s="6"/>
      <c r="R6" s="6"/>
      <c r="S6" s="6"/>
      <c r="T6" s="6"/>
      <c r="U6" s="6"/>
    </row>
    <row r="7" spans="1:21" s="85" customFormat="1" ht="18.75" customHeight="1">
      <c r="A7" s="89"/>
      <c r="B7" s="101" t="s">
        <v>195</v>
      </c>
      <c r="C7" s="101"/>
      <c r="D7" s="101"/>
      <c r="E7" s="146" t="s">
        <v>197</v>
      </c>
      <c r="F7" s="347" t="str">
        <f>'(別紙1)事業計画書'!$F$7</f>
        <v>製造業</v>
      </c>
      <c r="G7" s="347"/>
      <c r="H7" s="194" t="s">
        <v>184</v>
      </c>
      <c r="I7" s="362">
        <f>'(別紙1)事業計画書'!$I$7</f>
        <v>0</v>
      </c>
      <c r="J7" s="362"/>
      <c r="K7" s="362"/>
      <c r="L7" s="362"/>
      <c r="M7" s="381"/>
      <c r="N7" s="6"/>
      <c r="O7" s="6"/>
      <c r="P7" s="6"/>
      <c r="Q7" s="6"/>
      <c r="R7" s="6"/>
      <c r="S7" s="6"/>
      <c r="T7" s="6"/>
      <c r="U7" s="6"/>
    </row>
    <row r="8" spans="1:21" s="85" customFormat="1" ht="24.95" customHeight="1">
      <c r="A8" s="89"/>
      <c r="B8" s="101"/>
      <c r="C8" s="101"/>
      <c r="D8" s="101"/>
      <c r="E8" s="147" t="s">
        <v>200</v>
      </c>
      <c r="F8" s="174"/>
      <c r="G8" s="174"/>
      <c r="H8" s="174"/>
      <c r="I8" s="174"/>
      <c r="J8" s="174"/>
      <c r="K8" s="174"/>
      <c r="L8" s="174"/>
      <c r="M8" s="228"/>
      <c r="N8" s="6"/>
      <c r="O8" s="6"/>
      <c r="P8" s="6"/>
      <c r="Q8" s="6"/>
      <c r="R8" s="6"/>
      <c r="S8" s="6"/>
      <c r="T8" s="6"/>
      <c r="U8" s="6"/>
    </row>
    <row r="9" spans="1:21" s="85" customFormat="1" ht="60" customHeight="1">
      <c r="A9" s="89"/>
      <c r="B9" s="101" t="s">
        <v>201</v>
      </c>
      <c r="C9" s="101"/>
      <c r="D9" s="101"/>
      <c r="E9" s="331">
        <f>'(別紙1)事業計画書'!$E$9</f>
        <v>0</v>
      </c>
      <c r="F9" s="348"/>
      <c r="G9" s="348"/>
      <c r="H9" s="348"/>
      <c r="I9" s="348"/>
      <c r="J9" s="348"/>
      <c r="K9" s="348"/>
      <c r="L9" s="348"/>
      <c r="M9" s="382"/>
      <c r="N9" s="6"/>
      <c r="O9" s="6"/>
      <c r="P9" s="6"/>
      <c r="Q9" s="6"/>
      <c r="R9" s="6"/>
      <c r="S9" s="6"/>
      <c r="T9" s="6"/>
      <c r="U9" s="6"/>
    </row>
    <row r="10" spans="1:21" s="85" customFormat="1" ht="18.75" customHeight="1">
      <c r="A10" s="89"/>
      <c r="B10" s="101" t="s">
        <v>202</v>
      </c>
      <c r="C10" s="101"/>
      <c r="D10" s="101"/>
      <c r="E10" s="332">
        <f>'(別紙1)事業計画書'!$E$10</f>
        <v>0</v>
      </c>
      <c r="F10" s="349"/>
      <c r="G10" s="349"/>
      <c r="H10" s="195" t="s">
        <v>9</v>
      </c>
      <c r="I10" s="200" t="s">
        <v>16</v>
      </c>
      <c r="J10" s="200"/>
      <c r="K10" s="373">
        <f>'(別紙1)事業計画書'!$K$10</f>
        <v>0</v>
      </c>
      <c r="L10" s="373"/>
      <c r="M10" s="230" t="s">
        <v>160</v>
      </c>
      <c r="N10" s="6"/>
      <c r="O10" s="6"/>
      <c r="P10" s="6"/>
      <c r="Q10" s="6"/>
      <c r="R10" s="6"/>
      <c r="S10" s="6"/>
      <c r="T10" s="6"/>
      <c r="U10" s="6"/>
    </row>
    <row r="11" spans="1:21" s="85" customFormat="1" ht="19.5">
      <c r="A11" s="90"/>
      <c r="B11" s="104" t="s">
        <v>205</v>
      </c>
      <c r="C11" s="104"/>
      <c r="D11" s="104"/>
      <c r="E11" s="333">
        <f>'(別紙1)事業計画書'!$E$11</f>
        <v>0</v>
      </c>
      <c r="F11" s="350"/>
      <c r="G11" s="350"/>
      <c r="H11" s="350"/>
      <c r="I11" s="201" t="s">
        <v>206</v>
      </c>
      <c r="J11" s="366">
        <f>'(別紙1)事業計画書'!$J$11</f>
        <v>0</v>
      </c>
      <c r="K11" s="366"/>
      <c r="L11" s="366"/>
      <c r="M11" s="231" t="s">
        <v>158</v>
      </c>
      <c r="N11" s="6"/>
      <c r="O11" s="6"/>
      <c r="P11" s="6"/>
      <c r="Q11" s="6"/>
      <c r="R11" s="6"/>
      <c r="S11" s="6"/>
      <c r="T11" s="6"/>
      <c r="U11" s="6"/>
    </row>
    <row r="12" spans="1:21" s="85" customFormat="1" ht="36" customHeight="1">
      <c r="A12" s="302" t="s">
        <v>282</v>
      </c>
      <c r="B12" s="306" t="s">
        <v>283</v>
      </c>
      <c r="C12" s="311"/>
      <c r="D12" s="319"/>
      <c r="E12" s="334" t="str">
        <f>'(別紙1)事業計画書'!$E$12</f>
        <v>有</v>
      </c>
      <c r="F12" s="351"/>
      <c r="G12" s="351"/>
      <c r="H12" s="351"/>
      <c r="I12" s="351"/>
      <c r="J12" s="351"/>
      <c r="K12" s="351"/>
      <c r="L12" s="351"/>
      <c r="M12" s="383"/>
      <c r="N12" s="6"/>
      <c r="O12" s="6"/>
      <c r="P12" s="6"/>
      <c r="Q12" s="6"/>
      <c r="R12" s="6"/>
      <c r="S12" s="6"/>
      <c r="T12" s="6"/>
    </row>
    <row r="13" spans="1:21" s="85" customFormat="1" ht="18.75" customHeight="1">
      <c r="A13" s="303"/>
      <c r="B13" s="307" t="s">
        <v>155</v>
      </c>
      <c r="C13" s="307"/>
      <c r="D13" s="307"/>
      <c r="E13" s="101" t="s">
        <v>284</v>
      </c>
      <c r="F13" s="101"/>
      <c r="G13" s="357" t="str">
        <f>IF('(別紙1)事業計画書'!$G$13="","",'(別紙1)事業計画書'!$G$13)</f>
        <v/>
      </c>
      <c r="H13" s="357"/>
      <c r="I13" s="357"/>
      <c r="J13" s="357"/>
      <c r="K13" s="357"/>
      <c r="L13" s="357"/>
      <c r="M13" s="384"/>
      <c r="N13" s="6"/>
      <c r="O13" s="6"/>
      <c r="P13" s="6"/>
      <c r="Q13" s="6"/>
      <c r="R13" s="6"/>
      <c r="S13" s="6"/>
      <c r="T13" s="6"/>
    </row>
    <row r="14" spans="1:21" s="85" customFormat="1">
      <c r="A14" s="303"/>
      <c r="B14" s="307"/>
      <c r="C14" s="307"/>
      <c r="D14" s="307"/>
      <c r="E14" s="204" t="s">
        <v>204</v>
      </c>
      <c r="F14" s="204"/>
      <c r="G14" s="358" t="str">
        <f>IF('(別紙1)事業計画書'!$G$14="","",'(別紙1)事業計画書'!$G$14)</f>
        <v/>
      </c>
      <c r="H14" s="365"/>
      <c r="I14" s="365"/>
      <c r="J14" s="369" t="s">
        <v>280</v>
      </c>
      <c r="K14" s="365" t="str">
        <f>IF('(別紙1)事業計画書'!$K$14="","",'(別紙1)事業計画書'!$K$14)</f>
        <v/>
      </c>
      <c r="L14" s="365"/>
      <c r="M14" s="385" t="s">
        <v>158</v>
      </c>
      <c r="N14" s="6"/>
      <c r="O14" s="6"/>
      <c r="P14" s="6"/>
      <c r="Q14" s="6"/>
      <c r="R14" s="6"/>
      <c r="S14" s="6"/>
      <c r="T14" s="6"/>
    </row>
    <row r="15" spans="1:21" s="85" customFormat="1" ht="60" customHeight="1">
      <c r="A15" s="304"/>
      <c r="B15" s="308"/>
      <c r="C15" s="308"/>
      <c r="D15" s="308"/>
      <c r="E15" s="104" t="s">
        <v>285</v>
      </c>
      <c r="F15" s="104"/>
      <c r="G15" s="359" t="str">
        <f>IF('(別紙1)事業計画書'!$G$15="","",'(別紙1)事業計画書'!$G$15)</f>
        <v/>
      </c>
      <c r="H15" s="359"/>
      <c r="I15" s="359"/>
      <c r="J15" s="359"/>
      <c r="K15" s="359"/>
      <c r="L15" s="359"/>
      <c r="M15" s="386"/>
      <c r="N15" s="6"/>
      <c r="O15" s="6"/>
      <c r="P15" s="6"/>
      <c r="Q15" s="6"/>
      <c r="R15" s="6"/>
      <c r="S15" s="6"/>
      <c r="T15" s="6"/>
    </row>
    <row r="16" spans="1:21" s="85" customFormat="1" ht="60" customHeight="1">
      <c r="A16" s="302" t="s">
        <v>29</v>
      </c>
      <c r="B16" s="309" t="s">
        <v>38</v>
      </c>
      <c r="C16" s="309"/>
      <c r="D16" s="309"/>
      <c r="E16" s="335"/>
      <c r="F16" s="335"/>
      <c r="G16" s="335"/>
      <c r="H16" s="335"/>
      <c r="I16" s="335"/>
      <c r="J16" s="335"/>
      <c r="K16" s="335"/>
      <c r="L16" s="335"/>
      <c r="M16" s="387"/>
      <c r="N16" s="6"/>
      <c r="O16" s="6"/>
      <c r="P16" s="6"/>
      <c r="Q16" s="6"/>
      <c r="R16" s="6"/>
      <c r="S16" s="6"/>
      <c r="T16" s="6"/>
    </row>
    <row r="17" spans="1:21" s="85" customFormat="1" ht="60" customHeight="1">
      <c r="A17" s="303"/>
      <c r="B17" s="307" t="s">
        <v>215</v>
      </c>
      <c r="C17" s="307"/>
      <c r="D17" s="307"/>
      <c r="E17" s="336"/>
      <c r="F17" s="336"/>
      <c r="G17" s="336"/>
      <c r="H17" s="336"/>
      <c r="I17" s="336"/>
      <c r="J17" s="336"/>
      <c r="K17" s="336"/>
      <c r="L17" s="336"/>
      <c r="M17" s="388"/>
      <c r="N17" s="6"/>
      <c r="O17" s="6"/>
      <c r="P17" s="6"/>
      <c r="Q17" s="6"/>
      <c r="R17" s="6"/>
      <c r="S17" s="6"/>
      <c r="T17" s="6"/>
    </row>
    <row r="18" spans="1:21" s="85" customFormat="1" ht="60" customHeight="1">
      <c r="A18" s="303"/>
      <c r="B18" s="307" t="s">
        <v>248</v>
      </c>
      <c r="C18" s="307"/>
      <c r="D18" s="307"/>
      <c r="E18" s="336"/>
      <c r="F18" s="336"/>
      <c r="G18" s="336"/>
      <c r="H18" s="336"/>
      <c r="I18" s="336"/>
      <c r="J18" s="336"/>
      <c r="K18" s="336"/>
      <c r="L18" s="336"/>
      <c r="M18" s="388"/>
      <c r="N18" s="6"/>
      <c r="O18" s="6"/>
      <c r="P18" s="6"/>
      <c r="Q18" s="6"/>
      <c r="R18" s="6"/>
      <c r="S18" s="6"/>
      <c r="T18" s="6"/>
    </row>
    <row r="19" spans="1:21" s="85" customFormat="1" ht="39.950000000000003" customHeight="1">
      <c r="A19" s="303"/>
      <c r="B19" s="310" t="s">
        <v>288</v>
      </c>
      <c r="C19" s="312"/>
      <c r="D19" s="320"/>
      <c r="E19" s="175"/>
      <c r="F19" s="175"/>
      <c r="G19" s="175"/>
      <c r="H19" s="175"/>
      <c r="I19" s="175"/>
      <c r="J19" s="175"/>
      <c r="K19" s="175"/>
      <c r="L19" s="175"/>
      <c r="M19" s="229"/>
      <c r="N19" s="6"/>
      <c r="O19" s="6"/>
      <c r="P19" s="6"/>
      <c r="Q19" s="6"/>
      <c r="R19" s="6"/>
      <c r="S19" s="6"/>
      <c r="T19" s="6"/>
    </row>
    <row r="20" spans="1:21" s="85" customFormat="1" ht="29.25" customHeight="1">
      <c r="A20" s="303"/>
      <c r="B20" s="307" t="s">
        <v>289</v>
      </c>
      <c r="C20" s="307"/>
      <c r="D20" s="321" t="s">
        <v>290</v>
      </c>
      <c r="E20" s="337"/>
      <c r="F20" s="337"/>
      <c r="G20" s="337"/>
      <c r="H20" s="337"/>
      <c r="I20" s="337"/>
      <c r="J20" s="337"/>
      <c r="K20" s="337"/>
      <c r="L20" s="337"/>
      <c r="M20" s="389"/>
      <c r="N20" s="6"/>
      <c r="O20" s="6"/>
      <c r="P20" s="6"/>
      <c r="Q20" s="6"/>
      <c r="R20" s="6"/>
      <c r="S20" s="6"/>
      <c r="T20" s="6"/>
    </row>
    <row r="21" spans="1:21" s="85" customFormat="1">
      <c r="A21" s="303"/>
      <c r="B21" s="307"/>
      <c r="C21" s="307"/>
      <c r="D21" s="322" t="s">
        <v>291</v>
      </c>
      <c r="E21" s="338"/>
      <c r="F21" s="338"/>
      <c r="G21" s="360" t="s">
        <v>90</v>
      </c>
      <c r="H21" s="360"/>
      <c r="I21" s="367" t="s">
        <v>138</v>
      </c>
      <c r="J21" s="370"/>
      <c r="K21" s="370"/>
      <c r="L21" s="370"/>
      <c r="M21" s="390"/>
      <c r="N21" s="6"/>
      <c r="O21" s="6"/>
      <c r="P21" s="6"/>
      <c r="Q21" s="6"/>
      <c r="R21" s="6"/>
      <c r="S21" s="6"/>
      <c r="T21" s="6"/>
    </row>
    <row r="22" spans="1:21" s="85" customFormat="1" ht="18.75" customHeight="1">
      <c r="A22" s="303"/>
      <c r="B22" s="307"/>
      <c r="C22" s="307"/>
      <c r="D22" s="323"/>
      <c r="E22" s="339"/>
      <c r="F22" s="339"/>
      <c r="G22" s="361"/>
      <c r="H22" s="361"/>
      <c r="I22" s="368" t="s">
        <v>77</v>
      </c>
      <c r="J22" s="371"/>
      <c r="K22" s="371"/>
      <c r="L22" s="371"/>
      <c r="M22" s="391"/>
      <c r="N22" s="6"/>
      <c r="O22" s="6"/>
      <c r="P22" s="6"/>
      <c r="Q22" s="6"/>
      <c r="R22" s="6"/>
      <c r="S22" s="6"/>
      <c r="T22" s="6"/>
    </row>
    <row r="23" spans="1:21" s="85" customFormat="1">
      <c r="A23" s="303"/>
      <c r="B23" s="307" t="s">
        <v>292</v>
      </c>
      <c r="C23" s="307"/>
      <c r="D23" s="324" t="s">
        <v>251</v>
      </c>
      <c r="E23" s="340"/>
      <c r="F23" s="340"/>
      <c r="G23" s="362" t="s">
        <v>293</v>
      </c>
      <c r="H23" s="362"/>
      <c r="I23" s="362"/>
      <c r="J23" s="362"/>
      <c r="K23" s="121"/>
      <c r="L23" s="121"/>
      <c r="M23" s="392"/>
      <c r="N23" s="6"/>
      <c r="O23" s="6"/>
      <c r="P23" s="6"/>
      <c r="Q23" s="6"/>
      <c r="R23" s="6"/>
      <c r="S23" s="6"/>
      <c r="T23" s="6"/>
    </row>
    <row r="24" spans="1:21" s="85" customFormat="1" ht="19.5">
      <c r="A24" s="304"/>
      <c r="B24" s="308"/>
      <c r="C24" s="308"/>
      <c r="D24" s="325" t="s">
        <v>294</v>
      </c>
      <c r="E24" s="341"/>
      <c r="F24" s="352"/>
      <c r="G24" s="352"/>
      <c r="H24" s="366" t="s">
        <v>77</v>
      </c>
      <c r="I24" s="366"/>
      <c r="J24" s="352"/>
      <c r="K24" s="352"/>
      <c r="L24" s="352"/>
      <c r="M24" s="393"/>
      <c r="N24" s="6"/>
      <c r="O24" s="6"/>
      <c r="P24" s="6"/>
      <c r="Q24" s="6"/>
      <c r="R24" s="6"/>
      <c r="S24" s="6"/>
      <c r="T24" s="6"/>
    </row>
    <row r="25" spans="1:21" s="85" customFormat="1">
      <c r="A25" s="94" t="s">
        <v>295</v>
      </c>
      <c r="B25" s="110"/>
      <c r="C25" s="119" t="s">
        <v>207</v>
      </c>
      <c r="D25" s="137"/>
      <c r="E25" s="163"/>
      <c r="F25" s="163"/>
      <c r="G25" s="163"/>
      <c r="H25" s="163"/>
      <c r="I25" s="163"/>
      <c r="J25" s="163"/>
      <c r="K25" s="163"/>
      <c r="L25" s="219" t="s">
        <v>208</v>
      </c>
      <c r="M25" s="244"/>
      <c r="N25" s="6"/>
      <c r="O25" s="6"/>
      <c r="P25" s="6"/>
      <c r="Q25" s="6"/>
      <c r="R25" s="6"/>
      <c r="S25" s="6"/>
      <c r="T25" s="6"/>
      <c r="U25" s="6"/>
    </row>
    <row r="26" spans="1:21" s="85" customFormat="1">
      <c r="A26" s="305"/>
      <c r="B26" s="111"/>
      <c r="C26" s="122"/>
      <c r="D26" s="121"/>
      <c r="E26" s="164"/>
      <c r="F26" s="164"/>
      <c r="G26" s="164"/>
      <c r="H26" s="164"/>
      <c r="I26" s="164"/>
      <c r="J26" s="164"/>
      <c r="K26" s="164"/>
      <c r="L26" s="220" t="s">
        <v>213</v>
      </c>
      <c r="M26" s="245"/>
      <c r="N26" s="6"/>
      <c r="O26" s="6"/>
      <c r="P26" s="6"/>
      <c r="Q26" s="6"/>
      <c r="R26" s="6"/>
      <c r="S26" s="6"/>
      <c r="T26" s="6"/>
      <c r="U26" s="6"/>
    </row>
    <row r="27" spans="1:21" s="85" customFormat="1">
      <c r="A27" s="95"/>
      <c r="B27" s="111"/>
      <c r="C27" s="101" t="s">
        <v>209</v>
      </c>
      <c r="D27" s="101" t="s">
        <v>15</v>
      </c>
      <c r="E27" s="101"/>
      <c r="F27" s="180" t="s">
        <v>210</v>
      </c>
      <c r="G27" s="180"/>
      <c r="H27" s="180"/>
      <c r="I27" s="180"/>
      <c r="J27" s="180"/>
      <c r="K27" s="180"/>
      <c r="L27" s="180"/>
      <c r="M27" s="245"/>
      <c r="N27" s="6"/>
      <c r="O27" s="6"/>
      <c r="P27" s="6"/>
      <c r="Q27" s="6"/>
      <c r="R27" s="6"/>
      <c r="S27" s="6"/>
      <c r="T27" s="6"/>
      <c r="U27" s="6"/>
    </row>
    <row r="28" spans="1:21" s="85" customFormat="1">
      <c r="A28" s="95"/>
      <c r="B28" s="111"/>
      <c r="C28" s="313" t="s">
        <v>81</v>
      </c>
      <c r="D28" s="326">
        <f>D34-SUM(D30,D32)</f>
        <v>0</v>
      </c>
      <c r="E28" s="342"/>
      <c r="F28" s="353"/>
      <c r="G28" s="363"/>
      <c r="H28" s="363"/>
      <c r="I28" s="363"/>
      <c r="J28" s="363"/>
      <c r="K28" s="363"/>
      <c r="L28" s="377"/>
      <c r="M28" s="245"/>
      <c r="N28" s="6"/>
      <c r="O28" s="6"/>
      <c r="P28" s="6"/>
      <c r="Q28" s="6"/>
      <c r="R28" s="6"/>
      <c r="S28" s="6"/>
      <c r="T28" s="6"/>
      <c r="U28" s="6"/>
    </row>
    <row r="29" spans="1:21" s="85" customFormat="1">
      <c r="A29" s="95"/>
      <c r="B29" s="111"/>
      <c r="C29" s="314"/>
      <c r="D29" s="327" t="str">
        <f>IF($D$31="","",SUM($D$35,-D33,-D31))</f>
        <v/>
      </c>
      <c r="E29" s="343"/>
      <c r="F29" s="353"/>
      <c r="G29" s="363"/>
      <c r="H29" s="363"/>
      <c r="I29" s="363"/>
      <c r="J29" s="363"/>
      <c r="K29" s="363"/>
      <c r="L29" s="377"/>
      <c r="M29" s="245"/>
      <c r="N29" s="6"/>
      <c r="O29" s="6"/>
      <c r="P29" s="6"/>
      <c r="Q29" s="6"/>
      <c r="R29" s="6"/>
      <c r="S29" s="6"/>
      <c r="T29" s="6"/>
      <c r="U29" s="6"/>
    </row>
    <row r="30" spans="1:21" s="85" customFormat="1">
      <c r="A30" s="95"/>
      <c r="B30" s="111"/>
      <c r="C30" s="315" t="s">
        <v>211</v>
      </c>
      <c r="D30" s="326">
        <f>$K$59</f>
        <v>0</v>
      </c>
      <c r="E30" s="342"/>
      <c r="F30" s="353" t="str">
        <f>基本情報設定シート!$C$10</f>
        <v>松江市職場環境改善支援事業補助金</v>
      </c>
      <c r="G30" s="363"/>
      <c r="H30" s="363"/>
      <c r="I30" s="363"/>
      <c r="J30" s="363"/>
      <c r="K30" s="363"/>
      <c r="L30" s="377"/>
      <c r="M30" s="245"/>
      <c r="N30" s="6"/>
      <c r="O30" s="6"/>
      <c r="P30" s="6"/>
      <c r="Q30" s="6"/>
      <c r="R30" s="6"/>
      <c r="S30" s="6"/>
      <c r="T30" s="6"/>
      <c r="U30" s="6"/>
    </row>
    <row r="31" spans="1:21" s="85" customFormat="1">
      <c r="A31" s="95"/>
      <c r="B31" s="111"/>
      <c r="C31" s="316"/>
      <c r="D31" s="328" t="str">
        <f>IF($K$60="","",$K$60)</f>
        <v/>
      </c>
      <c r="E31" s="344"/>
      <c r="F31" s="353"/>
      <c r="G31" s="363"/>
      <c r="H31" s="363"/>
      <c r="I31" s="363"/>
      <c r="J31" s="363"/>
      <c r="K31" s="363"/>
      <c r="L31" s="377"/>
      <c r="M31" s="245"/>
      <c r="N31" s="6"/>
      <c r="O31" s="6"/>
      <c r="P31" s="6"/>
      <c r="Q31" s="6"/>
      <c r="R31" s="6"/>
      <c r="S31" s="6"/>
      <c r="T31" s="6"/>
      <c r="U31" s="6"/>
    </row>
    <row r="32" spans="1:21" s="85" customFormat="1">
      <c r="A32" s="95"/>
      <c r="B32" s="111"/>
      <c r="C32" s="315" t="s">
        <v>212</v>
      </c>
      <c r="D32" s="326">
        <f>'(別紙1)事業計画書'!$D$29</f>
        <v>0</v>
      </c>
      <c r="E32" s="342"/>
      <c r="F32" s="353"/>
      <c r="G32" s="363"/>
      <c r="H32" s="363"/>
      <c r="I32" s="363"/>
      <c r="J32" s="363"/>
      <c r="K32" s="363"/>
      <c r="L32" s="377"/>
      <c r="M32" s="245"/>
      <c r="N32" s="6"/>
      <c r="O32" s="6"/>
      <c r="P32" s="6"/>
      <c r="Q32" s="6"/>
      <c r="R32" s="6"/>
      <c r="S32" s="6"/>
      <c r="T32" s="6"/>
      <c r="U32" s="6"/>
    </row>
    <row r="33" spans="1:21" s="85" customFormat="1">
      <c r="A33" s="95"/>
      <c r="B33" s="111"/>
      <c r="C33" s="316"/>
      <c r="D33" s="329"/>
      <c r="E33" s="345"/>
      <c r="F33" s="354"/>
      <c r="G33" s="364"/>
      <c r="H33" s="364"/>
      <c r="I33" s="364"/>
      <c r="J33" s="364"/>
      <c r="K33" s="364"/>
      <c r="L33" s="378"/>
      <c r="M33" s="245"/>
      <c r="N33" s="6"/>
      <c r="O33" s="6"/>
      <c r="P33" s="6"/>
      <c r="Q33" s="6"/>
      <c r="R33" s="6"/>
      <c r="S33" s="6"/>
      <c r="T33" s="6"/>
      <c r="U33" s="6"/>
    </row>
    <row r="34" spans="1:21" s="85" customFormat="1">
      <c r="A34" s="95"/>
      <c r="B34" s="111"/>
      <c r="C34" s="101" t="s">
        <v>214</v>
      </c>
      <c r="D34" s="330">
        <f>E57</f>
        <v>0</v>
      </c>
      <c r="E34" s="330"/>
      <c r="F34" s="181"/>
      <c r="G34" s="181"/>
      <c r="H34" s="181"/>
      <c r="I34" s="181"/>
      <c r="J34" s="181"/>
      <c r="K34" s="181"/>
      <c r="L34" s="181"/>
      <c r="M34" s="245"/>
      <c r="N34" s="6"/>
      <c r="O34" s="6"/>
      <c r="P34" s="6"/>
      <c r="Q34" s="6"/>
      <c r="R34" s="6"/>
      <c r="S34" s="6"/>
      <c r="T34" s="6"/>
      <c r="U34" s="6"/>
    </row>
    <row r="35" spans="1:21" s="85" customFormat="1">
      <c r="A35" s="95"/>
      <c r="B35" s="111"/>
      <c r="C35" s="101"/>
      <c r="D35" s="138" t="str">
        <f>IF($D$31="","",$E$58)</f>
        <v/>
      </c>
      <c r="E35" s="138"/>
      <c r="F35" s="355"/>
      <c r="G35" s="355"/>
      <c r="H35" s="355"/>
      <c r="I35" s="355"/>
      <c r="J35" s="355"/>
      <c r="K35" s="355"/>
      <c r="L35" s="355"/>
      <c r="M35" s="245"/>
      <c r="N35" s="6"/>
      <c r="O35" s="6"/>
      <c r="P35" s="6"/>
      <c r="Q35" s="6"/>
      <c r="R35" s="6"/>
      <c r="S35" s="6"/>
      <c r="T35" s="6"/>
      <c r="U35" s="6"/>
    </row>
    <row r="36" spans="1:21" s="85" customFormat="1">
      <c r="A36" s="95"/>
      <c r="B36" s="111"/>
      <c r="C36" s="317"/>
      <c r="D36" s="121"/>
      <c r="E36" s="121"/>
      <c r="F36" s="164"/>
      <c r="G36" s="164"/>
      <c r="H36" s="164"/>
      <c r="I36" s="164"/>
      <c r="J36" s="164"/>
      <c r="K36" s="164"/>
      <c r="L36" s="164"/>
      <c r="M36" s="245"/>
      <c r="N36" s="6"/>
      <c r="O36" s="6"/>
      <c r="P36" s="6"/>
      <c r="Q36" s="6"/>
      <c r="R36" s="6"/>
      <c r="S36" s="6"/>
      <c r="T36" s="6"/>
      <c r="U36" s="6"/>
    </row>
    <row r="37" spans="1:21" s="85" customFormat="1">
      <c r="A37" s="95"/>
      <c r="B37" s="111"/>
      <c r="C37" s="122" t="s">
        <v>35</v>
      </c>
      <c r="D37" s="121"/>
      <c r="E37" s="164"/>
      <c r="F37" s="164"/>
      <c r="G37" s="164"/>
      <c r="H37" s="164"/>
      <c r="I37" s="164"/>
      <c r="J37" s="164"/>
      <c r="K37" s="164"/>
      <c r="L37" s="220" t="s">
        <v>208</v>
      </c>
      <c r="M37" s="245"/>
      <c r="N37" s="6"/>
      <c r="O37" s="6"/>
      <c r="P37" s="6"/>
      <c r="Q37" s="6"/>
      <c r="R37" s="6"/>
      <c r="S37" s="6"/>
      <c r="T37" s="6"/>
      <c r="U37" s="6"/>
    </row>
    <row r="38" spans="1:21" s="85" customFormat="1">
      <c r="A38" s="95"/>
      <c r="B38" s="111"/>
      <c r="C38" s="122"/>
      <c r="D38" s="121"/>
      <c r="E38" s="164"/>
      <c r="F38" s="164"/>
      <c r="G38" s="164"/>
      <c r="H38" s="164"/>
      <c r="I38" s="164"/>
      <c r="J38" s="164"/>
      <c r="K38" s="164"/>
      <c r="L38" s="220" t="s">
        <v>213</v>
      </c>
      <c r="M38" s="245"/>
      <c r="N38" s="6"/>
      <c r="O38" s="6"/>
      <c r="P38" s="6"/>
      <c r="Q38" s="6"/>
      <c r="R38" s="6"/>
      <c r="S38" s="6"/>
      <c r="T38" s="6"/>
      <c r="U38" s="6"/>
    </row>
    <row r="39" spans="1:21" s="85" customFormat="1" ht="30" customHeight="1">
      <c r="A39" s="95"/>
      <c r="B39" s="111"/>
      <c r="C39" s="102" t="s">
        <v>180</v>
      </c>
      <c r="D39" s="128"/>
      <c r="E39" s="165" t="s">
        <v>216</v>
      </c>
      <c r="F39" s="183"/>
      <c r="G39" s="192" t="s">
        <v>242</v>
      </c>
      <c r="H39" s="192"/>
      <c r="I39" s="192"/>
      <c r="J39" s="192"/>
      <c r="K39" s="165" t="s">
        <v>217</v>
      </c>
      <c r="L39" s="183"/>
      <c r="M39" s="245"/>
      <c r="N39" s="6"/>
      <c r="O39" s="6"/>
      <c r="P39" s="6"/>
      <c r="Q39" s="6"/>
      <c r="R39" s="6"/>
      <c r="S39" s="6"/>
      <c r="T39" s="6"/>
      <c r="U39" s="6"/>
    </row>
    <row r="40" spans="1:21" s="85" customFormat="1" ht="30" customHeight="1">
      <c r="A40" s="95"/>
      <c r="B40" s="111"/>
      <c r="C40" s="103"/>
      <c r="D40" s="129"/>
      <c r="E40" s="166"/>
      <c r="F40" s="184"/>
      <c r="G40" s="192" t="s">
        <v>243</v>
      </c>
      <c r="H40" s="192"/>
      <c r="I40" s="204" t="s">
        <v>212</v>
      </c>
      <c r="J40" s="204"/>
      <c r="K40" s="166"/>
      <c r="L40" s="184"/>
      <c r="M40" s="245"/>
      <c r="N40" s="6"/>
      <c r="O40" s="6"/>
      <c r="P40" s="6"/>
      <c r="Q40" s="6"/>
      <c r="R40" s="6"/>
      <c r="S40" s="6"/>
      <c r="T40" s="6"/>
      <c r="U40" s="6"/>
    </row>
    <row r="41" spans="1:21" s="85" customFormat="1">
      <c r="A41" s="95"/>
      <c r="B41" s="111"/>
      <c r="C41" s="102" t="str">
        <f>VLOOKUP(基本情報設定シート!$C$11,'プルダウン（事業計画書）'!$D$1:$L$17,$N41+1,0)</f>
        <v>職場環境改善費</v>
      </c>
      <c r="D41" s="128"/>
      <c r="E41" s="346">
        <f>INDEX('(別紙1)事業計画書'!$E$35:$E$43,MATCH('(別紙2)変更事業計画書'!$N41,'(別紙1)事業計画書'!$N$35:$N$43,0))</f>
        <v>0</v>
      </c>
      <c r="F41" s="356"/>
      <c r="G41" s="346">
        <f>INDEX('(別紙1)事業計画書'!$G$35:$G$43,MATCH('(別紙2)変更事業計画書'!$N41,'(別紙1)事業計画書'!$N$35:$N$43,0))</f>
        <v>0</v>
      </c>
      <c r="H41" s="356"/>
      <c r="I41" s="346">
        <f>INDEX('(別紙1)事業計画書'!$I$35:$I$43,MATCH('(別紙2)変更事業計画書'!$N41,'(別紙1)事業計画書'!$N$35:$N$43,0))</f>
        <v>0</v>
      </c>
      <c r="J41" s="356"/>
      <c r="K41" s="346">
        <f>IFERROR(SUM($E41,-$G41,-$I41),"")</f>
        <v>0</v>
      </c>
      <c r="L41" s="356"/>
      <c r="M41" s="245"/>
      <c r="N41" s="6">
        <v>1</v>
      </c>
      <c r="O41" s="6"/>
      <c r="P41" s="6"/>
      <c r="Q41" s="6"/>
      <c r="R41" s="6"/>
      <c r="S41" s="6"/>
      <c r="T41" s="6"/>
      <c r="U41" s="6"/>
    </row>
    <row r="42" spans="1:21" s="85" customFormat="1">
      <c r="A42" s="95"/>
      <c r="B42" s="111"/>
      <c r="C42" s="103"/>
      <c r="D42" s="129"/>
      <c r="E42" s="193"/>
      <c r="F42" s="198"/>
      <c r="G42" s="193"/>
      <c r="H42" s="198"/>
      <c r="I42" s="193"/>
      <c r="J42" s="198"/>
      <c r="K42" s="216" t="str">
        <f>IF($E42-SUM($G42,$I42)=0,"",$E42-SUM($G42,$I42))</f>
        <v/>
      </c>
      <c r="L42" s="221"/>
      <c r="M42" s="245"/>
      <c r="N42" s="6"/>
      <c r="O42" s="6"/>
      <c r="P42" s="6"/>
      <c r="Q42" s="6"/>
      <c r="R42" s="6"/>
      <c r="S42" s="6"/>
      <c r="T42" s="6"/>
      <c r="U42" s="6"/>
    </row>
    <row r="43" spans="1:21" s="85" customFormat="1">
      <c r="A43" s="95"/>
      <c r="B43" s="111"/>
      <c r="C43" s="102" t="str">
        <f>VLOOKUP(基本情報設定シート!$C$11,'プルダウン（事業計画書）'!$D$1:$L$17,$N43+1,0)</f>
        <v>その他</v>
      </c>
      <c r="D43" s="128"/>
      <c r="E43" s="346">
        <f>INDEX('(別紙1)事業計画書'!$E$35:$E$43,MATCH('(別紙2)変更事業計画書'!$N43,'(別紙1)事業計画書'!$N$35:$N$43,0))</f>
        <v>0</v>
      </c>
      <c r="F43" s="356"/>
      <c r="G43" s="346">
        <f>INDEX('(別紙1)事業計画書'!$G$35:$G$43,MATCH('(別紙2)変更事業計画書'!$N43,'(別紙1)事業計画書'!$N$35:$N$43,0))</f>
        <v>0</v>
      </c>
      <c r="H43" s="356"/>
      <c r="I43" s="346">
        <f>INDEX('(別紙1)事業計画書'!$I$35:$I$43,MATCH('(別紙2)変更事業計画書'!$N43,'(別紙1)事業計画書'!$N$35:$N$43,0))</f>
        <v>0</v>
      </c>
      <c r="J43" s="356"/>
      <c r="K43" s="346">
        <f>IFERROR(SUM($E43,-$G43,-$I43),"")</f>
        <v>0</v>
      </c>
      <c r="L43" s="356"/>
      <c r="M43" s="245"/>
      <c r="N43" s="6">
        <v>2</v>
      </c>
      <c r="O43" s="6"/>
      <c r="P43" s="6"/>
      <c r="Q43" s="6"/>
      <c r="R43" s="6"/>
      <c r="S43" s="6"/>
      <c r="T43" s="6"/>
      <c r="U43" s="6"/>
    </row>
    <row r="44" spans="1:21" s="85" customFormat="1">
      <c r="A44" s="95"/>
      <c r="B44" s="111"/>
      <c r="C44" s="103"/>
      <c r="D44" s="129"/>
      <c r="E44" s="193"/>
      <c r="F44" s="198"/>
      <c r="G44" s="193"/>
      <c r="H44" s="198"/>
      <c r="I44" s="193"/>
      <c r="J44" s="198"/>
      <c r="K44" s="216" t="str">
        <f>IF($E44-SUM($G44,$I44)=0,"",$E44-SUM($G44,$I44))</f>
        <v/>
      </c>
      <c r="L44" s="221"/>
      <c r="M44" s="245"/>
      <c r="N44" s="6"/>
      <c r="O44" s="6"/>
      <c r="P44" s="6"/>
      <c r="Q44" s="6"/>
      <c r="R44" s="6"/>
      <c r="S44" s="6"/>
      <c r="T44" s="6"/>
      <c r="U44" s="6"/>
    </row>
    <row r="45" spans="1:21" s="85" customFormat="1" hidden="1">
      <c r="A45" s="95"/>
      <c r="B45" s="111"/>
      <c r="C45" s="102">
        <f>VLOOKUP(基本情報設定シート!$C$11,'プルダウン（事業計画書）'!$D$1:$L$17,$N45+1,0)</f>
        <v>0</v>
      </c>
      <c r="D45" s="128"/>
      <c r="E45" s="346">
        <f>INDEX('(別紙1)事業計画書'!$E$35:$E$43,MATCH('(別紙2)変更事業計画書'!$N45,'(別紙1)事業計画書'!$N$35:$N$43,0))</f>
        <v>0</v>
      </c>
      <c r="F45" s="356"/>
      <c r="G45" s="346">
        <f>INDEX('(別紙1)事業計画書'!$G$35:$G$43,MATCH('(別紙2)変更事業計画書'!$N45,'(別紙1)事業計画書'!$N$35:$N$43,0))</f>
        <v>0</v>
      </c>
      <c r="H45" s="356"/>
      <c r="I45" s="346">
        <f>INDEX('(別紙1)事業計画書'!$I$35:$I$43,MATCH('(別紙2)変更事業計画書'!$N45,'(別紙1)事業計画書'!$N$35:$N$43,0))</f>
        <v>0</v>
      </c>
      <c r="J45" s="356"/>
      <c r="K45" s="346">
        <f>IFERROR(SUM($E45,-$G45,-$I45),"")</f>
        <v>0</v>
      </c>
      <c r="L45" s="356"/>
      <c r="M45" s="245"/>
      <c r="N45" s="6">
        <v>3</v>
      </c>
      <c r="O45" s="6"/>
      <c r="P45" s="6"/>
      <c r="Q45" s="6"/>
      <c r="R45" s="6"/>
      <c r="S45" s="6"/>
      <c r="T45" s="6"/>
      <c r="U45" s="6"/>
    </row>
    <row r="46" spans="1:21" s="85" customFormat="1" hidden="1">
      <c r="A46" s="95"/>
      <c r="B46" s="111"/>
      <c r="C46" s="103"/>
      <c r="D46" s="129"/>
      <c r="E46" s="193"/>
      <c r="F46" s="198"/>
      <c r="G46" s="193"/>
      <c r="H46" s="198"/>
      <c r="I46" s="193"/>
      <c r="J46" s="198"/>
      <c r="K46" s="216" t="str">
        <f>IF($E46-SUM($G46,$I46)=0,"",$E46-SUM($G46,$I46))</f>
        <v/>
      </c>
      <c r="L46" s="221"/>
      <c r="M46" s="245"/>
      <c r="N46" s="6"/>
      <c r="O46" s="6"/>
      <c r="P46" s="6"/>
      <c r="Q46" s="6"/>
      <c r="R46" s="6"/>
      <c r="S46" s="6"/>
      <c r="T46" s="6"/>
      <c r="U46" s="6"/>
    </row>
    <row r="47" spans="1:21" s="85" customFormat="1" hidden="1">
      <c r="A47" s="95"/>
      <c r="B47" s="111"/>
      <c r="C47" s="102">
        <f>VLOOKUP(基本情報設定シート!$C$11,'プルダウン（事業計画書）'!$D$1:$L$17,$N47+1,0)</f>
        <v>0</v>
      </c>
      <c r="D47" s="128"/>
      <c r="E47" s="346">
        <f>INDEX('(別紙1)事業計画書'!$E$35:$E$39,MATCH('(別紙2)変更事業計画書'!$N47,'(別紙1)事業計画書'!$N$35:$N$43,0))</f>
        <v>0</v>
      </c>
      <c r="F47" s="356"/>
      <c r="G47" s="346">
        <f>INDEX('(別紙1)事業計画書'!$G$35:$G$39,MATCH('(別紙2)変更事業計画書'!$N47,'(別紙1)事業計画書'!$N$35:$N$43,0))</f>
        <v>0</v>
      </c>
      <c r="H47" s="356"/>
      <c r="I47" s="346">
        <f>INDEX('(別紙1)事業計画書'!$I$35:$I$39,MATCH('(別紙2)変更事業計画書'!$N47,'(別紙1)事業計画書'!$N$35:$N$43,0))</f>
        <v>0</v>
      </c>
      <c r="J47" s="356"/>
      <c r="K47" s="346">
        <f>IFERROR(SUM($E47,-$G47,-$I47),"")</f>
        <v>0</v>
      </c>
      <c r="L47" s="356"/>
      <c r="M47" s="245"/>
      <c r="N47" s="6">
        <v>4</v>
      </c>
      <c r="O47" s="6"/>
      <c r="P47" s="6"/>
      <c r="Q47" s="6"/>
      <c r="R47" s="6"/>
      <c r="S47" s="6"/>
      <c r="T47" s="6"/>
      <c r="U47" s="6"/>
    </row>
    <row r="48" spans="1:21" s="85" customFormat="1" hidden="1">
      <c r="A48" s="95"/>
      <c r="B48" s="111"/>
      <c r="C48" s="103"/>
      <c r="D48" s="129"/>
      <c r="E48" s="193"/>
      <c r="F48" s="198"/>
      <c r="G48" s="193"/>
      <c r="H48" s="198"/>
      <c r="I48" s="193"/>
      <c r="J48" s="198"/>
      <c r="K48" s="216" t="str">
        <f>IF($E48-SUM($G48,$I48)=0,"",$E48-SUM($G48,$I48))</f>
        <v/>
      </c>
      <c r="L48" s="221"/>
      <c r="M48" s="245"/>
      <c r="N48" s="6"/>
      <c r="O48" s="6"/>
      <c r="P48" s="6"/>
      <c r="Q48" s="6"/>
      <c r="R48" s="6"/>
      <c r="S48" s="6"/>
      <c r="T48" s="6"/>
      <c r="U48" s="6"/>
    </row>
    <row r="49" spans="1:21" s="85" customFormat="1" hidden="1">
      <c r="A49" s="95"/>
      <c r="B49" s="111"/>
      <c r="C49" s="102">
        <f>VLOOKUP(基本情報設定シート!$C$11,'プルダウン（事業計画書）'!$D$1:$L$17,$N49+1,0)</f>
        <v>0</v>
      </c>
      <c r="D49" s="128"/>
      <c r="E49" s="346">
        <f>INDEX('(別紙1)事業計画書'!$E$35:$E$43,MATCH('(別紙2)変更事業計画書'!$N49,'(別紙1)事業計画書'!$N$35:$N$43,0))</f>
        <v>0</v>
      </c>
      <c r="F49" s="356"/>
      <c r="G49" s="346">
        <f>INDEX('(別紙1)事業計画書'!$G$35:$G$43,MATCH('(別紙2)変更事業計画書'!$N49,'(別紙1)事業計画書'!$N$35:$N$43,0))</f>
        <v>0</v>
      </c>
      <c r="H49" s="356"/>
      <c r="I49" s="346">
        <f>INDEX('(別紙1)事業計画書'!$I$35:$I$43,MATCH('(別紙2)変更事業計画書'!$N49,'(別紙1)事業計画書'!$N$35:$N$43,0))</f>
        <v>0</v>
      </c>
      <c r="J49" s="356"/>
      <c r="K49" s="346">
        <f>IFERROR(SUM($E49,-$G49,-$I49),"")</f>
        <v>0</v>
      </c>
      <c r="L49" s="356"/>
      <c r="M49" s="245"/>
      <c r="N49" s="6">
        <v>5</v>
      </c>
      <c r="O49" s="6"/>
      <c r="P49" s="6"/>
      <c r="Q49" s="6"/>
      <c r="R49" s="6"/>
      <c r="S49" s="6"/>
      <c r="T49" s="6"/>
      <c r="U49" s="6"/>
    </row>
    <row r="50" spans="1:21" s="85" customFormat="1" hidden="1">
      <c r="A50" s="95"/>
      <c r="B50" s="111"/>
      <c r="C50" s="103"/>
      <c r="D50" s="129"/>
      <c r="E50" s="168"/>
      <c r="F50" s="185"/>
      <c r="G50" s="193"/>
      <c r="H50" s="198"/>
      <c r="I50" s="193"/>
      <c r="J50" s="198"/>
      <c r="K50" s="216" t="str">
        <f>IF($E50-SUM($G50,$I50)=0,"",$E50-SUM($G50,$I50))</f>
        <v/>
      </c>
      <c r="L50" s="221"/>
      <c r="M50" s="245"/>
      <c r="N50" s="6"/>
      <c r="O50" s="6"/>
      <c r="P50" s="6"/>
      <c r="Q50" s="6"/>
      <c r="R50" s="6"/>
      <c r="S50" s="6"/>
      <c r="T50" s="6"/>
      <c r="U50" s="6"/>
    </row>
    <row r="51" spans="1:21" s="85" customFormat="1" hidden="1">
      <c r="A51" s="95"/>
      <c r="B51" s="111"/>
      <c r="C51" s="102">
        <f>VLOOKUP(基本情報設定シート!$C$11,'プルダウン（事業計画書）'!$D$1:$L$17,$N51+1,0)</f>
        <v>0</v>
      </c>
      <c r="D51" s="128"/>
      <c r="E51" s="346">
        <f>INDEX('(別紙1)事業計画書'!$E$35:$E$43,MATCH('(別紙2)変更事業計画書'!$N51,'(別紙1)事業計画書'!$N$35:$N$43,0))</f>
        <v>0</v>
      </c>
      <c r="F51" s="356"/>
      <c r="G51" s="346">
        <f>INDEX('(別紙1)事業計画書'!$G$35:$G$43,MATCH('(別紙2)変更事業計画書'!$N51,'(別紙1)事業計画書'!$N$35:$N$43,0))</f>
        <v>0</v>
      </c>
      <c r="H51" s="356"/>
      <c r="I51" s="346">
        <f>INDEX('(別紙1)事業計画書'!$I$35:$I$43,MATCH('(別紙2)変更事業計画書'!$N51,'(別紙1)事業計画書'!$N$35:$N$43,0))</f>
        <v>0</v>
      </c>
      <c r="J51" s="356"/>
      <c r="K51" s="346">
        <f>IFERROR(SUM($E51,-$G51,-$I51),"")</f>
        <v>0</v>
      </c>
      <c r="L51" s="356"/>
      <c r="M51" s="245"/>
      <c r="N51" s="6">
        <v>6</v>
      </c>
      <c r="O51" s="6"/>
      <c r="P51" s="6"/>
      <c r="Q51" s="6"/>
      <c r="R51" s="6"/>
      <c r="S51" s="6"/>
      <c r="T51" s="6"/>
      <c r="U51" s="6"/>
    </row>
    <row r="52" spans="1:21" s="85" customFormat="1" hidden="1">
      <c r="A52" s="95"/>
      <c r="B52" s="111"/>
      <c r="C52" s="103"/>
      <c r="D52" s="129"/>
      <c r="E52" s="168"/>
      <c r="F52" s="185"/>
      <c r="G52" s="168"/>
      <c r="H52" s="185"/>
      <c r="I52" s="168"/>
      <c r="J52" s="185"/>
      <c r="K52" s="216" t="str">
        <f>IF($E52-SUM($G52,$I52)=0,"",$E52-SUM($G52,$I52))</f>
        <v/>
      </c>
      <c r="L52" s="221"/>
      <c r="M52" s="245"/>
      <c r="N52" s="6"/>
      <c r="O52" s="6"/>
      <c r="P52" s="6"/>
      <c r="Q52" s="6"/>
      <c r="R52" s="6"/>
      <c r="S52" s="6"/>
      <c r="T52" s="6"/>
      <c r="U52" s="6"/>
    </row>
    <row r="53" spans="1:21" s="85" customFormat="1" hidden="1">
      <c r="A53" s="95"/>
      <c r="B53" s="111"/>
      <c r="C53" s="102">
        <f>VLOOKUP(基本情報設定シート!$C$11,'プルダウン（事業計画書）'!$D$1:$L$17,$N53+1,0)</f>
        <v>0</v>
      </c>
      <c r="D53" s="128"/>
      <c r="E53" s="346">
        <f>INDEX('(別紙1)事業計画書'!$E$35:$E$43,MATCH('(別紙2)変更事業計画書'!$N53,'(別紙1)事業計画書'!$N$35:$N$43,0))</f>
        <v>0</v>
      </c>
      <c r="F53" s="356"/>
      <c r="G53" s="346">
        <f>INDEX('(別紙1)事業計画書'!$G$35:$G$43,MATCH('(別紙2)変更事業計画書'!$N53,'(別紙1)事業計画書'!$N$35:$N$43,0))</f>
        <v>0</v>
      </c>
      <c r="H53" s="356"/>
      <c r="I53" s="346">
        <f>INDEX('(別紙1)事業計画書'!$I$35:$I$43,MATCH('(別紙2)変更事業計画書'!$N53,'(別紙1)事業計画書'!$N$35:$N$43,0))</f>
        <v>0</v>
      </c>
      <c r="J53" s="356"/>
      <c r="K53" s="346">
        <f>IFERROR(SUM($E53,-$G53,-$I53),"")</f>
        <v>0</v>
      </c>
      <c r="L53" s="356"/>
      <c r="M53" s="245"/>
      <c r="N53" s="6">
        <v>7</v>
      </c>
      <c r="O53" s="6"/>
      <c r="P53" s="6"/>
      <c r="Q53" s="6"/>
      <c r="R53" s="6"/>
      <c r="S53" s="6"/>
      <c r="T53" s="6"/>
      <c r="U53" s="6"/>
    </row>
    <row r="54" spans="1:21" s="85" customFormat="1" hidden="1">
      <c r="A54" s="95"/>
      <c r="B54" s="111"/>
      <c r="C54" s="103"/>
      <c r="D54" s="129"/>
      <c r="E54" s="168"/>
      <c r="F54" s="185"/>
      <c r="G54" s="168"/>
      <c r="H54" s="185"/>
      <c r="I54" s="168"/>
      <c r="J54" s="185"/>
      <c r="K54" s="216" t="str">
        <f>IF($E54-SUM($G54,$I54)=0,"",$E54-SUM($G54,$I54))</f>
        <v/>
      </c>
      <c r="L54" s="221"/>
      <c r="M54" s="245"/>
      <c r="N54" s="6"/>
      <c r="O54" s="6"/>
      <c r="P54" s="6"/>
      <c r="Q54" s="6"/>
      <c r="R54" s="6"/>
      <c r="S54" s="6"/>
      <c r="T54" s="6"/>
      <c r="U54" s="6"/>
    </row>
    <row r="55" spans="1:21" s="85" customFormat="1" hidden="1">
      <c r="A55" s="95"/>
      <c r="B55" s="111"/>
      <c r="C55" s="102">
        <f>VLOOKUP(基本情報設定シート!$C$11,'プルダウン（事業計画書）'!$D$1:$L$17,$N55+1,0)</f>
        <v>0</v>
      </c>
      <c r="D55" s="128"/>
      <c r="E55" s="346">
        <f>INDEX('(別紙1)事業計画書'!$E$35:$E$43,MATCH('(別紙2)変更事業計画書'!$N55,'(別紙1)事業計画書'!$N$35:$N$43,0))</f>
        <v>0</v>
      </c>
      <c r="F55" s="356"/>
      <c r="G55" s="346">
        <f>INDEX('(別紙1)事業計画書'!$G$35:$G$43,MATCH('(別紙2)変更事業計画書'!$N55,'(別紙1)事業計画書'!$N$35:$N$43,0))</f>
        <v>0</v>
      </c>
      <c r="H55" s="356"/>
      <c r="I55" s="346">
        <f>INDEX('(別紙1)事業計画書'!$I$35:$I$43,MATCH('(別紙2)変更事業計画書'!$N55,'(別紙1)事業計画書'!$N$35:$N$43,0))</f>
        <v>0</v>
      </c>
      <c r="J55" s="356"/>
      <c r="K55" s="346">
        <f>IFERROR(SUM($E55,-$G55,-$I55),"")</f>
        <v>0</v>
      </c>
      <c r="L55" s="356"/>
      <c r="M55" s="245"/>
      <c r="N55" s="6">
        <v>8</v>
      </c>
      <c r="O55" s="6"/>
      <c r="P55" s="6"/>
      <c r="Q55" s="6"/>
      <c r="R55" s="6"/>
      <c r="S55" s="6"/>
      <c r="T55" s="6"/>
      <c r="U55" s="6"/>
    </row>
    <row r="56" spans="1:21" s="85" customFormat="1" hidden="1">
      <c r="A56" s="95"/>
      <c r="B56" s="111"/>
      <c r="C56" s="103"/>
      <c r="D56" s="129"/>
      <c r="E56" s="168"/>
      <c r="F56" s="185"/>
      <c r="G56" s="168"/>
      <c r="H56" s="185"/>
      <c r="I56" s="168"/>
      <c r="J56" s="185"/>
      <c r="K56" s="216" t="str">
        <f>IF($E56-SUM($G56,$I56)=0,"",$E56-SUM($G56,$I56))</f>
        <v/>
      </c>
      <c r="L56" s="221"/>
      <c r="M56" s="245"/>
      <c r="N56" s="6"/>
      <c r="O56" s="6"/>
      <c r="P56" s="6"/>
      <c r="Q56" s="6"/>
      <c r="R56" s="6"/>
      <c r="S56" s="6"/>
      <c r="T56" s="6"/>
      <c r="U56" s="6"/>
    </row>
    <row r="57" spans="1:21" s="85" customFormat="1">
      <c r="A57" s="95"/>
      <c r="B57" s="111"/>
      <c r="C57" s="102" t="s">
        <v>214</v>
      </c>
      <c r="D57" s="128"/>
      <c r="E57" s="346">
        <f>INDEX('(別紙1)事業計画書'!$E$35:$E$43,MATCH('(別紙2)変更事業計画書'!$N57,'(別紙1)事業計画書'!$N$35:$N$43,0))</f>
        <v>0</v>
      </c>
      <c r="F57" s="356"/>
      <c r="G57" s="346">
        <f>INDEX('(別紙1)事業計画書'!$G$35:$G$43,MATCH('(別紙2)変更事業計画書'!$N57,'(別紙1)事業計画書'!$N$35:$N$43,0))</f>
        <v>0</v>
      </c>
      <c r="H57" s="356"/>
      <c r="I57" s="346">
        <f>INDEX('(別紙1)事業計画書'!$I$35:$I$43,MATCH('(別紙2)変更事業計画書'!$N57,'(別紙1)事業計画書'!$N$35:$N$43,0))</f>
        <v>0</v>
      </c>
      <c r="J57" s="356"/>
      <c r="K57" s="374">
        <f>IFERROR(SUM($E57,-$G57,-$I57),"")</f>
        <v>0</v>
      </c>
      <c r="L57" s="374"/>
      <c r="M57" s="245"/>
      <c r="N57" s="6">
        <v>9</v>
      </c>
      <c r="O57" s="6"/>
      <c r="P57" s="6"/>
      <c r="Q57" s="6"/>
      <c r="R57" s="6"/>
      <c r="S57" s="6"/>
      <c r="T57" s="6"/>
      <c r="U57" s="6"/>
    </row>
    <row r="58" spans="1:21" s="85" customFormat="1" ht="19.5">
      <c r="A58" s="96"/>
      <c r="B58" s="111"/>
      <c r="C58" s="103"/>
      <c r="D58" s="129"/>
      <c r="E58" s="169" t="str">
        <f>IF(SUM(E$42,E$44,E$46,E$48,E$50,E52,E54,E56)=0,"",SUM(E$42,E$44,E$46,E$48,E$50,E52,E54,E56))</f>
        <v/>
      </c>
      <c r="F58" s="169"/>
      <c r="G58" s="169" t="str">
        <f>IF(SUM(G$42,G$44,G$46,G$48,G$50,G52,G54,G56)=0,"",SUM(G$42,G$44,G$46,G$48,G$50,G52,G54,G56))</f>
        <v/>
      </c>
      <c r="H58" s="169"/>
      <c r="I58" s="169" t="str">
        <f>IF(SUM(I$42,I$44,I$46,I$48,I$50,I52,I54,I56)=0,"",SUM(I$42,I$44,I$46,I$48,I$50,I52,I54,I56))</f>
        <v/>
      </c>
      <c r="J58" s="169"/>
      <c r="K58" s="169" t="str">
        <f>IF(SUM(K$42,K$44,K$46,K$48,K$50,K52,K54,K56)=0,"",SUM(K$42,K$44,K$46,K$48,K$50,K52,K54,K56))</f>
        <v/>
      </c>
      <c r="L58" s="169"/>
      <c r="M58" s="245"/>
      <c r="N58" s="6"/>
      <c r="O58" s="6"/>
      <c r="P58" s="6"/>
      <c r="Q58" s="6"/>
      <c r="R58" s="6"/>
      <c r="S58" s="6"/>
      <c r="T58" s="6"/>
      <c r="U58" s="6"/>
    </row>
    <row r="59" spans="1:21" s="85" customFormat="1" ht="19.5">
      <c r="A59" s="96"/>
      <c r="B59" s="111"/>
      <c r="C59" s="318" t="s">
        <v>245</v>
      </c>
      <c r="D59" s="318"/>
      <c r="E59" s="318"/>
      <c r="F59" s="318"/>
      <c r="G59" s="318"/>
      <c r="H59" s="318"/>
      <c r="I59" s="318"/>
      <c r="J59" s="372"/>
      <c r="K59" s="375">
        <f>'(別紙1)事業計画書'!$K$44</f>
        <v>0</v>
      </c>
      <c r="L59" s="379"/>
      <c r="M59" s="245"/>
      <c r="N59" s="6"/>
      <c r="O59" s="6"/>
      <c r="P59" s="6"/>
      <c r="Q59" s="6"/>
      <c r="R59" s="6"/>
      <c r="S59" s="6"/>
      <c r="T59" s="6"/>
      <c r="U59" s="6"/>
    </row>
    <row r="60" spans="1:21" s="85" customFormat="1" ht="19.5">
      <c r="A60" s="96"/>
      <c r="B60" s="111"/>
      <c r="C60" s="318"/>
      <c r="D60" s="318"/>
      <c r="E60" s="318"/>
      <c r="F60" s="318"/>
      <c r="G60" s="318"/>
      <c r="H60" s="318"/>
      <c r="I60" s="318"/>
      <c r="J60" s="372"/>
      <c r="K60" s="376" t="str">
        <f>IFERROR(IF(ROUNDDOWN($K$58/2,-3)&gt;=200000-$J$62,200000-$J$62,ROUNDDOWN($K$58/2,-3)),"")</f>
        <v/>
      </c>
      <c r="L60" s="380"/>
      <c r="M60" s="245"/>
      <c r="N60" s="6"/>
      <c r="O60" s="6"/>
      <c r="P60" s="6"/>
      <c r="Q60" s="6"/>
      <c r="R60" s="6"/>
      <c r="S60" s="6"/>
      <c r="T60" s="6"/>
      <c r="U60" s="6"/>
    </row>
    <row r="61" spans="1:21" s="85" customFormat="1" ht="63" customHeight="1">
      <c r="A61" s="97"/>
      <c r="B61" s="112" t="s">
        <v>297</v>
      </c>
      <c r="C61" s="125"/>
      <c r="D61" s="125"/>
      <c r="E61" s="125"/>
      <c r="F61" s="125"/>
      <c r="G61" s="125"/>
      <c r="H61" s="125"/>
      <c r="I61" s="125"/>
      <c r="J61" s="125"/>
      <c r="K61" s="125"/>
      <c r="L61" s="125"/>
      <c r="M61" s="246"/>
      <c r="N61" s="6"/>
      <c r="O61" s="6"/>
      <c r="P61" s="6"/>
      <c r="Q61" s="6"/>
      <c r="R61" s="6"/>
      <c r="S61" s="6"/>
      <c r="T61" s="6"/>
      <c r="U61" s="6"/>
    </row>
    <row r="62" spans="1:21" s="85" customFormat="1">
      <c r="A62" s="98" t="s">
        <v>259</v>
      </c>
      <c r="B62" s="113" t="s">
        <v>14</v>
      </c>
      <c r="C62" s="126"/>
      <c r="D62" s="140" t="s">
        <v>260</v>
      </c>
      <c r="E62" s="170"/>
      <c r="F62" s="170"/>
      <c r="G62" s="170"/>
      <c r="H62" s="170"/>
      <c r="I62" s="170"/>
      <c r="J62" s="213">
        <f>'(別紙1)事業計画書'!$J$46</f>
        <v>0</v>
      </c>
      <c r="K62" s="218"/>
      <c r="L62" s="170" t="s">
        <v>9</v>
      </c>
      <c r="M62" s="247"/>
      <c r="N62" s="6"/>
      <c r="O62" s="6"/>
      <c r="P62" s="6"/>
      <c r="Q62" s="6"/>
      <c r="R62" s="6"/>
      <c r="S62" s="6"/>
      <c r="T62" s="6"/>
      <c r="U62" s="6"/>
    </row>
    <row r="63" spans="1:21" s="85" customFormat="1" ht="40.5" customHeight="1">
      <c r="A63" s="99"/>
      <c r="B63" s="114"/>
      <c r="C63" s="127"/>
      <c r="D63" s="141"/>
      <c r="E63" s="141"/>
      <c r="F63" s="141"/>
      <c r="G63" s="141"/>
      <c r="H63" s="141"/>
      <c r="I63" s="141"/>
      <c r="J63" s="141"/>
      <c r="K63" s="141"/>
      <c r="L63" s="141"/>
      <c r="M63" s="248"/>
      <c r="N63" s="6"/>
      <c r="O63" s="6"/>
      <c r="P63" s="6"/>
      <c r="Q63" s="6"/>
      <c r="R63" s="6"/>
      <c r="S63" s="6"/>
      <c r="T63" s="6"/>
      <c r="U63" s="6"/>
    </row>
    <row r="64" spans="1:21" s="85" customFormat="1">
      <c r="A64" s="86"/>
      <c r="B64" s="86"/>
      <c r="C64" s="29"/>
      <c r="D64" s="29"/>
      <c r="E64" s="86"/>
      <c r="F64" s="86"/>
      <c r="G64" s="86"/>
      <c r="H64" s="86"/>
      <c r="I64" s="86"/>
      <c r="J64" s="86"/>
      <c r="K64" s="86"/>
      <c r="L64" s="86"/>
      <c r="M64" s="86"/>
      <c r="N64" s="6"/>
      <c r="O64" s="6"/>
      <c r="P64" s="6"/>
      <c r="Q64" s="6"/>
      <c r="R64" s="6"/>
      <c r="S64" s="6"/>
      <c r="T64" s="6"/>
      <c r="U64" s="6"/>
    </row>
    <row r="65" spans="1:21" s="85" customFormat="1">
      <c r="A65" s="86"/>
      <c r="B65" s="86"/>
      <c r="C65" s="29"/>
      <c r="D65" s="29"/>
      <c r="E65" s="86"/>
      <c r="F65" s="86"/>
      <c r="G65" s="86"/>
      <c r="H65" s="86"/>
      <c r="I65" s="86"/>
      <c r="J65" s="86"/>
      <c r="K65" s="86"/>
      <c r="L65" s="86"/>
      <c r="M65" s="86"/>
      <c r="N65" s="6"/>
      <c r="O65" s="6"/>
      <c r="P65" s="6"/>
      <c r="Q65" s="6"/>
      <c r="R65" s="6"/>
      <c r="S65" s="6"/>
      <c r="T65" s="6"/>
      <c r="U65" s="6"/>
    </row>
    <row r="66" spans="1:21" s="85" customFormat="1">
      <c r="A66" s="86"/>
      <c r="B66" s="86"/>
      <c r="C66" s="29"/>
      <c r="D66" s="29"/>
      <c r="E66" s="86"/>
      <c r="F66" s="86"/>
      <c r="G66" s="86"/>
      <c r="H66" s="86"/>
      <c r="I66" s="86"/>
      <c r="J66" s="86"/>
      <c r="K66" s="86"/>
      <c r="L66" s="86"/>
      <c r="M66" s="86"/>
      <c r="N66" s="6"/>
      <c r="O66" s="6"/>
      <c r="P66" s="6"/>
      <c r="Q66" s="6"/>
      <c r="R66" s="6"/>
      <c r="S66" s="6"/>
      <c r="T66" s="6"/>
      <c r="U66" s="6"/>
    </row>
  </sheetData>
  <sheetProtection password="CA99" sheet="1" objects="1" scenarios="1" formatCells="0" formatColumns="0" formatRows="0"/>
  <mergeCells count="174">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E13:F13"/>
    <mergeCell ref="G13:M13"/>
    <mergeCell ref="E14:F14"/>
    <mergeCell ref="G14:I14"/>
    <mergeCell ref="K14:L14"/>
    <mergeCell ref="E15:F15"/>
    <mergeCell ref="G15:M15"/>
    <mergeCell ref="B16:D16"/>
    <mergeCell ref="E16:M16"/>
    <mergeCell ref="B17:D17"/>
    <mergeCell ref="E17:M17"/>
    <mergeCell ref="B18:D18"/>
    <mergeCell ref="E18:M18"/>
    <mergeCell ref="B19:D19"/>
    <mergeCell ref="E19:M19"/>
    <mergeCell ref="D20:M20"/>
    <mergeCell ref="J21:M21"/>
    <mergeCell ref="J22:M22"/>
    <mergeCell ref="D23:F23"/>
    <mergeCell ref="G23:J23"/>
    <mergeCell ref="D24:E24"/>
    <mergeCell ref="F24:G24"/>
    <mergeCell ref="H24:I24"/>
    <mergeCell ref="J24:M24"/>
    <mergeCell ref="D27:E27"/>
    <mergeCell ref="F27:L27"/>
    <mergeCell ref="D28:E28"/>
    <mergeCell ref="F28:L28"/>
    <mergeCell ref="D29:E29"/>
    <mergeCell ref="F29:L29"/>
    <mergeCell ref="D30:E30"/>
    <mergeCell ref="F30:L30"/>
    <mergeCell ref="D31:E31"/>
    <mergeCell ref="F31:L31"/>
    <mergeCell ref="D32:E32"/>
    <mergeCell ref="F32:L32"/>
    <mergeCell ref="D33:E33"/>
    <mergeCell ref="F33:L33"/>
    <mergeCell ref="D34:E34"/>
    <mergeCell ref="F34:L34"/>
    <mergeCell ref="D35:E35"/>
    <mergeCell ref="F35:L35"/>
    <mergeCell ref="G39:J39"/>
    <mergeCell ref="G40:H40"/>
    <mergeCell ref="I40:J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E50:F50"/>
    <mergeCell ref="G50:H50"/>
    <mergeCell ref="I50:J50"/>
    <mergeCell ref="K50:L50"/>
    <mergeCell ref="E51:F51"/>
    <mergeCell ref="G51:H51"/>
    <mergeCell ref="I51:J51"/>
    <mergeCell ref="K51:L51"/>
    <mergeCell ref="E52:F52"/>
    <mergeCell ref="G52:H52"/>
    <mergeCell ref="I52:J52"/>
    <mergeCell ref="K52:L52"/>
    <mergeCell ref="E53:F53"/>
    <mergeCell ref="G53:H53"/>
    <mergeCell ref="I53:J53"/>
    <mergeCell ref="K53:L53"/>
    <mergeCell ref="E54:F54"/>
    <mergeCell ref="G54:H54"/>
    <mergeCell ref="I54:J54"/>
    <mergeCell ref="K54:L54"/>
    <mergeCell ref="E55:F55"/>
    <mergeCell ref="G55:H55"/>
    <mergeCell ref="I55:J55"/>
    <mergeCell ref="K55:L55"/>
    <mergeCell ref="E56:F56"/>
    <mergeCell ref="G56:H56"/>
    <mergeCell ref="I56:J56"/>
    <mergeCell ref="K56:L56"/>
    <mergeCell ref="E57:F57"/>
    <mergeCell ref="G57:H57"/>
    <mergeCell ref="I57:J57"/>
    <mergeCell ref="K57:L57"/>
    <mergeCell ref="E58:F58"/>
    <mergeCell ref="G58:H58"/>
    <mergeCell ref="I58:J58"/>
    <mergeCell ref="K58:L58"/>
    <mergeCell ref="K59:L59"/>
    <mergeCell ref="K60:L60"/>
    <mergeCell ref="B61:L61"/>
    <mergeCell ref="D62:I62"/>
    <mergeCell ref="J62:K62"/>
    <mergeCell ref="L62:M62"/>
    <mergeCell ref="D63:M63"/>
    <mergeCell ref="B5:D6"/>
    <mergeCell ref="B7:D8"/>
    <mergeCell ref="A12:A15"/>
    <mergeCell ref="B13:D15"/>
    <mergeCell ref="B20:C22"/>
    <mergeCell ref="D21:F22"/>
    <mergeCell ref="G21:H22"/>
    <mergeCell ref="B23:C24"/>
    <mergeCell ref="C28:C29"/>
    <mergeCell ref="C30:C31"/>
    <mergeCell ref="C32:C33"/>
    <mergeCell ref="C34:C35"/>
    <mergeCell ref="C39:D40"/>
    <mergeCell ref="E39:F40"/>
    <mergeCell ref="K39:L40"/>
    <mergeCell ref="C41:D42"/>
    <mergeCell ref="C43:D44"/>
    <mergeCell ref="C45:D46"/>
    <mergeCell ref="C47:D48"/>
    <mergeCell ref="C49:D50"/>
    <mergeCell ref="C51:D52"/>
    <mergeCell ref="C53:D54"/>
    <mergeCell ref="C55:D56"/>
    <mergeCell ref="C57:D58"/>
    <mergeCell ref="C59:J60"/>
    <mergeCell ref="A62:A63"/>
    <mergeCell ref="B62:C63"/>
    <mergeCell ref="A3:A11"/>
    <mergeCell ref="A16:A24"/>
    <mergeCell ref="A25:A61"/>
  </mergeCells>
  <phoneticPr fontId="3"/>
  <dataValidations count="1">
    <dataValidation operator="greaterThanOrEqual" allowBlank="1" showDropDown="0" showInputMessage="1" showErrorMessage="1" sqref="F6:G6 H6:H11 C30 C61:J61 B1:E11 I8:M11 F8:G11 C26:C28 C59 C57 D32:D38 L61 I51 C34 C32 D26:D29 I45 C41 F25:F38 B25:D25 G25:L27 I41 I47 I43 I49 B64:M1048576 H37:L37 C37:C39 E37:E39 L38 K38:K39 H38:J38 G37:G58 E25:E27 I57:I58 I55 C55 E41:E58 M25:M61 D63 I6:M6 F1:M4 B26:B62 I53 C43 C45 C47 C49 C51 C53 K41:K61"/>
  </dataValidations>
  <printOptions horizontalCentered="1"/>
  <pageMargins left="0.31496062992125984" right="0.31496062992125984" top="0.74803149606299213" bottom="0.74803149606299213" header="0.31496062992125984" footer="0.31496062992125984"/>
  <pageSetup paperSize="9" scale="95" fitToWidth="1" fitToHeight="1" orientation="portrait" usePrinterDefaults="1" r:id="rId1"/>
  <rowBreaks count="1" manualBreakCount="1">
    <brk id="24" max="1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(別紙1)事業計画書</vt:lpstr>
      <vt:lpstr>(様式4号)着手届</vt:lpstr>
      <vt:lpstr>(様式3号)変更交付申請書</vt:lpstr>
      <vt:lpstr>(別紙2)変更事業計画書</vt:lpstr>
      <vt:lpstr>(様式3号3)変更・中止・廃止承認申請書</vt:lpstr>
      <vt:lpstr>(様式4号)完了届</vt:lpstr>
      <vt:lpstr>(様式5号)実績報告書</vt:lpstr>
      <vt:lpstr>(別紙3)事業報告書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2025-05-12T23:28:22Z</cp:lastPrinted>
  <dcterms:created xsi:type="dcterms:W3CDTF">2022-04-21T05:19:51Z</dcterms:created>
  <dcterms:modified xsi:type="dcterms:W3CDTF">2026-03-26T02:45:33Z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2026-03-26T02:45:33Z</vt:filetime>
  </property>
</Properties>
</file>