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796" firstSheet="1" activeTab="1"/>
  </bookViews>
  <sheets>
    <sheet name="付表３－２" sheetId="27" state="hidden" r:id="rId1"/>
    <sheet name="勤務形態一覧表（就労継続支援B型）" sheetId="134" r:id="rId2"/>
    <sheet name="選択肢" sheetId="90" r:id="rId3"/>
  </sheets>
  <externalReferences>
    <externalReference r:id="rId4"/>
  </externalReferences>
  <definedNames>
    <definedName name="居宅介護">選択肢!$B$2:$K$2</definedName>
    <definedName name="重度訪問介護">選択肢!$B$3:$K$3</definedName>
    <definedName name="同行援護">選択肢!$B$4:$K$4</definedName>
    <definedName name="行動援護">選択肢!$B$5:$K$5</definedName>
    <definedName name="療養介護">選択肢!$B$6:$K$6</definedName>
    <definedName name="生活介護">選択肢!$B$7:$K$7</definedName>
    <definedName name="短期入所・併設型">選択肢!$B$8:$K$8</definedName>
    <definedName name="短期入所・空床利用型">選択肢!$B$9:$K$9</definedName>
    <definedName name="短期入所・単独型">選択肢!$B$10:$K$10</definedName>
    <definedName name="重度障害者等包括支援">選択肢!$B$11:$K$11</definedName>
    <definedName name="機能訓練">選択肢!$B$16:$J$16</definedName>
    <definedName name="生活訓練">選択肢!$B$17:$K$17</definedName>
    <definedName name="就労選択支援">選択肢!$B$18:$K$18</definedName>
    <definedName name="就労移行支援">選択肢!$B$19:$K$19</definedName>
    <definedName name="認定指定就労移行支援">選択肢!$B$20:$K$20</definedName>
    <definedName name="就労継続支援Ａ型・B型">選択肢!$B$21:$K$21</definedName>
    <definedName name="就労定着支援">選択肢!$B$23:$K$23</definedName>
    <definedName name="自立生活援助">選択肢!$B$24:$K$24</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障害者支援施設">選択肢!$B$15:$L$15</definedName>
    <definedName name="一般相談支援事業">選択肢!$B$22:$K$22</definedName>
    <definedName name="特定相談支援・障害児相談支援">選択肢!$B$25:$K$25</definedName>
    <definedName name="児童発達支援・放課後等デイサービス">選択肢!$B$26:$K$26</definedName>
    <definedName name="児童発達支援・主として重症心身障害児を対象とする場合">選択肢!$B$27:$K$27</definedName>
    <definedName name="児童発達支援・児童発達支援センターであるもの">選択肢!$B$28:$L$28</definedName>
    <definedName name="居宅訪問型児童発達支援">選択肢!$B$30:$K$30</definedName>
    <definedName name="保育所等訪問支援">選択肢!$B$29:$K$29</definedName>
    <definedName name="福祉型障害児入所施設">選択肢!$B$31:$K$31</definedName>
    <definedName name="医療型障害児入所施設">選択肢!$B$32:$K$32</definedName>
    <definedName name="_kk06">#REF!</definedName>
    <definedName name="___kk06">#REF!</definedName>
    <definedName name="Roman2_3">#REF!</definedName>
    <definedName name="roman_09">#REF!</definedName>
    <definedName name="_kk29">#REF!</definedName>
    <definedName name="___kk29">#REF!</definedName>
    <definedName name="__kk06">#REF!</definedName>
    <definedName name="roman7_1">#REF!</definedName>
    <definedName name="tapi2">#REF!</definedName>
    <definedName name="avrg1">#REF!</definedName>
    <definedName name="__kk29">#REF!</definedName>
    <definedName name="Roman_03">#REF!</definedName>
    <definedName name="kk_04">#REF!</definedName>
    <definedName name="Avrg">#REF!</definedName>
    <definedName name="teble">#REF!</definedName>
    <definedName name="jiritu">#REF!</definedName>
    <definedName name="KK_03">#REF!</definedName>
    <definedName name="servo1">#REF!</definedName>
    <definedName name="共同生活援助">選択肢!$B$12:$K$12</definedName>
    <definedName name="Roman_04">#REF!</definedName>
    <definedName name="Roman_01">#REF!</definedName>
    <definedName name="KK_06">#REF!</definedName>
    <definedName name="tebiroo">#REF!</definedName>
    <definedName name="ｔａｂｉｅ＿04">#REF!</definedName>
    <definedName name="kk_07">#REF!</definedName>
    <definedName name="KK2_3">#REF!</definedName>
    <definedName name="Roman_06">#REF!</definedName>
    <definedName name="roman_11">#REF!</definedName>
    <definedName name="roman11">#REF!</definedName>
    <definedName name="Roman2_1">#REF!</definedName>
    <definedName name="roman31">#REF!</definedName>
    <definedName name="tebie33">#REF!</definedName>
    <definedName name="roman33">#REF!</definedName>
    <definedName name="table_06">#REF!</definedName>
    <definedName name="roman4_3">#REF!</definedName>
    <definedName name="tebie08">#REF!</definedName>
    <definedName name="roman77">#REF!</definedName>
    <definedName name="serv_">#REF!</definedName>
    <definedName name="romann_12">#REF!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就労継続支援Ａ型">選択肢!$B$21:$K$21</definedName>
    <definedName name="居宅介護・重度訪問介護・同行援護・行動援護">選択肢!$B$2:$J$2</definedName>
    <definedName name="就労継続支援Ｂ型">選択肢!$B$21:$K$21</definedName>
    <definedName name="利用日数記入例">#REF!</definedName>
    <definedName name="_xlnm.Print_Area" localSheetId="1">'勤務形態一覧表（就労継続支援B型）'!$A$1:$AN$85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<sst xmlns="http://schemas.openxmlformats.org/spreadsheetml/2006/main" xmlns:r="http://schemas.openxmlformats.org/officeDocument/2006/relationships" count="252" uniqueCount="252">
  <si>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</si>
  <si>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就労選択支援員</t>
    <rPh sb="0" eb="2">
      <t>シュウロウ</t>
    </rPh>
    <rPh sb="2" eb="4">
      <t>センタク</t>
    </rPh>
    <rPh sb="4" eb="7">
      <t>シエンイン</t>
    </rPh>
    <phoneticPr fontId="4"/>
  </si>
  <si>
    <t>フリガナ</t>
  </si>
  <si>
    <t>（郵便番号　　　　　－　　　　　）</t>
  </si>
  <si>
    <t>　(3) 施設外就労について「有」「無」のいずれかを選択してください。</t>
    <rPh sb="5" eb="10">
      <t>シセツガイシュウロウ</t>
    </rPh>
    <rPh sb="15" eb="16">
      <t>ア</t>
    </rPh>
    <rPh sb="18" eb="19">
      <t>ナ</t>
    </rPh>
    <rPh sb="26" eb="28">
      <t>センタク</t>
    </rPh>
    <phoneticPr fontId="20"/>
  </si>
  <si>
    <t>（郵便番号　　　　　－　　　　　）</t>
    <rPh sb="1" eb="3">
      <t>ユウビン</t>
    </rPh>
    <rPh sb="3" eb="5">
      <t>バンゴウ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</si>
  <si>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</si>
  <si>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県</t>
    <rPh sb="0" eb="1">
      <t>ケン</t>
    </rPh>
    <phoneticPr fontId="8"/>
  </si>
  <si>
    <t>常勤（人）</t>
    <rPh sb="0" eb="2">
      <t>ジョウキン</t>
    </rPh>
    <rPh sb="3" eb="4">
      <t>ヒト</t>
    </rPh>
    <phoneticPr fontId="8"/>
  </si>
  <si>
    <t>従業者の職種・員数</t>
    <rPh sb="0" eb="3">
      <t>ジュウギョウシャ</t>
    </rPh>
    <rPh sb="4" eb="6">
      <t>ショクシュ</t>
    </rPh>
    <rPh sb="7" eb="9">
      <t>インズウ</t>
    </rPh>
    <phoneticPr fontId="8"/>
  </si>
  <si>
    <t>電話番号</t>
    <rPh sb="0" eb="2">
      <t>デンワ</t>
    </rPh>
    <rPh sb="2" eb="4">
      <t>バンゴウ</t>
    </rPh>
    <phoneticPr fontId="8"/>
  </si>
  <si>
    <t>施</t>
    <rPh sb="0" eb="1">
      <t>ホドコ</t>
    </rPh>
    <phoneticPr fontId="8"/>
  </si>
  <si>
    <t>同行援護</t>
    <rPh sb="0" eb="2">
      <t>ドウコウ</t>
    </rPh>
    <rPh sb="2" eb="4">
      <t>エンゴ</t>
    </rPh>
    <phoneticPr fontId="4"/>
  </si>
  <si>
    <t>受付番号</t>
    <rPh sb="0" eb="2">
      <t>ウケツケ</t>
    </rPh>
    <rPh sb="2" eb="4">
      <t>バンゴウ</t>
    </rPh>
    <phoneticPr fontId="8"/>
  </si>
  <si>
    <t>管理責任者</t>
    <rPh sb="0" eb="2">
      <t>カンリ</t>
    </rPh>
    <rPh sb="2" eb="5">
      <t>セキニンシャ</t>
    </rPh>
    <phoneticPr fontId="8"/>
  </si>
  <si>
    <t>名　　称</t>
    <rPh sb="0" eb="1">
      <t>メイ</t>
    </rPh>
    <rPh sb="3" eb="4">
      <t>ショウ</t>
    </rPh>
    <phoneticPr fontId="8"/>
  </si>
  <si>
    <t>所在地</t>
    <rPh sb="0" eb="3">
      <t>ショザイチ</t>
    </rPh>
    <phoneticPr fontId="8"/>
  </si>
  <si>
    <t>一体的に管理運営する
他の事業所</t>
    <rPh sb="0" eb="3">
      <t>イッタイテキ</t>
    </rPh>
    <rPh sb="4" eb="6">
      <t>カンリ</t>
    </rPh>
    <rPh sb="6" eb="8">
      <t>ウンエイ</t>
    </rPh>
    <rPh sb="11" eb="12">
      <t>タ</t>
    </rPh>
    <rPh sb="13" eb="16">
      <t>ジギョウショ</t>
    </rPh>
    <phoneticPr fontId="8"/>
  </si>
  <si>
    <t>看護職員</t>
    <rPh sb="0" eb="2">
      <t>カンゴ</t>
    </rPh>
    <rPh sb="2" eb="4">
      <t>ショクイン</t>
    </rPh>
    <phoneticPr fontId="8"/>
  </si>
  <si>
    <t>(10)勤務時間数合計</t>
    <rPh sb="4" eb="6">
      <t>キンム</t>
    </rPh>
    <rPh sb="6" eb="8">
      <t>ジカン</t>
    </rPh>
    <rPh sb="8" eb="9">
      <t>スウ</t>
    </rPh>
    <rPh sb="9" eb="11">
      <t>ゴウケイ</t>
    </rPh>
    <phoneticPr fontId="8"/>
  </si>
  <si>
    <t>設</t>
    <rPh sb="0" eb="1">
      <t>セツ</t>
    </rPh>
    <phoneticPr fontId="8"/>
  </si>
  <si>
    <t>精神障害者</t>
    <rPh sb="0" eb="2">
      <t>セイシン</t>
    </rPh>
    <rPh sb="2" eb="5">
      <t>ショウガイシャ</t>
    </rPh>
    <phoneticPr fontId="8"/>
  </si>
  <si>
    <t>内部障害</t>
    <rPh sb="0" eb="2">
      <t>ナイブ</t>
    </rPh>
    <rPh sb="2" eb="4">
      <t>ショウガイ</t>
    </rPh>
    <phoneticPr fontId="8"/>
  </si>
  <si>
    <t>保育士</t>
    <rPh sb="0" eb="3">
      <t>ホイクシ</t>
    </rPh>
    <phoneticPr fontId="4"/>
  </si>
  <si>
    <t>前年度の平均
実利用者数（人）</t>
  </si>
  <si>
    <t>郡・市</t>
    <rPh sb="0" eb="1">
      <t>グン</t>
    </rPh>
    <rPh sb="2" eb="3">
      <t>シ</t>
    </rPh>
    <phoneticPr fontId="8"/>
  </si>
  <si>
    <t>４未満</t>
    <rPh sb="1" eb="3">
      <t>ミマン</t>
    </rPh>
    <phoneticPr fontId="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</si>
  <si>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</si>
  <si>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連 絡 先</t>
    <rPh sb="0" eb="1">
      <t>レン</t>
    </rPh>
    <rPh sb="2" eb="3">
      <t>ラク</t>
    </rPh>
    <rPh sb="4" eb="5">
      <t>サキ</t>
    </rPh>
    <phoneticPr fontId="8"/>
  </si>
  <si>
    <t>相談支援専門員</t>
    <rPh sb="0" eb="7">
      <t>ソウダンシエンセンモンイン</t>
    </rPh>
    <phoneticPr fontId="4"/>
  </si>
  <si>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</si>
  <si>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</si>
  <si>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</si>
  <si>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特定無し</t>
    <rPh sb="0" eb="2">
      <t>トクテイ</t>
    </rPh>
    <rPh sb="2" eb="3">
      <t>ム</t>
    </rPh>
    <phoneticPr fontId="8"/>
  </si>
  <si>
    <t>夜間支援従事者</t>
    <rPh sb="0" eb="7">
      <t>ヤカンシエンジュウジシャ</t>
    </rPh>
    <phoneticPr fontId="4"/>
  </si>
  <si>
    <t>サービス</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</si>
  <si>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</si>
  <si>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住 所</t>
    <rPh sb="0" eb="1">
      <t>ジュウ</t>
    </rPh>
    <rPh sb="2" eb="3">
      <t>トコロ</t>
    </rPh>
    <phoneticPr fontId="8"/>
  </si>
  <si>
    <t>氏　名</t>
    <rPh sb="0" eb="1">
      <t>シ</t>
    </rPh>
    <rPh sb="2" eb="3">
      <t>メイ</t>
    </rPh>
    <phoneticPr fontId="8"/>
  </si>
  <si>
    <t>その他職員</t>
    <rPh sb="2" eb="3">
      <t>タ</t>
    </rPh>
    <rPh sb="3" eb="5">
      <t>ショクイン</t>
    </rPh>
    <phoneticPr fontId="4"/>
  </si>
  <si>
    <t>名　称</t>
    <rPh sb="0" eb="1">
      <t>メイ</t>
    </rPh>
    <rPh sb="2" eb="3">
      <t>ショウ</t>
    </rPh>
    <phoneticPr fontId="8"/>
  </si>
  <si>
    <t>医　師</t>
    <rPh sb="0" eb="1">
      <t>イ</t>
    </rPh>
    <rPh sb="2" eb="3">
      <t>シ</t>
    </rPh>
    <phoneticPr fontId="8"/>
  </si>
  <si>
    <t>理学療法士</t>
    <rPh sb="0" eb="2">
      <t>リガク</t>
    </rPh>
    <rPh sb="2" eb="5">
      <t>リョウホウシ</t>
    </rPh>
    <phoneticPr fontId="8"/>
  </si>
  <si>
    <t>非常勤（人）</t>
    <rPh sb="0" eb="3">
      <t>ヒジョウキン</t>
    </rPh>
    <rPh sb="4" eb="5">
      <t>ヒト</t>
    </rPh>
    <phoneticPr fontId="8"/>
  </si>
  <si>
    <t>サービス管理責任者</t>
    <rPh sb="4" eb="6">
      <t>カンリ</t>
    </rPh>
    <rPh sb="6" eb="9">
      <t>セキニンシャ</t>
    </rPh>
    <phoneticPr fontId="8"/>
  </si>
  <si>
    <t>基準上の必要人数（人）</t>
    <rPh sb="0" eb="2">
      <t>キジュン</t>
    </rPh>
    <rPh sb="2" eb="3">
      <t>ジョウ</t>
    </rPh>
    <rPh sb="4" eb="6">
      <t>ヒツヨウ</t>
    </rPh>
    <rPh sb="6" eb="8">
      <t>ニンズウ</t>
    </rPh>
    <rPh sb="9" eb="10">
      <t>ニン</t>
    </rPh>
    <phoneticPr fontId="8"/>
  </si>
  <si>
    <t>作業療法士</t>
    <rPh sb="0" eb="2">
      <t>サギョウ</t>
    </rPh>
    <rPh sb="2" eb="5">
      <t>リョウホウシ</t>
    </rPh>
    <phoneticPr fontId="8"/>
  </si>
  <si>
    <t>　(1) 「４週」・「暦月」のいずれかを選択してください。</t>
    <rPh sb="7" eb="8">
      <t>シュウ</t>
    </rPh>
    <rPh sb="11" eb="12">
      <t>レキ</t>
    </rPh>
    <rPh sb="12" eb="13">
      <t>ツキ</t>
    </rPh>
    <rPh sb="20" eb="22">
      <t>センタク</t>
    </rPh>
    <phoneticPr fontId="20"/>
  </si>
  <si>
    <t>サービス単位</t>
    <rPh sb="4" eb="6">
      <t>タンイ</t>
    </rPh>
    <phoneticPr fontId="8"/>
  </si>
  <si>
    <t>専従</t>
    <rPh sb="0" eb="2">
      <t>センジュウ</t>
    </rPh>
    <phoneticPr fontId="8"/>
  </si>
  <si>
    <t>必要な配置数</t>
    <rPh sb="0" eb="2">
      <t>ヒツヨウ</t>
    </rPh>
    <rPh sb="3" eb="6">
      <t>ハイチスウ</t>
    </rPh>
    <phoneticPr fontId="21"/>
  </si>
  <si>
    <t>多機能型実施の有無</t>
    <rPh sb="0" eb="3">
      <t>タキノウ</t>
    </rPh>
    <rPh sb="3" eb="4">
      <t>ガタ</t>
    </rPh>
    <rPh sb="4" eb="6">
      <t>ジッシ</t>
    </rPh>
    <rPh sb="7" eb="9">
      <t>ウム</t>
    </rPh>
    <phoneticPr fontId="8"/>
  </si>
  <si>
    <t>営業時間</t>
    <rPh sb="0" eb="2">
      <t>エイギョウ</t>
    </rPh>
    <rPh sb="2" eb="4">
      <t>ジカン</t>
    </rPh>
    <phoneticPr fontId="8"/>
  </si>
  <si>
    <t>　　　 その他、特記事項欄としてもご活用ください。</t>
    <rPh sb="6" eb="7">
      <t>タ</t>
    </rPh>
    <rPh sb="8" eb="10">
      <t>トッキ</t>
    </rPh>
    <rPh sb="10" eb="12">
      <t>ジコウ</t>
    </rPh>
    <rPh sb="12" eb="13">
      <t>ラン</t>
    </rPh>
    <rPh sb="18" eb="20">
      <t>カツヨウ</t>
    </rPh>
    <phoneticPr fontId="12"/>
  </si>
  <si>
    <t>※兼務</t>
    <rPh sb="1" eb="3">
      <t>ケンム</t>
    </rPh>
    <phoneticPr fontId="8"/>
  </si>
  <si>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</si>
  <si>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児童指導員</t>
    <rPh sb="0" eb="2">
      <t>ジドウ</t>
    </rPh>
    <rPh sb="2" eb="5">
      <t>シドウイン</t>
    </rPh>
    <phoneticPr fontId="4"/>
  </si>
  <si>
    <t>従業者数</t>
    <rPh sb="0" eb="2">
      <t>ジュウギョウ</t>
    </rPh>
    <rPh sb="2" eb="3">
      <t>シャ</t>
    </rPh>
    <rPh sb="3" eb="4">
      <t>カズ</t>
    </rPh>
    <phoneticPr fontId="8"/>
  </si>
  <si>
    <t>営業日</t>
    <rPh sb="0" eb="3">
      <t>エイギョウビ</t>
    </rPh>
    <phoneticPr fontId="8"/>
  </si>
  <si>
    <t>主たる対象者</t>
    <rPh sb="0" eb="1">
      <t>シュ</t>
    </rPh>
    <rPh sb="3" eb="6">
      <t>タイショウシャ</t>
    </rPh>
    <phoneticPr fontId="8"/>
  </si>
  <si>
    <t>言語聴覚士</t>
    <rPh sb="0" eb="2">
      <t>ゲンゴ</t>
    </rPh>
    <rPh sb="2" eb="5">
      <t>チョウカクシ</t>
    </rPh>
    <phoneticPr fontId="4"/>
  </si>
  <si>
    <t>常勤換算後の人数（人）</t>
    <rPh sb="0" eb="2">
      <t>ジョウキン</t>
    </rPh>
    <rPh sb="2" eb="4">
      <t>カンザン</t>
    </rPh>
    <rPh sb="4" eb="5">
      <t>ゴ</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</si>
  <si>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</si>
  <si>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</si>
  <si>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（備考）</t>
    <rPh sb="1" eb="3">
      <t>ビコウ</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</si>
  <si>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</si>
  <si>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</si>
  <si>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生活訓練</t>
    <rPh sb="0" eb="2">
      <t>セイカツ</t>
    </rPh>
    <rPh sb="2" eb="4">
      <t>クンレン</t>
    </rPh>
    <phoneticPr fontId="8"/>
  </si>
  <si>
    <t>サービス単位３</t>
    <rPh sb="4" eb="6">
      <t>タンイ</t>
    </rPh>
    <phoneticPr fontId="8"/>
  </si>
  <si>
    <t>４以上５未満</t>
    <rPh sb="1" eb="3">
      <t>イジョウ</t>
    </rPh>
    <rPh sb="4" eb="6">
      <t>ミマン</t>
    </rPh>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</si>
  <si>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</si>
  <si>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５以上</t>
    <rPh sb="1" eb="3">
      <t>イジョウ</t>
    </rPh>
    <phoneticPr fontId="8"/>
  </si>
  <si>
    <t>理学療法士又は作業療法士</t>
    <rPh sb="0" eb="5">
      <t>リガクリョウホウシ</t>
    </rPh>
    <rPh sb="5" eb="6">
      <t>マタ</t>
    </rPh>
    <rPh sb="7" eb="12">
      <t>サギョウリョウホウシ</t>
    </rPh>
    <phoneticPr fontId="4"/>
  </si>
  <si>
    <t>サービス単位１</t>
    <rPh sb="4" eb="6">
      <t>タンイ</t>
    </rPh>
    <phoneticPr fontId="8"/>
  </si>
  <si>
    <t>区分</t>
    <rPh sb="0" eb="2">
      <t>クブン</t>
    </rPh>
    <phoneticPr fontId="21"/>
  </si>
  <si>
    <t>サービス単位２</t>
    <rPh sb="4" eb="6">
      <t>タンイ</t>
    </rPh>
    <phoneticPr fontId="8"/>
  </si>
  <si>
    <t>主な掲示事項</t>
    <rPh sb="0" eb="1">
      <t>オモ</t>
    </rPh>
    <rPh sb="2" eb="4">
      <t>ケイジ</t>
    </rPh>
    <rPh sb="4" eb="6">
      <t>ジコウ</t>
    </rPh>
    <phoneticPr fontId="8"/>
  </si>
  <si>
    <t>単位ごとの営業日</t>
  </si>
  <si>
    <t>単位ごとのサービス提供時間（送迎時間を除く）（①　　：　　～　　：　　②　　：　　～　　：　　）</t>
  </si>
  <si>
    <t>身体障害者</t>
    <rPh sb="0" eb="2">
      <t>シンタイ</t>
    </rPh>
    <rPh sb="2" eb="4">
      <t>ショウガイ</t>
    </rPh>
    <rPh sb="4" eb="5">
      <t>シャ</t>
    </rPh>
    <phoneticPr fontId="8"/>
  </si>
  <si>
    <t>細分無し</t>
    <rPh sb="0" eb="2">
      <t>サイブン</t>
    </rPh>
    <rPh sb="2" eb="3">
      <t>ナ</t>
    </rPh>
    <phoneticPr fontId="8"/>
  </si>
  <si>
    <t>調理員</t>
    <rPh sb="0" eb="3">
      <t>チョウリイン</t>
    </rPh>
    <phoneticPr fontId="4"/>
  </si>
  <si>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</si>
  <si>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</si>
  <si>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</si>
  <si>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その他の費用</t>
    <rPh sb="2" eb="3">
      <t>タ</t>
    </rPh>
    <rPh sb="4" eb="6">
      <t>ヒヨウ</t>
    </rPh>
    <phoneticPr fontId="8"/>
  </si>
  <si>
    <t>知的障害者</t>
    <rPh sb="0" eb="2">
      <t>チテキ</t>
    </rPh>
    <rPh sb="2" eb="5">
      <t>ショウガイシャ</t>
    </rPh>
    <phoneticPr fontId="8"/>
  </si>
  <si>
    <t>難病等対象者</t>
    <rPh sb="0" eb="2">
      <t>ナンビョウ</t>
    </rPh>
    <rPh sb="2" eb="3">
      <t>トウ</t>
    </rPh>
    <rPh sb="3" eb="6">
      <t>タイショウシャ</t>
    </rPh>
    <phoneticPr fontId="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</si>
  <si>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</si>
  <si>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利用定員</t>
    <rPh sb="0" eb="2">
      <t>リヨウ</t>
    </rPh>
    <rPh sb="2" eb="4">
      <t>テイイン</t>
    </rPh>
    <phoneticPr fontId="8"/>
  </si>
  <si>
    <t>人（単位ごとの定員）（①　　　　　　　　②　　　　　　　　　）</t>
  </si>
  <si>
    <t>基準上の必要定員</t>
    <rPh sb="0" eb="2">
      <t>キジュン</t>
    </rPh>
    <rPh sb="2" eb="3">
      <t>ジョウ</t>
    </rPh>
    <rPh sb="4" eb="6">
      <t>ヒツヨウ</t>
    </rPh>
    <rPh sb="6" eb="8">
      <t>テイイン</t>
    </rPh>
    <phoneticPr fontId="8"/>
  </si>
  <si>
    <t>有　　・　　無</t>
    <rPh sb="0" eb="1">
      <t>ア</t>
    </rPh>
    <rPh sb="6" eb="7">
      <t>ナ</t>
    </rPh>
    <phoneticPr fontId="8"/>
  </si>
  <si>
    <t>利用料</t>
    <rPh sb="0" eb="3">
      <t>リヨウリョウ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</si>
  <si>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</si>
  <si>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</si>
  <si>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</si>
  <si>
    <t>苦情解決の措置概要</t>
    <rPh sb="0" eb="2">
      <t>クジョウ</t>
    </rPh>
    <rPh sb="2" eb="4">
      <t>カイケツ</t>
    </rPh>
    <rPh sb="5" eb="7">
      <t>ソチ</t>
    </rPh>
    <rPh sb="7" eb="9">
      <t>ガイヨウ</t>
    </rPh>
    <phoneticPr fontId="8"/>
  </si>
  <si>
    <t>地域生活支援員</t>
    <rPh sb="0" eb="7">
      <t>チイキセイカツシエンイン</t>
    </rPh>
    <phoneticPr fontId="4"/>
  </si>
  <si>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</si>
  <si>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</si>
  <si>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</si>
  <si>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</si>
  <si>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主な診療科名</t>
    <rPh sb="0" eb="1">
      <t>オモ</t>
    </rPh>
    <rPh sb="2" eb="5">
      <t>シンリョウカ</t>
    </rPh>
    <rPh sb="5" eb="6">
      <t>メイ</t>
    </rPh>
    <phoneticPr fontId="8"/>
  </si>
  <si>
    <t xml:space="preserve"> ・必要項目を満たしていれば、各事業所で使用するシフト表等をもって代替書類として差し支えありません。</t>
  </si>
  <si>
    <t>添付書類</t>
    <rPh sb="0" eb="2">
      <t>テンプ</t>
    </rPh>
    <rPh sb="2" eb="4">
      <t>ショルイ</t>
    </rPh>
    <phoneticPr fontId="8"/>
  </si>
  <si>
    <t>職業指導員及び生活支援員</t>
    <rPh sb="0" eb="2">
      <t>ショクギョウ</t>
    </rPh>
    <rPh sb="2" eb="4">
      <t>シドウ</t>
    </rPh>
    <rPh sb="4" eb="5">
      <t>イン</t>
    </rPh>
    <rPh sb="5" eb="6">
      <t>オヨ</t>
    </rPh>
    <rPh sb="7" eb="9">
      <t>セイカツ</t>
    </rPh>
    <rPh sb="9" eb="11">
      <t>シエン</t>
    </rPh>
    <rPh sb="11" eb="12">
      <t>イン</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</si>
  <si>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</si>
  <si>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2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</si>
  <si>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</si>
  <si>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訪問支援員</t>
    <rPh sb="0" eb="2">
      <t>ホウモン</t>
    </rPh>
    <rPh sb="2" eb="5">
      <t>シエンイン</t>
    </rPh>
    <phoneticPr fontId="4"/>
  </si>
  <si>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</si>
  <si>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サービス提供責任者</t>
    <rPh sb="4" eb="6">
      <t>テイキョウ</t>
    </rPh>
    <rPh sb="6" eb="9">
      <t>セキニンシャ</t>
    </rPh>
    <phoneticPr fontId="4"/>
  </si>
  <si>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</si>
  <si>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</si>
  <si>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</si>
  <si>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</si>
  <si>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</si>
  <si>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t>
    <rPh sb="4" eb="6">
      <t>シュベツ</t>
    </rPh>
    <phoneticPr fontId="20"/>
  </si>
  <si>
    <t>合計</t>
    <rPh sb="0" eb="2">
      <t>ゴウケイ</t>
    </rPh>
    <phoneticPr fontId="8"/>
  </si>
  <si>
    <t>！申請するサービス類型を選択してください</t>
    <rPh sb="1" eb="3">
      <t>シンセイ</t>
    </rPh>
    <rPh sb="9" eb="11">
      <t>ルイケイ</t>
    </rPh>
    <rPh sb="12" eb="14">
      <t>センタク</t>
    </rPh>
    <phoneticPr fontId="4"/>
  </si>
  <si>
    <t>年</t>
    <rPh sb="0" eb="1">
      <t>ネン</t>
    </rPh>
    <phoneticPr fontId="8"/>
  </si>
  <si>
    <t>月</t>
    <rPh sb="0" eb="1">
      <t>ゲツ</t>
    </rPh>
    <phoneticPr fontId="8"/>
  </si>
  <si>
    <t>事業所名</t>
    <rPh sb="0" eb="3">
      <t>ジギョウショ</t>
    </rPh>
    <rPh sb="3" eb="4">
      <t>メイ</t>
    </rPh>
    <phoneticPr fontId="20"/>
  </si>
  <si>
    <t>(1)記載する期間</t>
    <rPh sb="3" eb="5">
      <t>キサイ</t>
    </rPh>
    <rPh sb="7" eb="9">
      <t>キカン</t>
    </rPh>
    <phoneticPr fontId="8"/>
  </si>
  <si>
    <t>(2)予定/実績の別</t>
    <rPh sb="3" eb="5">
      <t>ヨテイ</t>
    </rPh>
    <rPh sb="6" eb="8">
      <t>ジッセキ</t>
    </rPh>
    <rPh sb="9" eb="10">
      <t>ベツ</t>
    </rPh>
    <phoneticPr fontId="8"/>
  </si>
  <si>
    <t>時間/週</t>
    <rPh sb="0" eb="2">
      <t>ジカン</t>
    </rPh>
    <rPh sb="3" eb="4">
      <t>シュウ</t>
    </rPh>
    <phoneticPr fontId="8"/>
  </si>
  <si>
    <t>時間/月</t>
    <rPh sb="0" eb="2">
      <t>ジカン</t>
    </rPh>
    <rPh sb="3" eb="4">
      <t>ツキ</t>
    </rPh>
    <phoneticPr fontId="8"/>
  </si>
  <si>
    <t>No.</t>
  </si>
  <si>
    <t>就労定着支援員</t>
    <rPh sb="0" eb="2">
      <t>シュウロウ</t>
    </rPh>
    <rPh sb="2" eb="7">
      <t>テイチャクシエンイン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</si>
  <si>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</si>
  <si>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</si>
  <si>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</si>
  <si>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</si>
  <si>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</si>
  <si>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</si>
  <si>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</si>
  <si>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</si>
  <si>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(2) 「予定」・「実績」のいずれかを選択してください。</t>
    <rPh sb="6" eb="8">
      <t>ヨテイ</t>
    </rPh>
    <rPh sb="11" eb="13">
      <t>ジッセキ</t>
    </rPh>
    <rPh sb="20" eb="22">
      <t>センタク</t>
    </rPh>
    <phoneticPr fontId="20"/>
  </si>
  <si>
    <t xml:space="preserve"> 　　 記入の順序は、職種ごとにまとめてください。</t>
    <rPh sb="4" eb="6">
      <t>キニュウ</t>
    </rPh>
    <rPh sb="7" eb="9">
      <t>ジュンジョ</t>
    </rPh>
    <rPh sb="11" eb="13">
      <t>ショクシュ</t>
    </rPh>
    <phoneticPr fontId="20"/>
  </si>
  <si>
    <t>記号</t>
    <rPh sb="0" eb="2">
      <t>キゴウ</t>
    </rPh>
    <phoneticPr fontId="20"/>
  </si>
  <si>
    <t>区分</t>
    <rPh sb="0" eb="2">
      <t>クブン</t>
    </rPh>
    <phoneticPr fontId="20"/>
  </si>
  <si>
    <t>共同生活援助・介護サービス包括型</t>
    <rPh sb="0" eb="2">
      <t>キョウドウ</t>
    </rPh>
    <rPh sb="2" eb="4">
      <t>セイカツ</t>
    </rPh>
    <rPh sb="4" eb="6">
      <t>エンジョ</t>
    </rPh>
    <phoneticPr fontId="8"/>
  </si>
  <si>
    <t>A</t>
  </si>
  <si>
    <t>常勤で専従</t>
    <rPh sb="0" eb="2">
      <t>ジョウキン</t>
    </rPh>
    <rPh sb="3" eb="5">
      <t>センジュウ</t>
    </rPh>
    <phoneticPr fontId="20"/>
  </si>
  <si>
    <t>B</t>
  </si>
  <si>
    <t>常勤で兼務</t>
    <rPh sb="0" eb="2">
      <t>ジョウキン</t>
    </rPh>
    <rPh sb="3" eb="5">
      <t>ケンム</t>
    </rPh>
    <phoneticPr fontId="20"/>
  </si>
  <si>
    <t>C</t>
  </si>
  <si>
    <t>非常勤で専従</t>
    <rPh sb="0" eb="3">
      <t>ヒジョウキン</t>
    </rPh>
    <rPh sb="4" eb="6">
      <t>センジュウ</t>
    </rPh>
    <phoneticPr fontId="20"/>
  </si>
  <si>
    <t>重度訪問介護</t>
    <rPh sb="0" eb="2">
      <t>ジュウド</t>
    </rPh>
    <rPh sb="2" eb="4">
      <t>ホウモン</t>
    </rPh>
    <rPh sb="4" eb="6">
      <t>カイゴ</t>
    </rPh>
    <phoneticPr fontId="4"/>
  </si>
  <si>
    <t>D</t>
  </si>
  <si>
    <t>非常勤で兼務</t>
    <rPh sb="0" eb="3">
      <t>ヒジョウキン</t>
    </rPh>
    <rPh sb="4" eb="6">
      <t>ケンム</t>
    </rPh>
    <phoneticPr fontId="20"/>
  </si>
  <si>
    <t>(5)職種</t>
    <rPh sb="3" eb="5">
      <t>ショクシュ</t>
    </rPh>
    <phoneticPr fontId="8"/>
  </si>
  <si>
    <t>（注）常勤・非常勤の区分について</t>
    <rPh sb="1" eb="2">
      <t>チュウ</t>
    </rPh>
    <rPh sb="3" eb="5">
      <t>ジョウキン</t>
    </rPh>
    <rPh sb="6" eb="9">
      <t>ヒジョウキン</t>
    </rPh>
    <rPh sb="10" eb="12">
      <t>クブン</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</si>
  <si>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</si>
  <si>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</si>
  <si>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</si>
  <si>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</si>
  <si>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</si>
  <si>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理学療法士</t>
    <rPh sb="0" eb="5">
      <t>リガクリョウホウシ</t>
    </rPh>
    <phoneticPr fontId="4"/>
  </si>
  <si>
    <t>居宅介護</t>
  </si>
  <si>
    <t>職種⑧</t>
    <rPh sb="0" eb="2">
      <t>ショクシュ</t>
    </rPh>
    <phoneticPr fontId="4"/>
  </si>
  <si>
    <t>４週</t>
  </si>
  <si>
    <t>※選択肢にない職種については直接入力してください</t>
  </si>
  <si>
    <t>就労継続支援Ｂ型</t>
    <rPh sb="0" eb="2">
      <t>シュウロウ</t>
    </rPh>
    <rPh sb="2" eb="4">
      <t>ケイゾク</t>
    </rPh>
    <rPh sb="4" eb="6">
      <t>シエン</t>
    </rPh>
    <rPh sb="7" eb="8">
      <t>ガタ</t>
    </rPh>
    <phoneticPr fontId="8"/>
  </si>
  <si>
    <t>管理者</t>
    <rPh sb="0" eb="3">
      <t>カンリシャ</t>
    </rPh>
    <phoneticPr fontId="4"/>
  </si>
  <si>
    <t>職種③</t>
    <rPh sb="0" eb="2">
      <t>ショクシュ</t>
    </rPh>
    <phoneticPr fontId="4"/>
  </si>
  <si>
    <t>自立生活援助</t>
    <rPh sb="0" eb="2">
      <t>ジリツ</t>
    </rPh>
    <rPh sb="2" eb="4">
      <t>セイカツ</t>
    </rPh>
    <rPh sb="4" eb="6">
      <t>エンジョ</t>
    </rPh>
    <phoneticPr fontId="8"/>
  </si>
  <si>
    <t>従業者</t>
    <rPh sb="0" eb="3">
      <t>ジュウギョウシャ</t>
    </rPh>
    <phoneticPr fontId="4"/>
  </si>
  <si>
    <t>＜人員に関する基準＞</t>
    <rPh sb="1" eb="3">
      <t>ジンイン</t>
    </rPh>
    <rPh sb="4" eb="5">
      <t>カン</t>
    </rPh>
    <rPh sb="7" eb="9">
      <t>キジュン</t>
    </rPh>
    <phoneticPr fontId="8"/>
  </si>
  <si>
    <t>就労選択支援</t>
    <rPh sb="0" eb="2">
      <t>シュウロウ</t>
    </rPh>
    <rPh sb="2" eb="4">
      <t>センタク</t>
    </rPh>
    <rPh sb="4" eb="6">
      <t>シエン</t>
    </rPh>
    <phoneticPr fontId="4"/>
  </si>
  <si>
    <t>心理担当職員</t>
    <rPh sb="0" eb="6">
      <t>シンリタントウショクイン</t>
    </rPh>
    <phoneticPr fontId="4"/>
  </si>
  <si>
    <t>職種①</t>
    <rPh sb="0" eb="2">
      <t>ショクシュ</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</si>
  <si>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</si>
  <si>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21"/>
  </si>
  <si>
    <t>兼務</t>
    <rPh sb="0" eb="2">
      <t>ケンム</t>
    </rPh>
    <phoneticPr fontId="21"/>
  </si>
  <si>
    <t>常勤</t>
    <rPh sb="0" eb="2">
      <t>ジョウキン</t>
    </rPh>
    <phoneticPr fontId="8"/>
  </si>
  <si>
    <t>非常勤</t>
    <rPh sb="0" eb="3">
      <t>ヒジョウキン</t>
    </rPh>
    <phoneticPr fontId="8"/>
  </si>
  <si>
    <t>常勤換算数</t>
    <rPh sb="0" eb="5">
      <t>ジョウキンカンサンスウ</t>
    </rPh>
    <phoneticPr fontId="4"/>
  </si>
  <si>
    <t>　(8) 従業者の氏名を記入してください。</t>
    <rPh sb="5" eb="8">
      <t>ジュウギョウシャ</t>
    </rPh>
    <rPh sb="9" eb="11">
      <t>シメイ</t>
    </rPh>
    <rPh sb="12" eb="14">
      <t>キニュウ</t>
    </rPh>
    <phoneticPr fontId="20"/>
  </si>
  <si>
    <t>生活介護</t>
    <rPh sb="0" eb="2">
      <t>セイカツ</t>
    </rPh>
    <rPh sb="2" eb="4">
      <t>カイゴ</t>
    </rPh>
    <phoneticPr fontId="8"/>
  </si>
  <si>
    <t>行動援護</t>
    <rPh sb="0" eb="4">
      <t>コウドウエンゴ</t>
    </rPh>
    <phoneticPr fontId="4"/>
  </si>
  <si>
    <t>療養介護</t>
    <rPh sb="0" eb="2">
      <t>リョウヨウ</t>
    </rPh>
    <rPh sb="2" eb="4">
      <t>カイゴ</t>
    </rPh>
    <phoneticPr fontId="8"/>
  </si>
  <si>
    <t>サービス管理責任者</t>
    <rPh sb="4" eb="6">
      <t>カンリ</t>
    </rPh>
    <rPh sb="6" eb="9">
      <t>セキニンシャ</t>
    </rPh>
    <phoneticPr fontId="4"/>
  </si>
  <si>
    <t>生活支援員</t>
    <rPh sb="0" eb="5">
      <t>セイカツシエンイン</t>
    </rPh>
    <phoneticPr fontId="4"/>
  </si>
  <si>
    <t>医師</t>
    <rPh sb="0" eb="2">
      <t>イシ</t>
    </rPh>
    <phoneticPr fontId="4"/>
  </si>
  <si>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4"/>
  </si>
  <si>
    <t>看護職員</t>
    <rPh sb="0" eb="4">
      <t>カンゴショクイン</t>
    </rPh>
    <phoneticPr fontId="4"/>
  </si>
  <si>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</si>
  <si>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</si>
  <si>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</si>
  <si>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21"/>
  </si>
  <si>
    <t>兼務</t>
    <rPh sb="0" eb="2">
      <t>ケンム</t>
    </rPh>
    <phoneticPr fontId="8"/>
  </si>
  <si>
    <t>機能訓練</t>
    <rPh sb="0" eb="2">
      <t>キノウ</t>
    </rPh>
    <rPh sb="2" eb="4">
      <t>クンレン</t>
    </rPh>
    <phoneticPr fontId="8"/>
  </si>
  <si>
    <t>保育所等訪問支援</t>
    <rPh sb="0" eb="3">
      <t>ホイクショ</t>
    </rPh>
    <rPh sb="3" eb="4">
      <t>トウ</t>
    </rPh>
    <rPh sb="4" eb="6">
      <t>ホウモン</t>
    </rPh>
    <rPh sb="6" eb="8">
      <t>シエン</t>
    </rPh>
    <phoneticPr fontId="20"/>
  </si>
  <si>
    <t>地域移行支援員</t>
    <rPh sb="0" eb="4">
      <t>チイキイコウ</t>
    </rPh>
    <rPh sb="4" eb="7">
      <t>シエンイン</t>
    </rPh>
    <phoneticPr fontId="4"/>
  </si>
  <si>
    <t xml:space="preserve"> 　　 保有資格を全て記入するのではなく、人員基準・加配加算上、求められる資格等を入力してください。</t>
  </si>
  <si>
    <t>就労移行支援</t>
    <rPh sb="0" eb="2">
      <t>シュウロウ</t>
    </rPh>
    <rPh sb="2" eb="4">
      <t>イコウ</t>
    </rPh>
    <rPh sb="4" eb="6">
      <t>シエン</t>
    </rPh>
    <phoneticPr fontId="8"/>
  </si>
  <si>
    <t>職種⑦</t>
    <rPh sb="0" eb="2">
      <t>ショクシュ</t>
    </rPh>
    <phoneticPr fontId="4"/>
  </si>
  <si>
    <t>　　(3)施設外就労の有無</t>
    <rPh sb="5" eb="7">
      <t>シセツ</t>
    </rPh>
    <rPh sb="7" eb="8">
      <t>ガイ</t>
    </rPh>
    <rPh sb="8" eb="10">
      <t>シュウロウ</t>
    </rPh>
    <rPh sb="11" eb="13">
      <t>ウム</t>
    </rPh>
    <phoneticPr fontId="8"/>
  </si>
  <si>
    <t>有</t>
  </si>
  <si>
    <t>職種②</t>
    <rPh sb="0" eb="2">
      <t>ショクシュ</t>
    </rPh>
    <phoneticPr fontId="4"/>
  </si>
  <si>
    <t>就労支援員</t>
    <rPh sb="0" eb="5">
      <t>シュウロウシエンイン</t>
    </rPh>
    <phoneticPr fontId="4"/>
  </si>
  <si>
    <t>職業指導員</t>
    <rPh sb="0" eb="4">
      <t>ショクギョウシドウ</t>
    </rPh>
    <rPh sb="4" eb="5">
      <t>イン</t>
    </rPh>
    <phoneticPr fontId="4"/>
  </si>
  <si>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</si>
  <si>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4"/>
  </si>
  <si>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</si>
  <si>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</si>
  <si>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世話人</t>
    <rPh sb="0" eb="3">
      <t>セワニン</t>
    </rPh>
    <phoneticPr fontId="4"/>
  </si>
  <si>
    <t>共同生活援助・外部サービス利用型</t>
    <rPh sb="0" eb="2">
      <t>キョウドウ</t>
    </rPh>
    <rPh sb="2" eb="4">
      <t>セイカツ</t>
    </rPh>
    <rPh sb="4" eb="6">
      <t>エンジョ</t>
    </rPh>
    <phoneticPr fontId="8"/>
  </si>
  <si>
    <t>　(7) 従業者の保有する資格を入力してください。</t>
    <rPh sb="5" eb="8">
      <t>ジュウギョウシャ</t>
    </rPh>
    <rPh sb="9" eb="11">
      <t>ホユウ</t>
    </rPh>
    <rPh sb="13" eb="15">
      <t>シカク</t>
    </rPh>
    <rPh sb="16" eb="18">
      <t>ニュウリョク</t>
    </rPh>
    <phoneticPr fontId="20"/>
  </si>
  <si>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</si>
  <si>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</si>
  <si>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職種④</t>
    <rPh sb="0" eb="2">
      <t>ショクシュ</t>
    </rPh>
    <phoneticPr fontId="4"/>
  </si>
  <si>
    <t>一般相談支援事業</t>
    <rPh sb="2" eb="4">
      <t>ソウダン</t>
    </rPh>
    <rPh sb="4" eb="6">
      <t>シエン</t>
    </rPh>
    <rPh sb="6" eb="8">
      <t>ジギョウ</t>
    </rPh>
    <phoneticPr fontId="8"/>
  </si>
  <si>
    <t>相談支援員</t>
    <rPh sb="0" eb="2">
      <t>ソウダン</t>
    </rPh>
    <rPh sb="2" eb="5">
      <t>シエンイン</t>
    </rPh>
    <phoneticPr fontId="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</si>
  <si>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0"/>
  </si>
  <si>
    <t>児童発達支援・放課後等デイサービス</t>
    <rPh sb="0" eb="2">
      <t>ジドウ</t>
    </rPh>
    <rPh sb="2" eb="4">
      <t>ハッタツ</t>
    </rPh>
    <rPh sb="4" eb="6">
      <t>シエン</t>
    </rPh>
    <rPh sb="7" eb="11">
      <t>ホウカゴトウ</t>
    </rPh>
    <phoneticPr fontId="20"/>
  </si>
  <si>
    <t>嘱託医</t>
    <rPh sb="0" eb="2">
      <t>ショクタク</t>
    </rPh>
    <phoneticPr fontId="4"/>
  </si>
  <si>
    <t>児童発達支援・児童発達支援センターであるもの</t>
    <rPh sb="0" eb="6">
      <t>ジドウハッタツシエン</t>
    </rPh>
    <rPh sb="7" eb="11">
      <t>ジドウハッタツ</t>
    </rPh>
    <rPh sb="11" eb="13">
      <t>シエン</t>
    </rPh>
    <phoneticPr fontId="4"/>
  </si>
  <si>
    <t>居宅訪問型児童発達支援</t>
    <rPh sb="0" eb="2">
      <t>キョタク</t>
    </rPh>
    <rPh sb="2" eb="4">
      <t>ホウモン</t>
    </rPh>
    <rPh sb="4" eb="5">
      <t>ガタ</t>
    </rPh>
    <rPh sb="5" eb="7">
      <t>ジドウ</t>
    </rPh>
    <rPh sb="7" eb="9">
      <t>ハッタツ</t>
    </rPh>
    <rPh sb="9" eb="11">
      <t>シエン</t>
    </rPh>
    <phoneticPr fontId="20"/>
  </si>
  <si>
    <t>児童発達支援管理責任者</t>
    <rPh sb="0" eb="2">
      <t>ジドウ</t>
    </rPh>
    <rPh sb="2" eb="6">
      <t>ハッタツシエン</t>
    </rPh>
    <rPh sb="6" eb="8">
      <t>カンリ</t>
    </rPh>
    <rPh sb="8" eb="11">
      <t>セキニンシャ</t>
    </rPh>
    <phoneticPr fontId="4"/>
  </si>
  <si>
    <t>福祉型障害児入所施設</t>
    <rPh sb="0" eb="3">
      <t>フクシガタ</t>
    </rPh>
    <rPh sb="3" eb="6">
      <t>ショウガイジ</t>
    </rPh>
    <rPh sb="6" eb="8">
      <t>ニュウショ</t>
    </rPh>
    <rPh sb="8" eb="10">
      <t>シセツ</t>
    </rPh>
    <phoneticPr fontId="20"/>
  </si>
  <si>
    <t>医療型障害児入所施設</t>
    <rPh sb="0" eb="2">
      <t>イリョウ</t>
    </rPh>
    <rPh sb="2" eb="3">
      <t>ガタ</t>
    </rPh>
    <rPh sb="3" eb="6">
      <t>ショウガイジ</t>
    </rPh>
    <rPh sb="6" eb="8">
      <t>ニュウショ</t>
    </rPh>
    <rPh sb="8" eb="10">
      <t>シセツ</t>
    </rPh>
    <phoneticPr fontId="20"/>
  </si>
  <si>
    <t>短期入所・空床利用型</t>
    <rPh sb="0" eb="2">
      <t>タンキ</t>
    </rPh>
    <rPh sb="2" eb="4">
      <t>ニュウショ</t>
    </rPh>
    <rPh sb="5" eb="7">
      <t>クウショウ</t>
    </rPh>
    <rPh sb="7" eb="10">
      <t>リヨウガタ</t>
    </rPh>
    <phoneticPr fontId="8"/>
  </si>
  <si>
    <t>職種⑤</t>
    <rPh sb="0" eb="2">
      <t>ショクシュ</t>
    </rPh>
    <phoneticPr fontId="4"/>
  </si>
  <si>
    <t>職種⑥</t>
    <rPh sb="0" eb="2">
      <t>ショクシュ</t>
    </rPh>
    <phoneticPr fontId="4"/>
  </si>
  <si>
    <t>職種⑨</t>
  </si>
  <si>
    <t>職種⑩</t>
  </si>
  <si>
    <t>作業療法士</t>
    <rPh sb="0" eb="5">
      <t>サギョウリョウホウシ</t>
    </rPh>
    <phoneticPr fontId="4"/>
  </si>
  <si>
    <t>短期入所・併設型</t>
    <rPh sb="0" eb="2">
      <t>タンキ</t>
    </rPh>
    <rPh sb="2" eb="4">
      <t>ニュウショ</t>
    </rPh>
    <rPh sb="5" eb="8">
      <t>ヘイセツガタ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</si>
  <si>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</si>
  <si>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</si>
  <si>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就労支援員</t>
    <rPh sb="0" eb="2">
      <t>シュウロウ</t>
    </rPh>
    <rPh sb="2" eb="5">
      <t>シエンイン</t>
    </rPh>
    <phoneticPr fontId="4"/>
  </si>
  <si>
    <t>職業指導員</t>
    <rPh sb="0" eb="2">
      <t>ショクギョウ</t>
    </rPh>
    <rPh sb="2" eb="4">
      <t>シドウ</t>
    </rPh>
    <rPh sb="4" eb="5">
      <t>イン</t>
    </rPh>
    <phoneticPr fontId="4"/>
  </si>
  <si>
    <t>機能訓練担当職員</t>
    <rPh sb="0" eb="4">
      <t>キノウクンレン</t>
    </rPh>
    <rPh sb="4" eb="6">
      <t>タントウ</t>
    </rPh>
    <rPh sb="6" eb="8">
      <t>ショクイン</t>
    </rPh>
    <phoneticPr fontId="4"/>
  </si>
  <si>
    <t>栄養士</t>
    <rPh sb="0" eb="3">
      <t>エイヨウシ</t>
    </rPh>
    <phoneticPr fontId="4"/>
  </si>
  <si>
    <t>職業指導員</t>
    <rPh sb="0" eb="5">
      <t>ショクギョウシドウイン</t>
    </rPh>
    <phoneticPr fontId="4"/>
  </si>
  <si>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</si>
  <si>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(9)</t>
  </si>
  <si>
    <t>(6)勤務形態</t>
    <rPh sb="3" eb="5">
      <t>キンム</t>
    </rPh>
    <rPh sb="5" eb="7">
      <t>ケイタイ</t>
    </rPh>
    <phoneticPr fontId="8"/>
  </si>
  <si>
    <t>(7)資格</t>
    <rPh sb="3" eb="5">
      <t>シカク</t>
    </rPh>
    <phoneticPr fontId="8"/>
  </si>
  <si>
    <t>(8)氏名</t>
    <rPh sb="3" eb="5">
      <t>シメイ</t>
    </rPh>
    <phoneticPr fontId="8"/>
  </si>
  <si>
    <t>(11)週平均の勤務時間数</t>
    <rPh sb="4" eb="7">
      <t>シュウヘイキン</t>
    </rPh>
    <rPh sb="8" eb="10">
      <t>キンム</t>
    </rPh>
    <rPh sb="10" eb="12">
      <t>ジカン</t>
    </rPh>
    <rPh sb="12" eb="13">
      <t>スウ</t>
    </rPh>
    <phoneticPr fontId="8"/>
  </si>
  <si>
    <t>(12)兼務状況
（兼務先／兼務する職務の内容）等</t>
  </si>
  <si>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</si>
  <si>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(5) 従業者の職種を入力してください。</t>
    <rPh sb="5" eb="8">
      <t>ジュウギョウシャ</t>
    </rPh>
    <rPh sb="9" eb="11">
      <t>ショクシュ</t>
    </rPh>
    <rPh sb="12" eb="14">
      <t>ニュウリョク</t>
    </rPh>
    <phoneticPr fontId="20"/>
  </si>
  <si>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0"/>
  </si>
  <si>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</si>
  <si>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20"/>
  </si>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</sst>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6" formatCode="&quot;¥&quot;#,##0;[Red]&quot;¥&quot;\-#,##0"/>
    <numFmt numFmtId="176" formatCode="[$-409]d&quot;月&quot;"/>
    <numFmt numFmtId="177" formatCode="[$-409]d;@"/>
    <numFmt numFmtId="178" formatCode="aaa"/>
    <numFmt numFmtId="179" formatCode="0.0_ "/>
  </numFmts>
  <fonts count="22">
    <font>
      <sz val="11"/>
      <color theme="1"/>
      <name val="游ゴシック"/>
      <family val="3"/>
      <scheme val="minor"/>
    </font>
    <font>
      <sz val="11"/>
      <color auto="1"/>
      <name val="ＭＳ Ｐゴシック"/>
      <family val="3"/>
    </font>
    <font>
      <sz val="10"/>
      <color theme="1"/>
      <name val="ＭＳ ゴシック"/>
      <family val="3"/>
    </font>
    <font>
      <sz val="11"/>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8"/>
      <color rgb="FFC0000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0"/>
      <color rgb="FFFF0000"/>
      <name val="BIZ UDPゴシック"/>
      <family val="3"/>
    </font>
    <font>
      <sz val="11"/>
      <color auto="1"/>
      <name val="游ゴシック"/>
      <family val="3"/>
      <scheme val="minor"/>
    </font>
    <font>
      <sz val="10"/>
      <color indexed="8"/>
      <name val="ＭＳ ゴシック"/>
      <family val="3"/>
    </font>
    <font>
      <sz val="6"/>
      <color auto="1"/>
      <name val="ＭＳ ゴシック"/>
      <family val="3"/>
    </font>
  </fonts>
  <fills count="8">
    <fill>
      <patternFill patternType="none"/>
    </fill>
    <fill>
      <patternFill patternType="gray125"/>
    </fill>
    <fill>
      <patternFill patternType="solid">
        <fgColor indexed="22"/>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0"/>
        <bgColor indexed="64"/>
      </patternFill>
    </fill>
    <fill>
      <patternFill patternType="solid">
        <fgColor theme="4" tint="0.8"/>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cellStyleXfs>
  <cellXfs count="216">
    <xf numFmtId="0" fontId="0" fillId="0" borderId="0" xfId="0">
      <alignment vertical="center"/>
    </xf>
    <xf numFmtId="0" fontId="1" fillId="0" borderId="0" xfId="4" applyAlignment="1">
      <alignment horizontal="center" vertical="center"/>
    </xf>
    <xf numFmtId="0" fontId="5" fillId="0" borderId="0" xfId="8"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6"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7" fillId="0" borderId="0" xfId="4" applyFont="1" applyAlignment="1">
      <alignment horizontal="left" vertical="center" wrapText="1"/>
    </xf>
    <xf numFmtId="0" fontId="7"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8" applyFont="1" applyBorder="1">
      <alignment vertical="center"/>
    </xf>
    <xf numFmtId="0" fontId="7"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8" applyFont="1" applyBorder="1" applyAlignment="1">
      <alignment horizontal="center" vertical="center" wrapText="1"/>
    </xf>
    <xf numFmtId="0" fontId="1" fillId="0" borderId="36" xfId="4" applyBorder="1" applyAlignment="1">
      <alignment horizontal="center" vertical="center"/>
    </xf>
    <xf numFmtId="0" fontId="5" fillId="0" borderId="21" xfId="7"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8" fillId="0" borderId="0" xfId="4" applyFont="1" applyAlignment="1">
      <alignment horizontal="left" vertical="center"/>
    </xf>
    <xf numFmtId="0" fontId="7"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7"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8"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7" applyFont="1" applyBorder="1" applyAlignment="1">
      <alignment horizontal="center" vertical="center"/>
    </xf>
    <xf numFmtId="0" fontId="1" fillId="0" borderId="50" xfId="4" applyBorder="1" applyAlignment="1"/>
    <xf numFmtId="0" fontId="9" fillId="0" borderId="0" xfId="6" applyFont="1">
      <alignment vertical="center"/>
    </xf>
    <xf numFmtId="0" fontId="9" fillId="0" borderId="0" xfId="6" applyFont="1" applyAlignment="1">
      <alignment vertical="center" textRotation="255" shrinkToFit="1"/>
    </xf>
    <xf numFmtId="0" fontId="10" fillId="0" borderId="0" xfId="6" applyFont="1">
      <alignment vertical="center"/>
    </xf>
    <xf numFmtId="0" fontId="11" fillId="0" borderId="0" xfId="6" applyFont="1" applyAlignment="1">
      <alignment horizontal="left" vertical="center"/>
    </xf>
    <xf numFmtId="0" fontId="12" fillId="0" borderId="0" xfId="6" applyFont="1">
      <alignment vertical="center"/>
    </xf>
    <xf numFmtId="0" fontId="3" fillId="0" borderId="0" xfId="0" applyFont="1">
      <alignment vertical="center"/>
    </xf>
    <xf numFmtId="0" fontId="12" fillId="0" borderId="21" xfId="6" applyFont="1" applyBorder="1" applyAlignment="1">
      <alignment vertical="center"/>
    </xf>
    <xf numFmtId="0" fontId="12" fillId="0" borderId="21" xfId="6" applyFont="1" applyBorder="1">
      <alignment vertical="center"/>
    </xf>
    <xf numFmtId="0" fontId="10" fillId="0" borderId="19" xfId="6" applyFont="1" applyBorder="1" applyAlignment="1">
      <alignment horizontal="center" vertical="center"/>
    </xf>
    <xf numFmtId="0" fontId="10" fillId="0" borderId="14" xfId="6" applyFont="1" applyBorder="1" applyAlignment="1">
      <alignment horizontal="center" vertical="center"/>
    </xf>
    <xf numFmtId="0" fontId="10" fillId="0" borderId="0" xfId="6" applyFont="1" applyAlignment="1">
      <alignment horizontal="center" vertical="center"/>
    </xf>
    <xf numFmtId="0" fontId="12" fillId="0" borderId="0" xfId="6" applyFont="1" applyAlignment="1">
      <alignment horizontal="left" vertical="center"/>
    </xf>
    <xf numFmtId="0" fontId="10" fillId="0" borderId="21" xfId="6" applyFont="1" applyBorder="1" applyAlignment="1">
      <alignment horizontal="center" vertical="center"/>
    </xf>
    <xf numFmtId="0" fontId="10" fillId="0" borderId="21" xfId="6" applyFont="1" applyBorder="1" applyAlignment="1">
      <alignment horizontal="left" vertical="center"/>
    </xf>
    <xf numFmtId="0" fontId="10" fillId="0" borderId="0" xfId="6" applyFont="1" applyAlignment="1">
      <alignment horizontal="left" vertical="center"/>
    </xf>
    <xf numFmtId="0" fontId="10" fillId="0" borderId="21" xfId="6" applyFont="1" applyBorder="1" applyAlignment="1">
      <alignment horizontal="center" vertical="center" wrapText="1"/>
    </xf>
    <xf numFmtId="0" fontId="12" fillId="0" borderId="0" xfId="6" applyFont="1" applyAlignment="1">
      <alignment horizontal="center" vertical="center"/>
    </xf>
    <xf numFmtId="0" fontId="10" fillId="0" borderId="17" xfId="6" applyFont="1" applyBorder="1" applyAlignment="1">
      <alignment horizontal="center" vertical="center"/>
    </xf>
    <xf numFmtId="0" fontId="10" fillId="0" borderId="20" xfId="6" applyFont="1" applyBorder="1" applyAlignment="1">
      <alignment horizontal="center" vertical="center"/>
    </xf>
    <xf numFmtId="0" fontId="13" fillId="0" borderId="20" xfId="6" applyFont="1" applyBorder="1" applyAlignment="1">
      <alignment horizontal="center" vertical="center" wrapText="1"/>
    </xf>
    <xf numFmtId="0" fontId="13" fillId="0" borderId="18" xfId="6" applyFont="1" applyBorder="1" applyAlignment="1">
      <alignment horizontal="center" vertical="center" wrapText="1"/>
    </xf>
    <xf numFmtId="0" fontId="10" fillId="3" borderId="21" xfId="6" applyFont="1" applyFill="1" applyBorder="1" applyAlignment="1">
      <alignment horizontal="left" vertical="center"/>
    </xf>
    <xf numFmtId="0" fontId="10" fillId="0" borderId="0" xfId="6" applyFont="1" applyAlignment="1">
      <alignment vertical="center" textRotation="255" shrinkToFit="1"/>
    </xf>
    <xf numFmtId="0" fontId="10" fillId="0" borderId="21" xfId="6" applyFont="1" applyBorder="1" applyAlignment="1">
      <alignment vertical="center" textRotation="255" shrinkToFit="1"/>
    </xf>
    <xf numFmtId="0" fontId="14" fillId="0" borderId="0" xfId="6" applyFont="1" applyAlignment="1">
      <alignment horizontal="left" vertical="center"/>
    </xf>
    <xf numFmtId="0" fontId="10" fillId="0" borderId="17" xfId="6" applyFont="1" applyBorder="1" applyAlignment="1">
      <alignment horizontal="center" vertical="center" wrapText="1"/>
    </xf>
    <xf numFmtId="0" fontId="10" fillId="0" borderId="20" xfId="6" applyFont="1" applyBorder="1" applyAlignment="1">
      <alignment horizontal="center" vertical="center" wrapText="1"/>
    </xf>
    <xf numFmtId="0" fontId="10" fillId="0" borderId="18" xfId="6" applyFont="1" applyBorder="1" applyAlignment="1">
      <alignment horizontal="center" vertical="center" wrapText="1"/>
    </xf>
    <xf numFmtId="0" fontId="10" fillId="3" borderId="19" xfId="6" applyFont="1" applyFill="1" applyBorder="1" applyAlignment="1">
      <alignment horizontal="center" vertical="center"/>
    </xf>
    <xf numFmtId="0" fontId="10" fillId="0" borderId="21" xfId="6" applyFont="1" applyBorder="1" applyAlignment="1">
      <alignment horizontal="right" vertical="center"/>
    </xf>
    <xf numFmtId="0" fontId="10" fillId="0" borderId="19" xfId="2" applyFont="1" applyBorder="1" applyAlignment="1">
      <alignment horizontal="center" vertical="center" wrapText="1"/>
    </xf>
    <xf numFmtId="0" fontId="15" fillId="0" borderId="0" xfId="2" applyFont="1" applyAlignment="1">
      <alignment horizontal="center" vertical="center"/>
    </xf>
    <xf numFmtId="0" fontId="10" fillId="0" borderId="21" xfId="6" applyFont="1" applyBorder="1" applyAlignment="1">
      <alignment vertical="center"/>
    </xf>
    <xf numFmtId="0" fontId="10" fillId="4" borderId="21" xfId="6" applyFont="1" applyFill="1" applyBorder="1">
      <alignment vertical="center"/>
    </xf>
    <xf numFmtId="176" fontId="10" fillId="0" borderId="21" xfId="6" applyNumberFormat="1" applyFont="1" applyBorder="1" applyAlignment="1">
      <alignment horizontal="center" vertical="center"/>
    </xf>
    <xf numFmtId="0" fontId="10" fillId="5" borderId="21" xfId="6" applyFont="1" applyFill="1" applyBorder="1" applyAlignment="1">
      <alignment horizontal="right" vertical="center"/>
    </xf>
    <xf numFmtId="0" fontId="0" fillId="0" borderId="0" xfId="0">
      <alignment vertical="center"/>
    </xf>
    <xf numFmtId="0" fontId="10" fillId="0" borderId="14" xfId="2" applyFont="1" applyBorder="1" applyAlignment="1">
      <alignment horizontal="center" vertical="center" wrapText="1"/>
    </xf>
    <xf numFmtId="0" fontId="10" fillId="0" borderId="11" xfId="2" applyFont="1" applyBorder="1" applyAlignment="1">
      <alignment horizontal="center" vertical="center" wrapText="1"/>
    </xf>
    <xf numFmtId="0" fontId="10" fillId="4" borderId="19" xfId="6" applyFont="1" applyFill="1" applyBorder="1">
      <alignment vertical="center"/>
    </xf>
    <xf numFmtId="0" fontId="10" fillId="0" borderId="11" xfId="6" applyFont="1" applyBorder="1" applyAlignment="1">
      <alignment horizontal="center" vertical="center"/>
    </xf>
    <xf numFmtId="49" fontId="10" fillId="0" borderId="21" xfId="6" applyNumberFormat="1" applyFont="1" applyBorder="1" applyAlignment="1">
      <alignment horizontal="center" vertical="center"/>
    </xf>
    <xf numFmtId="177" fontId="10" fillId="0" borderId="21" xfId="6" applyNumberFormat="1" applyFont="1" applyBorder="1">
      <alignment vertical="center"/>
    </xf>
    <xf numFmtId="178" fontId="10" fillId="0" borderId="21" xfId="6" applyNumberFormat="1" applyFont="1" applyBorder="1">
      <alignment vertical="center"/>
    </xf>
    <xf numFmtId="0" fontId="10" fillId="5" borderId="34" xfId="6" applyFont="1" applyFill="1" applyBorder="1" applyAlignment="1">
      <alignment horizontal="right" vertical="center"/>
    </xf>
    <xf numFmtId="0" fontId="10" fillId="5" borderId="19" xfId="6" applyFont="1" applyFill="1" applyBorder="1" applyAlignment="1">
      <alignment horizontal="right" vertical="center"/>
    </xf>
    <xf numFmtId="0" fontId="10" fillId="5" borderId="14" xfId="6" applyFont="1" applyFill="1" applyBorder="1" applyAlignment="1">
      <alignment horizontal="right" vertical="center"/>
    </xf>
    <xf numFmtId="0" fontId="10" fillId="5" borderId="11" xfId="6" applyFont="1" applyFill="1" applyBorder="1" applyAlignment="1">
      <alignment horizontal="right" vertical="center"/>
    </xf>
    <xf numFmtId="0" fontId="12" fillId="5" borderId="13" xfId="6" applyFont="1" applyFill="1" applyBorder="1" applyAlignment="1">
      <alignment horizontal="center" vertical="center"/>
    </xf>
    <xf numFmtId="0" fontId="16" fillId="0" borderId="0" xfId="6" applyFont="1">
      <alignment vertical="center"/>
    </xf>
    <xf numFmtId="0" fontId="12" fillId="0" borderId="13" xfId="6" applyFont="1" applyBorder="1" applyAlignment="1">
      <alignment horizontal="center" vertical="center"/>
    </xf>
    <xf numFmtId="0" fontId="2" fillId="0" borderId="0" xfId="0" applyFont="1">
      <alignment vertical="center"/>
    </xf>
    <xf numFmtId="0" fontId="12" fillId="0" borderId="0" xfId="6" applyFont="1" applyAlignment="1">
      <alignment horizontal="right" vertical="center"/>
    </xf>
    <xf numFmtId="0" fontId="17" fillId="0" borderId="0" xfId="0" applyFont="1">
      <alignment vertical="center"/>
    </xf>
    <xf numFmtId="0" fontId="12" fillId="6" borderId="0" xfId="0" applyFont="1" applyFill="1">
      <alignment vertical="center"/>
    </xf>
    <xf numFmtId="0" fontId="2" fillId="7" borderId="21" xfId="0" applyFont="1" applyFill="1" applyBorder="1" applyAlignment="1">
      <alignment vertical="center"/>
    </xf>
    <xf numFmtId="0" fontId="2" fillId="0" borderId="0" xfId="0" applyFont="1" applyAlignment="1">
      <alignment horizontal="right" vertical="center"/>
    </xf>
    <xf numFmtId="0" fontId="12" fillId="6" borderId="0" xfId="0" applyFont="1" applyFill="1" applyAlignment="1">
      <alignment horizontal="right" vertical="center"/>
    </xf>
    <xf numFmtId="0" fontId="12" fillId="3" borderId="21" xfId="6" applyFont="1" applyFill="1" applyBorder="1" applyAlignment="1">
      <alignment horizontal="center" vertical="center" wrapText="1"/>
    </xf>
    <xf numFmtId="0" fontId="12" fillId="4" borderId="21" xfId="6" applyFont="1" applyFill="1" applyBorder="1" applyAlignment="1">
      <alignment horizontal="center" vertical="center"/>
    </xf>
    <xf numFmtId="0" fontId="12" fillId="3" borderId="21" xfId="6" applyFont="1" applyFill="1" applyBorder="1" applyAlignment="1">
      <alignment horizontal="center" vertical="center"/>
    </xf>
    <xf numFmtId="0" fontId="10" fillId="0" borderId="11" xfId="6" applyFont="1" applyBorder="1" applyAlignment="1">
      <alignment horizontal="right" vertical="center"/>
    </xf>
    <xf numFmtId="0" fontId="2" fillId="7" borderId="21" xfId="0" applyFont="1" applyFill="1" applyBorder="1">
      <alignment vertical="center"/>
    </xf>
    <xf numFmtId="179" fontId="10" fillId="0" borderId="21" xfId="6" applyNumberFormat="1" applyFont="1" applyBorder="1" applyAlignment="1">
      <alignment horizontal="right" vertical="center"/>
    </xf>
    <xf numFmtId="0" fontId="10" fillId="0" borderId="51" xfId="6" applyFont="1" applyBorder="1" applyAlignment="1">
      <alignment horizontal="right" vertical="center"/>
    </xf>
    <xf numFmtId="179" fontId="10" fillId="0" borderId="36" xfId="6" applyNumberFormat="1" applyFont="1" applyBorder="1" applyAlignment="1">
      <alignment vertical="center"/>
    </xf>
    <xf numFmtId="179" fontId="10" fillId="0" borderId="34" xfId="6" applyNumberFormat="1" applyFont="1" applyBorder="1" applyAlignment="1">
      <alignment vertical="center"/>
    </xf>
    <xf numFmtId="0" fontId="12" fillId="0" borderId="21" xfId="6" applyFont="1" applyBorder="1" applyAlignment="1">
      <alignment horizontal="center" vertical="center" wrapText="1"/>
    </xf>
    <xf numFmtId="0" fontId="12" fillId="4" borderId="21" xfId="6" applyFont="1" applyFill="1" applyBorder="1" applyAlignment="1">
      <alignment vertical="center"/>
    </xf>
    <xf numFmtId="49" fontId="18" fillId="0" borderId="12" xfId="3" applyNumberFormat="1" applyFont="1" applyBorder="1" applyAlignment="1">
      <alignment vertical="center" wrapText="1"/>
    </xf>
    <xf numFmtId="0" fontId="19" fillId="0" borderId="0" xfId="0" applyFont="1">
      <alignment vertical="center"/>
    </xf>
  </cellXfs>
  <cellStyles count="10">
    <cellStyle name="Normal 2" xfId="1"/>
    <cellStyle name="標準" xfId="0" builtinId="0"/>
    <cellStyle name="標準 2" xfId="2"/>
    <cellStyle name="標準 2 2" xfId="3"/>
    <cellStyle name="標準 3" xfId="4"/>
    <cellStyle name="標準 4" xfId="5"/>
    <cellStyle name="標準_③-２加算様式（就労）" xfId="6"/>
    <cellStyle name="標準_⑨指定申請様式（案）（多機能用総括表）" xfId="7"/>
    <cellStyle name="標準_事業者指定様式（多機能用総括表）作業ファイル" xfId="8"/>
    <cellStyle name="通貨 2" xfId="9"/>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9313;&#21220;&#21209;&#24418;&#24907;&#19968;&#35239;&#34920;&#65291;&#33258;&#27835;&#20307;&#12372;&#24847;&#3521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1" customWidth="1"/>
    <col min="21" max="255" width="4.25" style="1" customWidth="1"/>
    <col min="256" max="16384" width="8.25" style="1"/>
  </cols>
  <sheetData>
    <row r="1" spans="1:20" ht="12.75" customHeight="1">
      <c r="A1" s="4" t="s">
        <v>0</v>
      </c>
    </row>
    <row r="2" spans="1:20" ht="12.75" customHeight="1">
      <c r="L2" s="113" t="s">
        <v>6</v>
      </c>
    </row>
    <row r="3" spans="1:20" ht="12.75" customHeight="1">
      <c r="A3" s="5"/>
      <c r="B3" s="24"/>
      <c r="C3" s="24"/>
      <c r="D3" s="24"/>
      <c r="E3" s="24"/>
      <c r="F3" s="24"/>
      <c r="G3" s="24"/>
      <c r="H3" s="24"/>
      <c r="I3" s="4"/>
    </row>
    <row r="4" spans="1:20" ht="12.75" customHeight="1">
      <c r="A4" s="5"/>
      <c r="B4" s="24"/>
      <c r="C4" s="24"/>
      <c r="D4" s="24"/>
      <c r="E4" s="24"/>
      <c r="F4" s="24"/>
      <c r="G4" s="24"/>
      <c r="H4" s="24"/>
      <c r="I4" s="4"/>
      <c r="N4" s="115" t="s">
        <v>13</v>
      </c>
      <c r="O4" s="117"/>
      <c r="P4" s="120"/>
      <c r="Q4" s="120"/>
      <c r="R4" s="120"/>
      <c r="S4" s="120"/>
      <c r="T4" s="127"/>
    </row>
    <row r="5" spans="1:20" ht="12.75" customHeight="1">
      <c r="B5" s="25"/>
      <c r="C5" s="50"/>
      <c r="D5" s="50"/>
      <c r="E5" s="50"/>
      <c r="F5" s="50"/>
      <c r="G5" s="50"/>
      <c r="H5" s="50"/>
    </row>
    <row r="6" spans="1:20" ht="12.75" customHeight="1">
      <c r="A6" s="6"/>
      <c r="B6" s="26" t="s">
        <v>2</v>
      </c>
      <c r="C6" s="51"/>
      <c r="D6" s="61"/>
      <c r="E6" s="67"/>
      <c r="F6" s="67"/>
      <c r="G6" s="67"/>
      <c r="H6" s="67"/>
      <c r="I6" s="67"/>
      <c r="J6" s="67"/>
      <c r="K6" s="67"/>
      <c r="L6" s="67"/>
      <c r="M6" s="67"/>
      <c r="N6" s="67"/>
      <c r="O6" s="67"/>
      <c r="P6" s="67"/>
      <c r="Q6" s="67"/>
      <c r="R6" s="122"/>
      <c r="S6" s="122"/>
      <c r="T6" s="128"/>
    </row>
    <row r="7" spans="1:20" ht="12.75" customHeight="1">
      <c r="A7" s="7" t="s">
        <v>11</v>
      </c>
      <c r="B7" s="27" t="s">
        <v>15</v>
      </c>
      <c r="C7" s="39"/>
      <c r="D7" s="62"/>
      <c r="E7" s="1"/>
      <c r="F7" s="1"/>
      <c r="G7" s="1"/>
      <c r="H7" s="1"/>
      <c r="I7" s="1"/>
      <c r="J7" s="1"/>
      <c r="K7" s="1"/>
      <c r="L7" s="1"/>
      <c r="M7" s="1"/>
      <c r="N7" s="1"/>
      <c r="O7" s="1"/>
      <c r="P7" s="1"/>
      <c r="Q7" s="1"/>
      <c r="R7" s="56"/>
      <c r="S7" s="56"/>
      <c r="T7" s="129"/>
    </row>
    <row r="8" spans="1:20" ht="12.75" customHeight="1">
      <c r="A8" s="7"/>
      <c r="B8" s="28" t="s">
        <v>16</v>
      </c>
      <c r="C8" s="52"/>
      <c r="D8" s="63" t="s">
        <v>5</v>
      </c>
      <c r="E8" s="68"/>
      <c r="F8" s="68"/>
      <c r="G8" s="68"/>
      <c r="H8" s="68"/>
      <c r="I8" s="68"/>
      <c r="J8" s="68"/>
      <c r="K8" s="68"/>
      <c r="L8" s="68"/>
      <c r="M8" s="68"/>
      <c r="N8" s="68"/>
      <c r="O8" s="68"/>
      <c r="P8" s="68"/>
      <c r="Q8" s="68"/>
      <c r="R8" s="68"/>
      <c r="S8" s="68"/>
      <c r="T8" s="130"/>
    </row>
    <row r="9" spans="1:20" ht="12.75" customHeight="1">
      <c r="A9" s="7" t="s">
        <v>20</v>
      </c>
      <c r="B9" s="3"/>
      <c r="C9" s="53"/>
      <c r="D9" s="64"/>
      <c r="E9" s="69"/>
      <c r="F9" s="82" t="s">
        <v>7</v>
      </c>
      <c r="G9" s="91"/>
      <c r="H9" s="91"/>
      <c r="I9" s="91" t="s">
        <v>25</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28</v>
      </c>
      <c r="C11" s="39"/>
      <c r="D11" s="39" t="s">
        <v>10</v>
      </c>
      <c r="E11" s="39"/>
      <c r="F11" s="83"/>
      <c r="G11" s="83"/>
      <c r="H11" s="83"/>
      <c r="I11" s="83"/>
      <c r="J11" s="106"/>
      <c r="K11" s="110" t="s">
        <v>30</v>
      </c>
      <c r="L11" s="110"/>
      <c r="M11" s="62"/>
      <c r="N11" s="1"/>
      <c r="O11" s="1"/>
      <c r="P11" s="1"/>
      <c r="Q11" s="1"/>
      <c r="R11" s="56"/>
      <c r="S11" s="56"/>
      <c r="T11" s="129"/>
    </row>
    <row r="12" spans="1:20" ht="12.75" customHeight="1">
      <c r="A12" s="10" t="s">
        <v>31</v>
      </c>
      <c r="B12" s="30"/>
      <c r="C12" s="30"/>
      <c r="D12" s="30"/>
      <c r="E12" s="30"/>
      <c r="F12" s="30"/>
      <c r="G12" s="30"/>
      <c r="H12" s="30"/>
      <c r="I12" s="102"/>
      <c r="J12" s="66" t="s">
        <v>32</v>
      </c>
      <c r="K12" s="92"/>
      <c r="L12" s="92"/>
      <c r="M12" s="92"/>
      <c r="N12" s="92"/>
      <c r="O12" s="92"/>
      <c r="P12" s="92"/>
      <c r="Q12" s="92"/>
      <c r="R12" s="123"/>
      <c r="S12" s="123"/>
      <c r="T12" s="133"/>
    </row>
    <row r="13" spans="1:20" ht="13.5">
      <c r="A13" s="11" t="s">
        <v>35</v>
      </c>
      <c r="B13" s="31"/>
      <c r="C13" s="39" t="s">
        <v>2</v>
      </c>
      <c r="D13" s="66"/>
      <c r="E13" s="71"/>
      <c r="F13" s="84"/>
      <c r="G13" s="84"/>
      <c r="H13" s="84"/>
      <c r="I13" s="103"/>
      <c r="J13" s="89" t="s">
        <v>37</v>
      </c>
      <c r="K13" s="53"/>
      <c r="L13" s="114" t="s">
        <v>3</v>
      </c>
      <c r="M13" s="25"/>
      <c r="N13" s="25"/>
      <c r="O13" s="25"/>
      <c r="P13" s="25"/>
      <c r="Q13" s="25"/>
      <c r="R13" s="56"/>
      <c r="S13" s="56"/>
      <c r="T13" s="129"/>
    </row>
    <row r="14" spans="1:20" ht="20.25" customHeight="1">
      <c r="A14" s="12" t="s">
        <v>14</v>
      </c>
      <c r="B14" s="32"/>
      <c r="C14" s="39" t="s">
        <v>38</v>
      </c>
      <c r="D14" s="66"/>
      <c r="E14" s="34"/>
      <c r="F14" s="85"/>
      <c r="G14" s="85"/>
      <c r="H14" s="85"/>
      <c r="I14" s="104"/>
      <c r="J14" s="34"/>
      <c r="K14" s="29"/>
      <c r="L14" s="34"/>
      <c r="M14" s="29"/>
      <c r="N14" s="29"/>
      <c r="O14" s="29"/>
      <c r="P14" s="29"/>
      <c r="Q14" s="29"/>
      <c r="R14" s="29"/>
      <c r="S14" s="29"/>
      <c r="T14" s="134"/>
    </row>
    <row r="15" spans="1:20" ht="12.75" customHeight="1">
      <c r="A15" s="13" t="s">
        <v>9</v>
      </c>
      <c r="B15" s="28"/>
      <c r="C15" s="28"/>
      <c r="D15" s="28"/>
      <c r="E15" s="52"/>
      <c r="F15" s="39" t="s">
        <v>41</v>
      </c>
      <c r="G15" s="39"/>
      <c r="H15" s="39"/>
      <c r="I15" s="35" t="s">
        <v>44</v>
      </c>
      <c r="J15" s="30"/>
      <c r="K15" s="72"/>
      <c r="L15" s="39" t="s">
        <v>18</v>
      </c>
      <c r="M15" s="39"/>
      <c r="N15" s="39"/>
      <c r="O15" s="39" t="s">
        <v>42</v>
      </c>
      <c r="P15" s="39"/>
      <c r="Q15" s="66"/>
      <c r="R15" s="107" t="s">
        <v>46</v>
      </c>
      <c r="S15" s="107"/>
      <c r="T15" s="135"/>
    </row>
    <row r="16" spans="1:20" ht="12.75" customHeight="1">
      <c r="A16" s="14"/>
      <c r="B16" s="29"/>
      <c r="C16" s="29"/>
      <c r="D16" s="29"/>
      <c r="E16" s="54"/>
      <c r="F16" s="27" t="s">
        <v>49</v>
      </c>
      <c r="G16" s="66" t="s">
        <v>54</v>
      </c>
      <c r="H16" s="27"/>
      <c r="I16" s="39" t="s">
        <v>49</v>
      </c>
      <c r="J16" s="66" t="s">
        <v>54</v>
      </c>
      <c r="K16" s="27"/>
      <c r="L16" s="39" t="s">
        <v>49</v>
      </c>
      <c r="M16" s="66" t="s">
        <v>54</v>
      </c>
      <c r="N16" s="27"/>
      <c r="O16" s="39" t="s">
        <v>49</v>
      </c>
      <c r="P16" s="66" t="s">
        <v>54</v>
      </c>
      <c r="Q16" s="92"/>
      <c r="R16" s="39" t="s">
        <v>49</v>
      </c>
      <c r="S16" s="66" t="s">
        <v>54</v>
      </c>
      <c r="T16" s="136"/>
    </row>
    <row r="17" spans="1:20" ht="12.75" customHeight="1">
      <c r="A17" s="14"/>
      <c r="B17" s="33" t="s">
        <v>57</v>
      </c>
      <c r="C17" s="52"/>
      <c r="D17" s="35" t="s">
        <v>8</v>
      </c>
      <c r="E17" s="72"/>
      <c r="F17" s="39"/>
      <c r="G17" s="66"/>
      <c r="H17" s="27"/>
      <c r="I17" s="39"/>
      <c r="J17" s="66"/>
      <c r="K17" s="27"/>
      <c r="L17" s="39"/>
      <c r="M17" s="66"/>
      <c r="N17" s="27"/>
      <c r="O17" s="39"/>
      <c r="P17" s="66"/>
      <c r="Q17" s="92"/>
      <c r="R17" s="39"/>
      <c r="S17" s="66"/>
      <c r="T17" s="136"/>
    </row>
    <row r="18" spans="1:20" ht="12.75" customHeight="1">
      <c r="A18" s="14"/>
      <c r="B18" s="34"/>
      <c r="C18" s="54"/>
      <c r="D18" s="35" t="s">
        <v>43</v>
      </c>
      <c r="E18" s="72"/>
      <c r="F18" s="39"/>
      <c r="G18" s="66"/>
      <c r="H18" s="27"/>
      <c r="I18" s="39"/>
      <c r="J18" s="66"/>
      <c r="K18" s="27"/>
      <c r="L18" s="39"/>
      <c r="M18" s="66"/>
      <c r="N18" s="27"/>
      <c r="O18" s="39"/>
      <c r="P18" s="66"/>
      <c r="Q18" s="92"/>
      <c r="R18" s="39"/>
      <c r="S18" s="66"/>
      <c r="T18" s="136"/>
    </row>
    <row r="19" spans="1:20" ht="12.75" customHeight="1">
      <c r="A19" s="14"/>
      <c r="B19" s="35" t="s">
        <v>61</v>
      </c>
      <c r="C19" s="30"/>
      <c r="D19" s="30"/>
      <c r="E19" s="72"/>
      <c r="F19" s="66"/>
      <c r="G19" s="92"/>
      <c r="H19" s="27"/>
      <c r="I19" s="66"/>
      <c r="J19" s="92"/>
      <c r="K19" s="27"/>
      <c r="L19" s="66"/>
      <c r="M19" s="92"/>
      <c r="N19" s="27"/>
      <c r="O19" s="66"/>
      <c r="P19" s="92"/>
      <c r="Q19" s="92"/>
      <c r="R19" s="66"/>
      <c r="S19" s="92"/>
      <c r="T19" s="136"/>
    </row>
    <row r="20" spans="1:20" ht="12.75" customHeight="1">
      <c r="A20" s="14"/>
      <c r="B20" s="35" t="s">
        <v>45</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62</v>
      </c>
      <c r="G21" s="39"/>
      <c r="H21" s="39"/>
      <c r="I21" s="66" t="s">
        <v>63</v>
      </c>
      <c r="J21" s="92"/>
      <c r="K21" s="27"/>
      <c r="L21" s="35" t="s">
        <v>65</v>
      </c>
      <c r="M21" s="30"/>
      <c r="N21" s="72"/>
      <c r="O21" s="66" t="s">
        <v>66</v>
      </c>
      <c r="P21" s="92"/>
      <c r="Q21" s="92"/>
      <c r="R21" s="62"/>
      <c r="T21" s="138"/>
    </row>
    <row r="22" spans="1:20" ht="12.75" customHeight="1">
      <c r="A22" s="14"/>
      <c r="B22" s="29"/>
      <c r="C22" s="29"/>
      <c r="D22" s="29"/>
      <c r="E22" s="54"/>
      <c r="F22" s="27" t="s">
        <v>49</v>
      </c>
      <c r="G22" s="66" t="s">
        <v>54</v>
      </c>
      <c r="H22" s="27"/>
      <c r="I22" s="39" t="s">
        <v>49</v>
      </c>
      <c r="J22" s="66" t="s">
        <v>54</v>
      </c>
      <c r="K22" s="27"/>
      <c r="L22" s="39" t="s">
        <v>49</v>
      </c>
      <c r="M22" s="66" t="s">
        <v>54</v>
      </c>
      <c r="N22" s="27"/>
      <c r="O22" s="39" t="s">
        <v>49</v>
      </c>
      <c r="P22" s="66" t="s">
        <v>54</v>
      </c>
      <c r="Q22" s="92"/>
      <c r="R22" s="62"/>
      <c r="T22" s="138"/>
    </row>
    <row r="23" spans="1:20" ht="12.75" customHeight="1">
      <c r="A23" s="14"/>
      <c r="B23" s="33" t="s">
        <v>57</v>
      </c>
      <c r="C23" s="52"/>
      <c r="D23" s="35" t="s">
        <v>8</v>
      </c>
      <c r="E23" s="72"/>
      <c r="F23" s="39"/>
      <c r="G23" s="66"/>
      <c r="H23" s="27"/>
      <c r="I23" s="39"/>
      <c r="J23" s="66"/>
      <c r="K23" s="27"/>
      <c r="L23" s="39"/>
      <c r="M23" s="66"/>
      <c r="N23" s="27"/>
      <c r="O23" s="39"/>
      <c r="P23" s="66"/>
      <c r="Q23" s="92"/>
      <c r="R23" s="62"/>
      <c r="T23" s="138"/>
    </row>
    <row r="24" spans="1:20" ht="12.75" customHeight="1">
      <c r="A24" s="14"/>
      <c r="B24" s="34"/>
      <c r="C24" s="54"/>
      <c r="D24" s="35" t="s">
        <v>43</v>
      </c>
      <c r="E24" s="72"/>
      <c r="F24" s="39"/>
      <c r="G24" s="66"/>
      <c r="H24" s="27"/>
      <c r="I24" s="39"/>
      <c r="J24" s="66"/>
      <c r="K24" s="27"/>
      <c r="L24" s="39"/>
      <c r="M24" s="66"/>
      <c r="N24" s="27"/>
      <c r="O24" s="39"/>
      <c r="P24" s="66"/>
      <c r="Q24" s="92"/>
      <c r="R24" s="62"/>
      <c r="T24" s="138"/>
    </row>
    <row r="25" spans="1:20" ht="12.75" customHeight="1">
      <c r="A25" s="14"/>
      <c r="B25" s="35" t="s">
        <v>61</v>
      </c>
      <c r="C25" s="30"/>
      <c r="D25" s="30"/>
      <c r="E25" s="72"/>
      <c r="F25" s="66"/>
      <c r="G25" s="92"/>
      <c r="H25" s="27"/>
      <c r="I25" s="66"/>
      <c r="J25" s="92"/>
      <c r="K25" s="27"/>
      <c r="L25" s="66"/>
      <c r="M25" s="92"/>
      <c r="N25" s="27"/>
      <c r="O25" s="39"/>
      <c r="P25" s="39"/>
      <c r="Q25" s="66"/>
      <c r="R25" s="62"/>
      <c r="T25" s="138"/>
    </row>
    <row r="26" spans="1:20" ht="12.75" customHeight="1">
      <c r="A26" s="14"/>
      <c r="B26" s="35" t="s">
        <v>45</v>
      </c>
      <c r="C26" s="30"/>
      <c r="D26" s="30"/>
      <c r="E26" s="72"/>
      <c r="F26" s="87"/>
      <c r="G26" s="94"/>
      <c r="H26" s="98"/>
      <c r="I26" s="87"/>
      <c r="J26" s="94"/>
      <c r="K26" s="98"/>
      <c r="L26" s="87"/>
      <c r="M26" s="94"/>
      <c r="N26" s="98"/>
      <c r="O26" s="118"/>
      <c r="P26" s="118"/>
      <c r="Q26" s="87"/>
      <c r="R26" s="62"/>
      <c r="T26" s="138"/>
    </row>
    <row r="27" spans="1:20" s="2" customFormat="1" ht="13.5" customHeight="1">
      <c r="A27" s="15"/>
      <c r="B27" s="36" t="s">
        <v>24</v>
      </c>
      <c r="C27" s="55"/>
      <c r="D27" s="55"/>
      <c r="E27" s="73"/>
      <c r="F27" s="66" t="s">
        <v>70</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48</v>
      </c>
      <c r="G28" s="95"/>
      <c r="H28" s="95"/>
      <c r="I28" s="105" t="s">
        <v>26</v>
      </c>
      <c r="J28" s="105"/>
      <c r="K28" s="105"/>
      <c r="L28" s="105"/>
      <c r="M28" s="105" t="s">
        <v>69</v>
      </c>
      <c r="N28" s="105"/>
      <c r="O28" s="105"/>
      <c r="P28" s="105"/>
      <c r="Q28" s="105" t="s">
        <v>71</v>
      </c>
      <c r="R28" s="105"/>
      <c r="S28" s="105"/>
      <c r="T28" s="140"/>
    </row>
    <row r="29" spans="1:20" s="2" customFormat="1" ht="13.5" customHeight="1">
      <c r="A29" s="15"/>
      <c r="B29" s="37"/>
      <c r="C29" s="56"/>
      <c r="D29" s="56"/>
      <c r="E29" s="74"/>
      <c r="F29" s="88" t="s">
        <v>73</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75</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68</v>
      </c>
      <c r="G31" s="95"/>
      <c r="H31" s="95"/>
      <c r="I31" s="66"/>
      <c r="J31" s="92"/>
      <c r="K31" s="92"/>
      <c r="L31" s="27"/>
      <c r="M31" s="66"/>
      <c r="N31" s="92"/>
      <c r="O31" s="92"/>
      <c r="P31" s="27"/>
      <c r="Q31" s="66"/>
      <c r="R31" s="123"/>
      <c r="S31" s="123"/>
      <c r="T31" s="133"/>
    </row>
    <row r="32" spans="1:20" ht="12.75" customHeight="1">
      <c r="A32" s="17" t="s">
        <v>76</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58</v>
      </c>
      <c r="C33" s="40"/>
      <c r="D33" s="40"/>
      <c r="E33" s="40"/>
      <c r="F33" s="44" t="s">
        <v>77</v>
      </c>
      <c r="G33" s="60"/>
      <c r="H33" s="60"/>
      <c r="I33" s="60"/>
      <c r="J33" s="60"/>
      <c r="K33" s="60"/>
      <c r="L33" s="60"/>
      <c r="M33" s="60"/>
      <c r="N33" s="60"/>
      <c r="O33" s="60"/>
      <c r="P33" s="60"/>
      <c r="Q33" s="60"/>
      <c r="R33" s="47"/>
      <c r="S33" s="47"/>
      <c r="T33" s="141"/>
    </row>
    <row r="34" spans="1:21" ht="12.75" customHeight="1">
      <c r="A34" s="17"/>
      <c r="B34" s="40" t="s">
        <v>52</v>
      </c>
      <c r="C34" s="40"/>
      <c r="D34" s="40"/>
      <c r="E34" s="40"/>
      <c r="F34" s="44" t="s">
        <v>78</v>
      </c>
      <c r="G34" s="60"/>
      <c r="H34" s="60"/>
      <c r="I34" s="60"/>
      <c r="J34" s="60"/>
      <c r="K34" s="60"/>
      <c r="L34" s="60"/>
      <c r="M34" s="60"/>
      <c r="N34" s="60"/>
      <c r="O34" s="60"/>
      <c r="P34" s="60"/>
      <c r="Q34" s="60"/>
      <c r="R34" s="47"/>
      <c r="S34" s="47"/>
      <c r="T34" s="141"/>
    </row>
    <row r="35" spans="1:21" ht="12.75" customHeight="1">
      <c r="A35" s="17"/>
      <c r="B35" s="41" t="s">
        <v>59</v>
      </c>
      <c r="C35" s="58"/>
      <c r="D35" s="58"/>
      <c r="E35" s="76"/>
      <c r="F35" s="89" t="s">
        <v>33</v>
      </c>
      <c r="G35" s="53"/>
      <c r="H35" s="99" t="s">
        <v>79</v>
      </c>
      <c r="I35" s="99"/>
      <c r="J35" s="99"/>
      <c r="K35" s="99"/>
      <c r="L35" s="99"/>
      <c r="M35" s="99"/>
      <c r="N35" s="99"/>
      <c r="O35" s="99"/>
      <c r="P35" s="99"/>
      <c r="Q35" s="121"/>
      <c r="R35" s="124"/>
      <c r="S35" s="126"/>
      <c r="T35" s="142"/>
    </row>
    <row r="36" spans="1:21" ht="12.75" customHeight="1">
      <c r="A36" s="17"/>
      <c r="B36" s="42"/>
      <c r="C36" s="4"/>
      <c r="D36" s="4"/>
      <c r="E36" s="77"/>
      <c r="F36" s="89"/>
      <c r="G36" s="53"/>
      <c r="H36" s="100" t="s">
        <v>80</v>
      </c>
      <c r="I36" s="100"/>
      <c r="J36" s="100" t="s">
        <v>82</v>
      </c>
      <c r="K36" s="100"/>
      <c r="L36" s="100" t="s">
        <v>83</v>
      </c>
      <c r="M36" s="100"/>
      <c r="N36" s="100" t="s">
        <v>84</v>
      </c>
      <c r="O36" s="100"/>
      <c r="P36" s="100" t="s">
        <v>22</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86</v>
      </c>
      <c r="G38" s="39"/>
      <c r="H38" s="39" t="s">
        <v>21</v>
      </c>
      <c r="I38" s="66"/>
      <c r="J38" s="107" t="s">
        <v>87</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89</v>
      </c>
      <c r="C41" s="60"/>
      <c r="D41" s="60"/>
      <c r="E41" s="79"/>
      <c r="F41" s="66" t="s">
        <v>90</v>
      </c>
      <c r="G41" s="92"/>
      <c r="H41" s="92"/>
      <c r="I41" s="92"/>
      <c r="J41" s="92"/>
      <c r="K41" s="92"/>
      <c r="L41" s="92"/>
      <c r="M41" s="92"/>
      <c r="N41" s="92"/>
      <c r="O41" s="92"/>
      <c r="P41" s="92"/>
      <c r="Q41" s="92"/>
      <c r="R41" s="47"/>
      <c r="S41" s="47"/>
      <c r="T41" s="141"/>
    </row>
    <row r="42" spans="1:21" ht="12.75" customHeight="1">
      <c r="A42" s="17"/>
      <c r="B42" s="40" t="s">
        <v>91</v>
      </c>
      <c r="C42" s="40"/>
      <c r="D42" s="40"/>
      <c r="E42" s="40"/>
      <c r="F42" s="86"/>
      <c r="G42" s="93"/>
      <c r="H42" s="93"/>
      <c r="I42" s="93"/>
      <c r="J42" s="93"/>
      <c r="K42" s="93"/>
      <c r="L42" s="93"/>
      <c r="M42" s="93"/>
      <c r="N42" s="93"/>
      <c r="O42" s="93"/>
      <c r="P42" s="93"/>
      <c r="Q42" s="93"/>
      <c r="R42" s="47"/>
      <c r="S42" s="47"/>
      <c r="T42" s="141"/>
    </row>
    <row r="43" spans="1:21" ht="12.75" customHeight="1">
      <c r="A43" s="17"/>
      <c r="B43" s="44" t="s">
        <v>51</v>
      </c>
      <c r="C43" s="60"/>
      <c r="D43" s="60"/>
      <c r="E43" s="79"/>
      <c r="F43" s="66" t="s">
        <v>92</v>
      </c>
      <c r="G43" s="92"/>
      <c r="H43" s="92"/>
      <c r="I43" s="92"/>
      <c r="J43" s="92"/>
      <c r="K43" s="92"/>
      <c r="L43" s="92"/>
      <c r="M43" s="92"/>
      <c r="N43" s="92"/>
      <c r="O43" s="92"/>
      <c r="P43" s="92"/>
      <c r="Q43" s="92"/>
      <c r="R43" s="47"/>
      <c r="S43" s="47"/>
      <c r="T43" s="141"/>
    </row>
    <row r="44" spans="1:21" ht="12.75" customHeight="1">
      <c r="A44" s="17"/>
      <c r="B44" s="40" t="s">
        <v>93</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85</v>
      </c>
      <c r="C46" s="40"/>
      <c r="D46" s="40"/>
      <c r="E46" s="40"/>
      <c r="F46" s="66"/>
      <c r="G46" s="92"/>
      <c r="H46" s="92"/>
      <c r="I46" s="92"/>
      <c r="J46" s="92"/>
      <c r="K46" s="92"/>
      <c r="L46" s="92"/>
      <c r="M46" s="92"/>
      <c r="N46" s="92"/>
      <c r="O46" s="92"/>
      <c r="P46" s="92"/>
      <c r="Q46" s="92"/>
      <c r="R46" s="47"/>
      <c r="S46" s="47"/>
      <c r="T46" s="141"/>
    </row>
    <row r="47" spans="1:21" ht="12.75" customHeight="1">
      <c r="A47" s="17"/>
      <c r="B47" s="40" t="s">
        <v>94</v>
      </c>
      <c r="C47" s="40"/>
      <c r="D47" s="40"/>
      <c r="E47" s="40"/>
      <c r="F47" s="34" t="s">
        <v>95</v>
      </c>
      <c r="G47" s="29"/>
      <c r="H47" s="29"/>
      <c r="I47" s="54"/>
      <c r="J47" s="34" t="s">
        <v>96</v>
      </c>
      <c r="K47" s="29"/>
      <c r="L47" s="29"/>
      <c r="M47" s="54"/>
      <c r="N47" s="66"/>
      <c r="O47" s="46"/>
      <c r="P47" s="46"/>
      <c r="Q47" s="46"/>
      <c r="R47" s="123"/>
      <c r="S47" s="123"/>
      <c r="T47" s="133"/>
    </row>
    <row r="48" spans="1:21" ht="12.75" customHeight="1">
      <c r="A48" s="17"/>
      <c r="B48" s="45"/>
      <c r="C48" s="45"/>
      <c r="D48" s="45"/>
      <c r="E48" s="45"/>
      <c r="F48" s="66" t="s">
        <v>97</v>
      </c>
      <c r="G48" s="92"/>
      <c r="H48" s="92"/>
      <c r="I48" s="27"/>
      <c r="J48" s="108" t="s">
        <v>99</v>
      </c>
      <c r="K48" s="111"/>
      <c r="L48" s="28"/>
      <c r="M48" s="52"/>
      <c r="N48" s="116" t="s">
        <v>100</v>
      </c>
      <c r="O48" s="89"/>
      <c r="P48" s="1"/>
      <c r="Q48" s="1"/>
      <c r="R48" s="56"/>
      <c r="S48" s="56"/>
      <c r="T48" s="138"/>
    </row>
    <row r="49" spans="1:20" ht="12.75" customHeight="1">
      <c r="A49" s="17"/>
      <c r="B49" s="45"/>
      <c r="C49" s="45"/>
      <c r="D49" s="45"/>
      <c r="E49" s="45"/>
      <c r="F49" s="66" t="s">
        <v>101</v>
      </c>
      <c r="G49" s="92"/>
      <c r="H49" s="92"/>
      <c r="I49" s="27"/>
      <c r="J49" s="66"/>
      <c r="K49" s="46"/>
      <c r="L49" s="46"/>
      <c r="M49" s="46"/>
      <c r="N49" s="46"/>
      <c r="O49" s="46"/>
      <c r="P49" s="46"/>
      <c r="Q49" s="46"/>
      <c r="R49" s="123"/>
      <c r="S49" s="123"/>
      <c r="T49" s="133"/>
    </row>
    <row r="50" spans="1:20" ht="12.75" customHeight="1">
      <c r="A50" s="18" t="s">
        <v>102</v>
      </c>
      <c r="B50" s="46"/>
      <c r="C50" s="46"/>
      <c r="D50" s="46"/>
      <c r="E50" s="80"/>
      <c r="F50" s="66" t="s">
        <v>40</v>
      </c>
      <c r="G50" s="27"/>
      <c r="H50" s="101"/>
      <c r="I50" s="101"/>
      <c r="J50" s="109"/>
      <c r="K50" s="112"/>
      <c r="L50" s="100" t="s">
        <v>103</v>
      </c>
      <c r="M50" s="100"/>
      <c r="N50" s="100"/>
      <c r="O50" s="119"/>
      <c r="P50" s="46"/>
      <c r="Q50" s="46"/>
      <c r="R50" s="46"/>
      <c r="S50" s="46"/>
      <c r="T50" s="139"/>
    </row>
    <row r="51" spans="1:20" ht="26.25" customHeight="1">
      <c r="A51" s="19" t="s">
        <v>17</v>
      </c>
      <c r="B51" s="47"/>
      <c r="C51" s="47"/>
      <c r="D51" s="47"/>
      <c r="E51" s="81"/>
      <c r="F51" s="66"/>
      <c r="G51" s="92"/>
      <c r="H51" s="92"/>
      <c r="I51" s="92"/>
      <c r="J51" s="92"/>
      <c r="K51" s="92"/>
      <c r="L51" s="92"/>
      <c r="M51" s="92"/>
      <c r="N51" s="92"/>
      <c r="O51" s="92"/>
      <c r="P51" s="92"/>
      <c r="Q51" s="92"/>
      <c r="R51" s="47"/>
      <c r="S51" s="47"/>
      <c r="T51" s="141"/>
    </row>
    <row r="52" spans="1:20" ht="39" customHeight="1">
      <c r="A52" s="20" t="s">
        <v>105</v>
      </c>
      <c r="B52" s="48"/>
      <c r="C52" s="48"/>
      <c r="D52" s="48"/>
      <c r="E52" s="48"/>
      <c r="F52" s="90" t="s">
        <v>107</v>
      </c>
      <c r="G52" s="96"/>
      <c r="H52" s="96"/>
      <c r="I52" s="96"/>
      <c r="J52" s="96"/>
      <c r="K52" s="96"/>
      <c r="L52" s="96"/>
      <c r="M52" s="96"/>
      <c r="N52" s="96"/>
      <c r="O52" s="96"/>
      <c r="P52" s="96"/>
      <c r="Q52" s="96"/>
      <c r="R52" s="125"/>
      <c r="S52" s="125"/>
      <c r="T52" s="144"/>
    </row>
    <row r="53" spans="1:20" ht="12.75" customHeight="1">
      <c r="A53" s="21" t="s">
        <v>64</v>
      </c>
    </row>
    <row r="54" spans="1:20" ht="12.75" customHeight="1">
      <c r="A54" s="22" t="s">
        <v>109</v>
      </c>
      <c r="B54" s="49"/>
      <c r="C54" s="49"/>
      <c r="D54" s="49"/>
      <c r="E54" s="49"/>
      <c r="F54" s="49"/>
      <c r="G54" s="49"/>
      <c r="H54" s="49"/>
      <c r="I54" s="49"/>
      <c r="J54" s="49"/>
      <c r="K54" s="49"/>
      <c r="L54" s="49"/>
      <c r="M54" s="49"/>
      <c r="N54" s="49"/>
      <c r="O54" s="49"/>
      <c r="P54" s="49"/>
      <c r="Q54" s="49"/>
      <c r="R54" s="49"/>
      <c r="S54" s="49"/>
      <c r="T54" s="49"/>
    </row>
    <row r="55" spans="1:20" ht="12.75" customHeight="1">
      <c r="A55" s="22" t="s">
        <v>111</v>
      </c>
      <c r="B55" s="49"/>
      <c r="C55" s="49"/>
      <c r="D55" s="49"/>
      <c r="E55" s="49"/>
      <c r="F55" s="49"/>
      <c r="G55" s="49"/>
      <c r="H55" s="49"/>
      <c r="I55" s="49"/>
      <c r="J55" s="49"/>
      <c r="K55" s="49"/>
      <c r="L55" s="49"/>
      <c r="M55" s="49"/>
      <c r="N55" s="49"/>
      <c r="O55" s="49"/>
      <c r="P55" s="49"/>
      <c r="Q55" s="49"/>
      <c r="R55" s="49"/>
      <c r="S55" s="49"/>
      <c r="T55" s="49"/>
    </row>
    <row r="56" spans="1:20" ht="12.75" customHeight="1">
      <c r="A56" s="22" t="s">
        <v>113</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114</v>
      </c>
      <c r="B57" s="22"/>
      <c r="C57" s="22"/>
      <c r="D57" s="22"/>
      <c r="E57" s="22"/>
      <c r="F57" s="22"/>
      <c r="G57" s="22"/>
      <c r="H57" s="22"/>
      <c r="I57" s="22"/>
      <c r="J57" s="22"/>
      <c r="K57" s="22"/>
      <c r="L57" s="22"/>
      <c r="M57" s="22"/>
      <c r="N57" s="22"/>
      <c r="O57" s="22"/>
      <c r="P57" s="22"/>
      <c r="Q57" s="22"/>
      <c r="R57" s="3"/>
      <c r="S57" s="3"/>
      <c r="T57" s="3"/>
    </row>
    <row r="58" spans="1:20" ht="12.75" customHeight="1">
      <c r="A58" s="22" t="s">
        <v>115</v>
      </c>
      <c r="B58" s="49"/>
      <c r="C58" s="49"/>
      <c r="D58" s="49"/>
      <c r="E58" s="49"/>
      <c r="F58" s="49"/>
      <c r="G58" s="49"/>
      <c r="H58" s="49"/>
      <c r="I58" s="49"/>
      <c r="J58" s="49"/>
      <c r="K58" s="49"/>
      <c r="L58" s="49"/>
      <c r="M58" s="49"/>
      <c r="N58" s="49"/>
      <c r="O58" s="49"/>
      <c r="P58" s="49"/>
      <c r="Q58" s="49"/>
      <c r="R58" s="49"/>
      <c r="S58" s="49"/>
      <c r="T58" s="49"/>
    </row>
    <row r="59" spans="1:20" ht="12.75" customHeight="1">
      <c r="A59" s="22" t="s">
        <v>116</v>
      </c>
      <c r="B59" s="49"/>
      <c r="C59" s="49"/>
      <c r="D59" s="49"/>
      <c r="E59" s="49"/>
      <c r="F59" s="49"/>
      <c r="G59" s="49"/>
      <c r="H59" s="49"/>
      <c r="I59" s="49"/>
      <c r="J59" s="49"/>
      <c r="K59" s="49"/>
      <c r="L59" s="49"/>
      <c r="M59" s="49"/>
      <c r="N59" s="49"/>
      <c r="O59" s="49"/>
      <c r="P59" s="49"/>
      <c r="Q59" s="49"/>
      <c r="R59" s="49"/>
      <c r="S59" s="49"/>
      <c r="T59" s="49"/>
    </row>
    <row r="60" spans="1:20" ht="12.75" customHeight="1">
      <c r="A60" s="22" t="s">
        <v>117</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S85"/>
  <sheetViews>
    <sheetView showGridLines="0" tabSelected="1" view="pageBreakPreview" zoomScaleNormal="106" zoomScaleSheetLayoutView="100" workbookViewId="0">
      <selection activeCell="AK2" sqref="AK2:AN2"/>
    </sheetView>
  </sheetViews>
  <sheetFormatPr defaultColWidth="8.25" defaultRowHeight="21" customHeight="1"/>
  <cols>
    <col min="1" max="1" width="2.625" style="145" customWidth="1"/>
    <col min="2" max="2" width="1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42" width="8.25" style="145"/>
    <col min="43" max="44" width="45.75" style="145" customWidth="1"/>
    <col min="45" max="45" width="32.125" style="145" customWidth="1"/>
    <col min="46" max="16384" width="8.25" style="145"/>
  </cols>
  <sheetData>
    <row r="1" spans="1:45" ht="20.100000000000001" customHeight="1">
      <c r="A1" s="148" t="s">
        <v>36</v>
      </c>
      <c r="C1" s="169"/>
      <c r="D1" s="169"/>
      <c r="E1" s="169"/>
      <c r="F1" s="169"/>
      <c r="G1" s="169"/>
      <c r="H1" s="169"/>
      <c r="I1" s="169"/>
      <c r="J1" s="169"/>
      <c r="K1" s="169"/>
      <c r="L1" s="169"/>
      <c r="M1" s="169"/>
      <c r="N1" s="169"/>
      <c r="O1" s="169"/>
      <c r="P1" s="169"/>
      <c r="Q1" s="169"/>
      <c r="R1" s="169"/>
      <c r="S1" s="169"/>
      <c r="T1" s="169"/>
      <c r="U1" s="169"/>
      <c r="V1" s="169"/>
      <c r="W1" s="169"/>
      <c r="X1" s="156"/>
      <c r="Y1" s="156"/>
      <c r="Z1" s="149"/>
      <c r="AA1" s="149"/>
      <c r="AB1" s="149"/>
      <c r="AC1" s="149"/>
      <c r="AD1" s="198"/>
      <c r="AE1" s="198"/>
      <c r="AF1" s="198"/>
      <c r="AG1" s="198"/>
      <c r="AH1" s="198"/>
      <c r="AI1" s="197" t="s">
        <v>118</v>
      </c>
      <c r="AJ1" s="197"/>
      <c r="AK1" s="203" t="s">
        <v>164</v>
      </c>
      <c r="AL1" s="203"/>
      <c r="AM1" s="203"/>
      <c r="AN1" s="203"/>
    </row>
    <row r="2" spans="1:45" ht="18" customHeight="1">
      <c r="A2" s="149"/>
      <c r="B2" s="161"/>
      <c r="C2" s="161"/>
      <c r="D2" s="161"/>
      <c r="E2" s="161"/>
      <c r="F2" s="161"/>
      <c r="G2" s="161"/>
      <c r="H2" s="161"/>
      <c r="I2" s="161"/>
      <c r="J2" s="161"/>
      <c r="K2" s="161"/>
      <c r="L2" s="161"/>
      <c r="M2" s="193">
        <v>2024</v>
      </c>
      <c r="N2" s="193"/>
      <c r="O2" s="193"/>
      <c r="P2" s="193"/>
      <c r="Q2" s="195" t="s">
        <v>121</v>
      </c>
      <c r="R2" s="195"/>
      <c r="S2" s="193">
        <v>5</v>
      </c>
      <c r="T2" s="193"/>
      <c r="U2" s="195" t="s">
        <v>122</v>
      </c>
      <c r="V2" s="195"/>
      <c r="W2" s="161"/>
      <c r="X2" s="161"/>
      <c r="Y2" s="161"/>
      <c r="Z2" s="149"/>
      <c r="AA2" s="149"/>
      <c r="AC2" s="197"/>
      <c r="AD2" s="161"/>
      <c r="AE2" s="161"/>
      <c r="AF2" s="161"/>
      <c r="AG2" s="161"/>
      <c r="AH2" s="161"/>
      <c r="AI2" s="197" t="s">
        <v>123</v>
      </c>
      <c r="AJ2" s="197"/>
      <c r="AK2" s="204"/>
      <c r="AL2" s="204"/>
      <c r="AM2" s="204"/>
      <c r="AN2" s="204"/>
    </row>
    <row r="3" spans="1:45"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201" t="s">
        <v>124</v>
      </c>
      <c r="AJ3" s="197"/>
      <c r="AK3" s="205" t="s">
        <v>162</v>
      </c>
      <c r="AL3" s="205"/>
      <c r="AM3" s="205"/>
      <c r="AN3" s="205"/>
    </row>
    <row r="4" spans="1:45"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201" t="s">
        <v>125</v>
      </c>
      <c r="AJ4" s="197"/>
      <c r="AK4" s="205"/>
      <c r="AL4" s="205"/>
      <c r="AM4" s="205"/>
      <c r="AN4" s="205"/>
    </row>
    <row r="5" spans="1:45" ht="18" customHeight="1">
      <c r="A5" s="150"/>
      <c r="B5" s="150"/>
      <c r="C5" s="150"/>
      <c r="D5" s="150"/>
      <c r="E5" s="150"/>
      <c r="F5" s="150"/>
      <c r="G5" s="150"/>
      <c r="H5" s="150"/>
      <c r="I5" s="150"/>
      <c r="J5" s="150"/>
      <c r="K5" s="150"/>
      <c r="L5" s="150"/>
      <c r="M5" s="150"/>
      <c r="N5" s="150"/>
      <c r="O5" s="150"/>
      <c r="P5" s="150"/>
      <c r="Q5" s="150"/>
      <c r="R5" s="150"/>
      <c r="S5" s="150"/>
      <c r="T5" s="150"/>
      <c r="U5" s="150"/>
      <c r="V5" s="150"/>
      <c r="W5" s="150"/>
      <c r="Y5" s="196"/>
      <c r="Z5" s="196"/>
      <c r="AA5" s="196"/>
      <c r="AB5" s="149"/>
      <c r="AC5" s="149"/>
      <c r="AD5" s="199"/>
      <c r="AE5" s="199"/>
      <c r="AF5" s="199"/>
      <c r="AG5" s="199"/>
      <c r="AH5" s="199"/>
      <c r="AI5" s="202" t="s">
        <v>199</v>
      </c>
      <c r="AJ5" s="202"/>
      <c r="AK5" s="205" t="s">
        <v>200</v>
      </c>
      <c r="AL5" s="205"/>
      <c r="AM5" s="205"/>
      <c r="AN5" s="205"/>
    </row>
    <row r="6" spans="1:45" ht="18" customHeight="1">
      <c r="A6" s="150"/>
      <c r="B6" s="150"/>
      <c r="C6" s="150"/>
      <c r="D6" s="150"/>
      <c r="E6" s="150"/>
      <c r="F6" s="150"/>
      <c r="G6" s="150"/>
      <c r="H6" s="150"/>
      <c r="I6" s="150"/>
      <c r="J6" s="150"/>
      <c r="K6" s="150"/>
      <c r="L6" s="150"/>
      <c r="M6" s="150"/>
      <c r="N6" s="150"/>
      <c r="O6" s="150"/>
      <c r="P6" s="150"/>
      <c r="Q6" s="150"/>
      <c r="R6" s="150"/>
      <c r="S6" s="150"/>
      <c r="U6" s="150"/>
      <c r="V6" s="150"/>
      <c r="W6" s="150"/>
      <c r="Y6" s="196"/>
      <c r="Z6" s="196"/>
      <c r="AA6" s="196"/>
      <c r="AB6" s="149"/>
      <c r="AC6" s="196"/>
      <c r="AD6" s="196"/>
      <c r="AE6" s="196"/>
      <c r="AF6" s="196"/>
      <c r="AG6" s="197" t="s">
        <v>238</v>
      </c>
      <c r="AH6" s="200">
        <v>40</v>
      </c>
      <c r="AI6" s="200"/>
      <c r="AJ6" s="200"/>
      <c r="AK6" s="196" t="s">
        <v>126</v>
      </c>
      <c r="AL6" s="207">
        <v>160</v>
      </c>
      <c r="AM6" s="196" t="s">
        <v>127</v>
      </c>
      <c r="AN6" s="149"/>
    </row>
    <row r="7" spans="1:45" ht="17.25" customHeight="1">
      <c r="A7" s="149"/>
      <c r="B7" s="155"/>
      <c r="C7" s="155"/>
      <c r="D7" s="155"/>
      <c r="E7" s="155"/>
      <c r="F7" s="155"/>
      <c r="G7" s="155"/>
      <c r="H7" s="155"/>
      <c r="I7" s="155"/>
      <c r="J7" s="155"/>
      <c r="K7" s="155"/>
      <c r="L7" s="155"/>
      <c r="M7" s="155"/>
      <c r="N7" s="155"/>
      <c r="O7" s="155"/>
      <c r="P7" s="155"/>
      <c r="Q7" s="155"/>
      <c r="R7" s="155"/>
      <c r="S7" s="155"/>
      <c r="T7" s="155"/>
      <c r="U7" s="155"/>
      <c r="V7" s="155"/>
      <c r="W7" s="155"/>
      <c r="X7" s="161"/>
      <c r="Y7" s="161"/>
      <c r="Z7" s="161"/>
      <c r="AA7" s="161"/>
      <c r="AB7" s="161"/>
      <c r="AC7" s="161"/>
      <c r="AD7" s="161"/>
      <c r="AE7" s="161"/>
      <c r="AF7" s="161"/>
      <c r="AG7" s="161"/>
      <c r="AH7" s="161"/>
      <c r="AI7" s="161"/>
      <c r="AJ7" s="161"/>
      <c r="AK7" s="161"/>
      <c r="AL7" s="161"/>
      <c r="AM7" s="149"/>
      <c r="AN7" s="149"/>
      <c r="AS7" s="214"/>
    </row>
    <row r="8" spans="1:45" ht="15" customHeight="1">
      <c r="A8" s="151" t="s">
        <v>128</v>
      </c>
      <c r="B8" s="162" t="s">
        <v>152</v>
      </c>
      <c r="C8" s="170" t="s">
        <v>240</v>
      </c>
      <c r="D8" s="157" t="s">
        <v>241</v>
      </c>
      <c r="E8" s="153" t="s">
        <v>242</v>
      </c>
      <c r="F8" s="186" t="s">
        <v>239</v>
      </c>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3" t="s">
        <v>19</v>
      </c>
      <c r="AL8" s="160" t="s">
        <v>243</v>
      </c>
      <c r="AM8" s="212" t="s">
        <v>244</v>
      </c>
      <c r="AN8" s="212"/>
    </row>
    <row r="9" spans="1:45" ht="15" customHeight="1">
      <c r="A9" s="151"/>
      <c r="B9" s="163"/>
      <c r="C9" s="171"/>
      <c r="D9" s="157"/>
      <c r="E9" s="153"/>
      <c r="F9" s="157" t="s">
        <v>131</v>
      </c>
      <c r="G9" s="157"/>
      <c r="H9" s="157"/>
      <c r="I9" s="157"/>
      <c r="J9" s="157"/>
      <c r="K9" s="157"/>
      <c r="L9" s="157"/>
      <c r="M9" s="157" t="s">
        <v>132</v>
      </c>
      <c r="N9" s="157"/>
      <c r="O9" s="157"/>
      <c r="P9" s="157"/>
      <c r="Q9" s="157"/>
      <c r="R9" s="157"/>
      <c r="S9" s="157"/>
      <c r="T9" s="157" t="s">
        <v>133</v>
      </c>
      <c r="U9" s="157"/>
      <c r="V9" s="157"/>
      <c r="W9" s="157"/>
      <c r="X9" s="157"/>
      <c r="Y9" s="157"/>
      <c r="Z9" s="157"/>
      <c r="AA9" s="157" t="s">
        <v>134</v>
      </c>
      <c r="AB9" s="157"/>
      <c r="AC9" s="157"/>
      <c r="AD9" s="157"/>
      <c r="AE9" s="157"/>
      <c r="AF9" s="157"/>
      <c r="AG9" s="157"/>
      <c r="AH9" s="157" t="s">
        <v>135</v>
      </c>
      <c r="AI9" s="157"/>
      <c r="AJ9" s="157"/>
      <c r="AK9" s="183"/>
      <c r="AL9" s="160"/>
      <c r="AM9" s="212"/>
      <c r="AN9" s="212"/>
    </row>
    <row r="10" spans="1:45" ht="15" customHeight="1">
      <c r="A10" s="151"/>
      <c r="B10" s="164" t="s">
        <v>163</v>
      </c>
      <c r="C10" s="171"/>
      <c r="D10" s="157"/>
      <c r="E10" s="153"/>
      <c r="F10" s="187">
        <f>DATE($M$2,$S$2,1)</f>
        <v>45413</v>
      </c>
      <c r="G10" s="187">
        <f>DATE($M$2,$S$2,2)</f>
        <v>45414</v>
      </c>
      <c r="H10" s="187">
        <f>DATE($M$2,$S$2,3)</f>
        <v>45415</v>
      </c>
      <c r="I10" s="187">
        <f>DATE($M$2,$S$2,4)</f>
        <v>45416</v>
      </c>
      <c r="J10" s="187">
        <f>DATE($M$2,$S$2,5)</f>
        <v>45417</v>
      </c>
      <c r="K10" s="187">
        <f>DATE($M$2,$S$2,6)</f>
        <v>45418</v>
      </c>
      <c r="L10" s="187">
        <f>DATE($M$2,$S$2,7)</f>
        <v>45419</v>
      </c>
      <c r="M10" s="187">
        <f>DATE($M$2,$S$2,8)</f>
        <v>45420</v>
      </c>
      <c r="N10" s="187">
        <f>DATE($M$2,$S$2,9)</f>
        <v>45421</v>
      </c>
      <c r="O10" s="187">
        <f>DATE($M$2,$S$2,10)</f>
        <v>45422</v>
      </c>
      <c r="P10" s="187">
        <f>DATE($M$2,$S$2,11)</f>
        <v>45423</v>
      </c>
      <c r="Q10" s="187">
        <f>DATE($M$2,$S$2,12)</f>
        <v>45424</v>
      </c>
      <c r="R10" s="187">
        <f>DATE($M$2,$S$2,13)</f>
        <v>45425</v>
      </c>
      <c r="S10" s="187">
        <f>DATE($M$2,$S$2,14)</f>
        <v>45426</v>
      </c>
      <c r="T10" s="187">
        <f>DATE($M$2,$S$2,15)</f>
        <v>45427</v>
      </c>
      <c r="U10" s="187">
        <f>DATE($M$2,$S$2,16)</f>
        <v>45428</v>
      </c>
      <c r="V10" s="187">
        <f>DATE($M$2,$S$2,17)</f>
        <v>45429</v>
      </c>
      <c r="W10" s="187">
        <f>DATE($M$2,$S$2,18)</f>
        <v>45430</v>
      </c>
      <c r="X10" s="187">
        <f>DATE($M$2,$S$2,19)</f>
        <v>45431</v>
      </c>
      <c r="Y10" s="187">
        <f>DATE($M$2,$S$2,20)</f>
        <v>45432</v>
      </c>
      <c r="Z10" s="187">
        <f>DATE($M$2,$S$2,21)</f>
        <v>45433</v>
      </c>
      <c r="AA10" s="187">
        <f>DATE($M$2,$S$2,22)</f>
        <v>45434</v>
      </c>
      <c r="AB10" s="187">
        <f>DATE($M$2,$S$2,23)</f>
        <v>45435</v>
      </c>
      <c r="AC10" s="187">
        <f>DATE($M$2,$S$2,24)</f>
        <v>45436</v>
      </c>
      <c r="AD10" s="187">
        <f>DATE($M$2,$S$2,25)</f>
        <v>45437</v>
      </c>
      <c r="AE10" s="187">
        <f>DATE($M$2,$S$2,26)</f>
        <v>45438</v>
      </c>
      <c r="AF10" s="187">
        <f>DATE($M$2,$S$2,27)</f>
        <v>45439</v>
      </c>
      <c r="AG10" s="187">
        <f>DATE($M$2,$S$2,28)</f>
        <v>45440</v>
      </c>
      <c r="AH10" s="187">
        <f>IF(DAY(EOMONTH(F10,0))&lt;29,"",DATE($M$2,$S$2,29))</f>
        <v>45441</v>
      </c>
      <c r="AI10" s="187">
        <f>IF(DAY(EOMONTH(F10,0))&lt;30,"",DATE($M$2,$S$2,30))</f>
        <v>45442</v>
      </c>
      <c r="AJ10" s="187">
        <f>IF(DAY(EOMONTH(F10,0))&lt;31,"",DATE($M$2,$S$2,31))</f>
        <v>45443</v>
      </c>
      <c r="AK10" s="183"/>
      <c r="AL10" s="160"/>
      <c r="AM10" s="212"/>
      <c r="AN10" s="212"/>
    </row>
    <row r="11" spans="1:45" ht="15" customHeight="1">
      <c r="A11" s="151"/>
      <c r="B11" s="165"/>
      <c r="C11" s="172"/>
      <c r="D11" s="157"/>
      <c r="E11" s="153"/>
      <c r="F11" s="188">
        <f>DATE($M$2,$S$2,1)</f>
        <v>45413</v>
      </c>
      <c r="G11" s="188">
        <f>DATE($M$2,$S$2,2)</f>
        <v>45414</v>
      </c>
      <c r="H11" s="188">
        <f>DATE($M$2,$S$2,3)</f>
        <v>45415</v>
      </c>
      <c r="I11" s="188">
        <f>DATE($M$2,$S$2,4)</f>
        <v>45416</v>
      </c>
      <c r="J11" s="188">
        <f>DATE($M$2,$S$2,5)</f>
        <v>45417</v>
      </c>
      <c r="K11" s="188">
        <f>DATE($M$2,$S$2,6)</f>
        <v>45418</v>
      </c>
      <c r="L11" s="188">
        <f>DATE($M$2,$S$2,7)</f>
        <v>45419</v>
      </c>
      <c r="M11" s="188">
        <f>DATE($M$2,$S$2,8)</f>
        <v>45420</v>
      </c>
      <c r="N11" s="188">
        <f>DATE($M$2,$S$2,9)</f>
        <v>45421</v>
      </c>
      <c r="O11" s="188">
        <f>DATE($M$2,$S$2,10)</f>
        <v>45422</v>
      </c>
      <c r="P11" s="188">
        <f>DATE($M$2,$S$2,11)</f>
        <v>45423</v>
      </c>
      <c r="Q11" s="188">
        <f>DATE($M$2,$S$2,12)</f>
        <v>45424</v>
      </c>
      <c r="R11" s="188">
        <f>DATE($M$2,$S$2,13)</f>
        <v>45425</v>
      </c>
      <c r="S11" s="188">
        <f>DATE($M$2,$S$2,14)</f>
        <v>45426</v>
      </c>
      <c r="T11" s="188">
        <f>DATE($M$2,$S$2,15)</f>
        <v>45427</v>
      </c>
      <c r="U11" s="188">
        <f>DATE($M$2,$S$2,16)</f>
        <v>45428</v>
      </c>
      <c r="V11" s="188">
        <f>DATE($M$2,$S$2,17)</f>
        <v>45429</v>
      </c>
      <c r="W11" s="188">
        <f>DATE($M$2,$S$2,18)</f>
        <v>45430</v>
      </c>
      <c r="X11" s="188">
        <f>DATE($M$2,$S$2,19)</f>
        <v>45431</v>
      </c>
      <c r="Y11" s="188">
        <f>DATE($M$2,$S$2,20)</f>
        <v>45432</v>
      </c>
      <c r="Z11" s="188">
        <f>DATE($M$2,$S$2,21)</f>
        <v>45433</v>
      </c>
      <c r="AA11" s="188">
        <f>DATE($M$2,$S$2,22)</f>
        <v>45434</v>
      </c>
      <c r="AB11" s="188">
        <f>DATE($M$2,$S$2,23)</f>
        <v>45435</v>
      </c>
      <c r="AC11" s="188">
        <f>DATE($M$2,$S$2,24)</f>
        <v>45436</v>
      </c>
      <c r="AD11" s="188">
        <f>DATE($M$2,$S$2,25)</f>
        <v>45437</v>
      </c>
      <c r="AE11" s="188">
        <f>DATE($M$2,$S$2,26)</f>
        <v>45438</v>
      </c>
      <c r="AF11" s="188">
        <f>DATE($M$2,$S$2,27)</f>
        <v>45439</v>
      </c>
      <c r="AG11" s="188">
        <f>DATE($M$2,$S$2,28)</f>
        <v>45440</v>
      </c>
      <c r="AH11" s="188">
        <f>IF(DAY(EOMONTH(F11,0))&lt;29,"",DATE($M$2,$S$2,29))</f>
        <v>45441</v>
      </c>
      <c r="AI11" s="188">
        <f>IF(DAY(EOMONTH(F11,0))&lt;30,"",DATE($M$2,$S$2,30))</f>
        <v>45442</v>
      </c>
      <c r="AJ11" s="188">
        <f>IF(DAY(EOMONTH(F11,0))&lt;31,"",DATE($M$2,$S$2,31))</f>
        <v>45443</v>
      </c>
      <c r="AK11" s="183"/>
      <c r="AL11" s="160"/>
      <c r="AM11" s="212"/>
      <c r="AN11" s="212"/>
    </row>
    <row r="12" spans="1:45" ht="18" customHeight="1">
      <c r="A12" s="152">
        <v>1</v>
      </c>
      <c r="B12" s="166" t="s">
        <v>165</v>
      </c>
      <c r="C12" s="173" t="s">
        <v>143</v>
      </c>
      <c r="D12" s="178"/>
      <c r="E12" s="184" t="s">
        <v>143</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6">
        <f t="shared" ref="AK12:AK32" si="0">+SUM(F12:AJ12)</f>
        <v>0</v>
      </c>
      <c r="AL12" s="208">
        <f t="shared" ref="AL12:AL32" si="1">IF($AK$3="４週",AK12/4,AK12/(DAY(EOMONTH($F$10,0))/7))</f>
        <v>0</v>
      </c>
      <c r="AM12" s="213"/>
      <c r="AN12" s="213"/>
    </row>
    <row r="13" spans="1:45" ht="18" customHeight="1">
      <c r="A13" s="152">
        <v>2</v>
      </c>
      <c r="B13" s="166" t="s">
        <v>183</v>
      </c>
      <c r="C13" s="173" t="s">
        <v>145</v>
      </c>
      <c r="D13" s="178"/>
      <c r="E13" s="184" t="s">
        <v>145</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6">
        <f t="shared" si="0"/>
        <v>0</v>
      </c>
      <c r="AL13" s="208">
        <f t="shared" si="1"/>
        <v>0</v>
      </c>
      <c r="AM13" s="213"/>
      <c r="AN13" s="213"/>
    </row>
    <row r="14" spans="1:45" ht="18" customHeight="1">
      <c r="A14" s="152">
        <v>3</v>
      </c>
      <c r="B14" s="166" t="s">
        <v>203</v>
      </c>
      <c r="C14" s="173" t="s">
        <v>147</v>
      </c>
      <c r="D14" s="178"/>
      <c r="E14" s="184" t="s">
        <v>147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6">
        <f t="shared" si="0"/>
        <v>0</v>
      </c>
      <c r="AL14" s="208">
        <f t="shared" si="1"/>
        <v>0</v>
      </c>
      <c r="AM14" s="213"/>
      <c r="AN14" s="213"/>
    </row>
    <row r="15" spans="1:45" ht="18" customHeight="1">
      <c r="A15" s="152">
        <v>4</v>
      </c>
      <c r="B15" s="166" t="s">
        <v>205</v>
      </c>
      <c r="C15" s="173" t="s">
        <v>150</v>
      </c>
      <c r="D15" s="178"/>
      <c r="E15" s="184" t="s">
        <v>150</v>
      </c>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6">
        <f t="shared" si="0"/>
        <v>0</v>
      </c>
      <c r="AL15" s="208">
        <f t="shared" si="1"/>
        <v>0</v>
      </c>
      <c r="AM15" s="213"/>
      <c r="AN15" s="213"/>
    </row>
    <row r="16" spans="1:45" ht="18" customHeight="1">
      <c r="A16" s="152">
        <v>5</v>
      </c>
      <c r="B16" s="166"/>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6">
        <f t="shared" si="0"/>
        <v>0</v>
      </c>
      <c r="AL16" s="208">
        <f t="shared" si="1"/>
        <v>0</v>
      </c>
      <c r="AM16" s="213"/>
      <c r="AN16" s="213"/>
    </row>
    <row r="17" spans="1:40" ht="18" customHeight="1">
      <c r="A17" s="152">
        <v>6</v>
      </c>
      <c r="B17" s="166"/>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6">
        <f t="shared" si="0"/>
        <v>0</v>
      </c>
      <c r="AL17" s="208">
        <f t="shared" si="1"/>
        <v>0</v>
      </c>
      <c r="AM17" s="213"/>
      <c r="AN17" s="213"/>
    </row>
    <row r="18" spans="1:40" ht="18" customHeight="1">
      <c r="A18" s="152">
        <v>7</v>
      </c>
      <c r="B18" s="166"/>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6">
        <f t="shared" si="0"/>
        <v>0</v>
      </c>
      <c r="AL18" s="208">
        <f t="shared" si="1"/>
        <v>0</v>
      </c>
      <c r="AM18" s="213"/>
      <c r="AN18" s="213"/>
    </row>
    <row r="19" spans="1:40" ht="18" customHeight="1">
      <c r="A19" s="152">
        <v>8</v>
      </c>
      <c r="B19" s="166"/>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6">
        <f t="shared" si="0"/>
        <v>0</v>
      </c>
      <c r="AL19" s="208">
        <f t="shared" si="1"/>
        <v>0</v>
      </c>
      <c r="AM19" s="213"/>
      <c r="AN19" s="213"/>
    </row>
    <row r="20" spans="1:40" ht="18" customHeight="1">
      <c r="A20" s="152">
        <v>9</v>
      </c>
      <c r="B20" s="166"/>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6">
        <f t="shared" si="0"/>
        <v>0</v>
      </c>
      <c r="AL20" s="208">
        <f t="shared" si="1"/>
        <v>0</v>
      </c>
      <c r="AM20" s="213"/>
      <c r="AN20" s="213"/>
    </row>
    <row r="21" spans="1:40" ht="18" customHeight="1">
      <c r="A21" s="152">
        <v>10</v>
      </c>
      <c r="B21" s="166"/>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6">
        <f t="shared" si="0"/>
        <v>0</v>
      </c>
      <c r="AL21" s="208">
        <f t="shared" si="1"/>
        <v>0</v>
      </c>
      <c r="AM21" s="213"/>
      <c r="AN21" s="213"/>
    </row>
    <row r="22" spans="1:40" ht="18" customHeight="1">
      <c r="A22" s="152">
        <v>11</v>
      </c>
      <c r="B22" s="166"/>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6">
        <f t="shared" si="0"/>
        <v>0</v>
      </c>
      <c r="AL22" s="208">
        <f t="shared" si="1"/>
        <v>0</v>
      </c>
      <c r="AM22" s="213"/>
      <c r="AN22" s="213"/>
    </row>
    <row r="23" spans="1:40" ht="18" customHeight="1">
      <c r="A23" s="152">
        <v>12</v>
      </c>
      <c r="B23" s="166"/>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6">
        <f t="shared" si="0"/>
        <v>0</v>
      </c>
      <c r="AL23" s="208">
        <f t="shared" si="1"/>
        <v>0</v>
      </c>
      <c r="AM23" s="213"/>
      <c r="AN23" s="213"/>
    </row>
    <row r="24" spans="1:40" ht="18" customHeight="1">
      <c r="A24" s="152">
        <v>13</v>
      </c>
      <c r="B24" s="166"/>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6">
        <f t="shared" si="0"/>
        <v>0</v>
      </c>
      <c r="AL24" s="208">
        <f t="shared" si="1"/>
        <v>0</v>
      </c>
      <c r="AM24" s="213"/>
      <c r="AN24" s="213"/>
    </row>
    <row r="25" spans="1:40" ht="18" customHeight="1">
      <c r="A25" s="152">
        <v>14</v>
      </c>
      <c r="B25" s="166"/>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6">
        <f t="shared" si="0"/>
        <v>0</v>
      </c>
      <c r="AL25" s="208">
        <f t="shared" si="1"/>
        <v>0</v>
      </c>
      <c r="AM25" s="213"/>
      <c r="AN25" s="213"/>
    </row>
    <row r="26" spans="1:40" ht="18" customHeight="1">
      <c r="A26" s="152">
        <v>15</v>
      </c>
      <c r="B26" s="166"/>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6">
        <f t="shared" si="0"/>
        <v>0</v>
      </c>
      <c r="AL26" s="208">
        <f t="shared" si="1"/>
        <v>0</v>
      </c>
      <c r="AM26" s="213"/>
      <c r="AN26" s="213"/>
    </row>
    <row r="27" spans="1:40" ht="18" customHeight="1">
      <c r="A27" s="152">
        <v>16</v>
      </c>
      <c r="B27" s="166"/>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6">
        <f t="shared" si="0"/>
        <v>0</v>
      </c>
      <c r="AL27" s="208">
        <f t="shared" si="1"/>
        <v>0</v>
      </c>
      <c r="AM27" s="213"/>
      <c r="AN27" s="213"/>
    </row>
    <row r="28" spans="1:40" ht="18" customHeight="1">
      <c r="A28" s="152">
        <v>17</v>
      </c>
      <c r="B28" s="166"/>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6">
        <f t="shared" si="0"/>
        <v>0</v>
      </c>
      <c r="AL28" s="208">
        <f t="shared" si="1"/>
        <v>0</v>
      </c>
      <c r="AM28" s="213"/>
      <c r="AN28" s="213"/>
    </row>
    <row r="29" spans="1:40" ht="18" customHeight="1">
      <c r="A29" s="152">
        <v>18</v>
      </c>
      <c r="B29" s="166"/>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6">
        <f t="shared" si="0"/>
        <v>0</v>
      </c>
      <c r="AL29" s="208">
        <f t="shared" si="1"/>
        <v>0</v>
      </c>
      <c r="AM29" s="213"/>
      <c r="AN29" s="213"/>
    </row>
    <row r="30" spans="1:40" ht="18" customHeight="1">
      <c r="A30" s="152">
        <v>19</v>
      </c>
      <c r="B30" s="166"/>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6">
        <f t="shared" si="0"/>
        <v>0</v>
      </c>
      <c r="AL30" s="208">
        <f t="shared" si="1"/>
        <v>0</v>
      </c>
      <c r="AM30" s="213"/>
      <c r="AN30" s="213"/>
    </row>
    <row r="31" spans="1:40" ht="18" customHeight="1">
      <c r="A31" s="152">
        <v>20</v>
      </c>
      <c r="B31" s="166"/>
      <c r="C31" s="173"/>
      <c r="D31" s="178"/>
      <c r="E31" s="184"/>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206">
        <f t="shared" si="0"/>
        <v>0</v>
      </c>
      <c r="AL31" s="208">
        <f t="shared" si="1"/>
        <v>0</v>
      </c>
      <c r="AM31" s="213"/>
      <c r="AN31" s="213"/>
    </row>
    <row r="32" spans="1:40" ht="18" customHeight="1">
      <c r="A32" s="153" t="s">
        <v>119</v>
      </c>
      <c r="B32" s="154"/>
      <c r="C32" s="154"/>
      <c r="D32" s="154"/>
      <c r="E32" s="154"/>
      <c r="F32" s="174">
        <f t="shared" ref="F32:AJ32" si="2">+SUM(F12:F31)</f>
        <v>0</v>
      </c>
      <c r="G32" s="174">
        <f t="shared" si="2"/>
        <v>0</v>
      </c>
      <c r="H32" s="174">
        <f t="shared" si="2"/>
        <v>0</v>
      </c>
      <c r="I32" s="174">
        <f t="shared" si="2"/>
        <v>0</v>
      </c>
      <c r="J32" s="174">
        <f t="shared" si="2"/>
        <v>0</v>
      </c>
      <c r="K32" s="174">
        <f t="shared" si="2"/>
        <v>0</v>
      </c>
      <c r="L32" s="174">
        <f t="shared" si="2"/>
        <v>0</v>
      </c>
      <c r="M32" s="174">
        <f t="shared" si="2"/>
        <v>0</v>
      </c>
      <c r="N32" s="174">
        <f t="shared" si="2"/>
        <v>0</v>
      </c>
      <c r="O32" s="174">
        <f t="shared" si="2"/>
        <v>0</v>
      </c>
      <c r="P32" s="174">
        <f t="shared" si="2"/>
        <v>0</v>
      </c>
      <c r="Q32" s="174">
        <f t="shared" si="2"/>
        <v>0</v>
      </c>
      <c r="R32" s="174">
        <f t="shared" si="2"/>
        <v>0</v>
      </c>
      <c r="S32" s="174">
        <f t="shared" si="2"/>
        <v>0</v>
      </c>
      <c r="T32" s="174">
        <f t="shared" si="2"/>
        <v>0</v>
      </c>
      <c r="U32" s="174">
        <f t="shared" si="2"/>
        <v>0</v>
      </c>
      <c r="V32" s="174">
        <f t="shared" si="2"/>
        <v>0</v>
      </c>
      <c r="W32" s="174">
        <f t="shared" si="2"/>
        <v>0</v>
      </c>
      <c r="X32" s="174">
        <f t="shared" si="2"/>
        <v>0</v>
      </c>
      <c r="Y32" s="174">
        <f t="shared" si="2"/>
        <v>0</v>
      </c>
      <c r="Z32" s="174">
        <f t="shared" si="2"/>
        <v>0</v>
      </c>
      <c r="AA32" s="174">
        <f t="shared" si="2"/>
        <v>0</v>
      </c>
      <c r="AB32" s="174">
        <f t="shared" si="2"/>
        <v>0</v>
      </c>
      <c r="AC32" s="174">
        <f t="shared" si="2"/>
        <v>0</v>
      </c>
      <c r="AD32" s="174">
        <f t="shared" si="2"/>
        <v>0</v>
      </c>
      <c r="AE32" s="174">
        <f t="shared" si="2"/>
        <v>0</v>
      </c>
      <c r="AF32" s="174">
        <f t="shared" si="2"/>
        <v>0</v>
      </c>
      <c r="AG32" s="174">
        <f t="shared" si="2"/>
        <v>0</v>
      </c>
      <c r="AH32" s="174">
        <f t="shared" si="2"/>
        <v>0</v>
      </c>
      <c r="AI32" s="174">
        <f t="shared" si="2"/>
        <v>0</v>
      </c>
      <c r="AJ32" s="174">
        <f t="shared" si="2"/>
        <v>0</v>
      </c>
      <c r="AK32" s="206">
        <f t="shared" si="0"/>
        <v>0</v>
      </c>
      <c r="AL32" s="208">
        <f t="shared" si="1"/>
        <v>0</v>
      </c>
      <c r="AM32" s="151"/>
      <c r="AN32" s="151"/>
    </row>
    <row r="33" spans="1:43" ht="18" customHeight="1">
      <c r="A33" s="154" t="s">
        <v>136</v>
      </c>
      <c r="B33" s="154"/>
      <c r="C33" s="154"/>
      <c r="D33" s="154"/>
      <c r="E33" s="185"/>
      <c r="F33" s="189">
        <v>12</v>
      </c>
      <c r="G33" s="189">
        <v>20</v>
      </c>
      <c r="H33" s="189">
        <v>12</v>
      </c>
      <c r="I33" s="189">
        <v>20</v>
      </c>
      <c r="J33" s="189">
        <v>12</v>
      </c>
      <c r="K33" s="189">
        <v>20</v>
      </c>
      <c r="L33" s="189">
        <v>12</v>
      </c>
      <c r="M33" s="189">
        <v>20</v>
      </c>
      <c r="N33" s="189">
        <v>12</v>
      </c>
      <c r="O33" s="189">
        <v>20</v>
      </c>
      <c r="P33" s="189">
        <v>12</v>
      </c>
      <c r="Q33" s="189">
        <v>20</v>
      </c>
      <c r="R33" s="189">
        <v>12</v>
      </c>
      <c r="S33" s="189">
        <v>20</v>
      </c>
      <c r="T33" s="189">
        <v>12</v>
      </c>
      <c r="U33" s="189">
        <v>20</v>
      </c>
      <c r="V33" s="189">
        <v>12</v>
      </c>
      <c r="W33" s="189">
        <v>20</v>
      </c>
      <c r="X33" s="189">
        <v>12</v>
      </c>
      <c r="Y33" s="189">
        <v>20</v>
      </c>
      <c r="Z33" s="189">
        <v>12</v>
      </c>
      <c r="AA33" s="189">
        <v>20</v>
      </c>
      <c r="AB33" s="189">
        <v>12</v>
      </c>
      <c r="AC33" s="189">
        <v>20</v>
      </c>
      <c r="AD33" s="189">
        <v>12</v>
      </c>
      <c r="AE33" s="189">
        <v>20</v>
      </c>
      <c r="AF33" s="189">
        <v>12</v>
      </c>
      <c r="AG33" s="189">
        <v>20</v>
      </c>
      <c r="AH33" s="189">
        <v>12</v>
      </c>
      <c r="AI33" s="189">
        <v>20</v>
      </c>
      <c r="AJ33" s="189">
        <v>20</v>
      </c>
      <c r="AK33" s="174"/>
      <c r="AL33" s="209"/>
      <c r="AM33" s="151"/>
      <c r="AN33" s="151"/>
    </row>
    <row r="34" spans="1:43" ht="15" customHeight="1">
      <c r="A34" s="155"/>
      <c r="B34" s="155"/>
      <c r="C34" s="155"/>
      <c r="D34" s="155"/>
      <c r="E34" s="155"/>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5"/>
      <c r="AL34" s="155"/>
      <c r="AM34" s="149"/>
    </row>
    <row r="35" spans="1:43" ht="15" customHeight="1">
      <c r="A35" s="155"/>
      <c r="B35" s="155"/>
      <c r="C35" s="155"/>
      <c r="D35" s="155"/>
      <c r="E35" s="155"/>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5"/>
      <c r="AL35" s="155"/>
      <c r="AM35" s="149"/>
    </row>
    <row r="36" spans="1:43" ht="15" customHeight="1">
      <c r="A36" s="155"/>
      <c r="B36" s="155"/>
      <c r="C36" s="155"/>
      <c r="D36" s="155"/>
      <c r="E36" s="155"/>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55"/>
      <c r="AL36" s="155"/>
      <c r="AM36" s="149"/>
    </row>
    <row r="37" spans="1:43" ht="15" customHeight="1">
      <c r="A37" s="155"/>
      <c r="B37" s="155"/>
      <c r="C37" s="155"/>
      <c r="D37" s="155"/>
      <c r="E37" s="155"/>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55"/>
      <c r="AL37" s="155"/>
      <c r="AM37" s="149"/>
    </row>
    <row r="38" spans="1:43" ht="21" customHeight="1">
      <c r="A38" s="156" t="s">
        <v>130</v>
      </c>
      <c r="B38" s="155"/>
      <c r="C38" s="155"/>
      <c r="D38" s="155"/>
      <c r="E38" s="155"/>
      <c r="F38" s="155"/>
      <c r="G38" s="147"/>
      <c r="H38" s="147"/>
      <c r="I38" s="147"/>
      <c r="J38" s="147"/>
      <c r="K38" s="147"/>
      <c r="L38" s="147"/>
      <c r="M38" s="147"/>
      <c r="N38" s="147"/>
      <c r="O38" s="147"/>
      <c r="AM38" s="155"/>
      <c r="AN38" s="149"/>
    </row>
    <row r="39" spans="1:43" ht="24.95" customHeight="1">
      <c r="A39" s="157"/>
      <c r="B39" s="157"/>
      <c r="C39" s="157"/>
      <c r="D39" s="179">
        <v>4</v>
      </c>
      <c r="E39" s="179">
        <v>5</v>
      </c>
      <c r="F39" s="179">
        <v>6</v>
      </c>
      <c r="G39" s="179"/>
      <c r="H39" s="179"/>
      <c r="I39" s="179">
        <v>7</v>
      </c>
      <c r="J39" s="179"/>
      <c r="K39" s="179"/>
      <c r="L39" s="179">
        <v>8</v>
      </c>
      <c r="M39" s="179"/>
      <c r="N39" s="179"/>
      <c r="O39" s="179">
        <v>9</v>
      </c>
      <c r="P39" s="179"/>
      <c r="Q39" s="179"/>
      <c r="R39" s="179">
        <v>10</v>
      </c>
      <c r="S39" s="179"/>
      <c r="T39" s="179"/>
      <c r="U39" s="179">
        <v>11</v>
      </c>
      <c r="V39" s="179"/>
      <c r="W39" s="179"/>
      <c r="X39" s="179">
        <v>12</v>
      </c>
      <c r="Y39" s="179"/>
      <c r="Z39" s="179"/>
      <c r="AA39" s="179">
        <v>1</v>
      </c>
      <c r="AB39" s="179"/>
      <c r="AC39" s="179"/>
      <c r="AD39" s="179">
        <v>2</v>
      </c>
      <c r="AE39" s="179"/>
      <c r="AF39" s="179"/>
      <c r="AG39" s="179">
        <v>3</v>
      </c>
      <c r="AH39" s="179"/>
      <c r="AI39" s="179"/>
      <c r="AJ39" s="157" t="s">
        <v>188</v>
      </c>
      <c r="AK39" s="157"/>
      <c r="AL39" s="160" t="s">
        <v>189</v>
      </c>
      <c r="AM39" s="181"/>
      <c r="AN39" s="181"/>
      <c r="AO39" s="181"/>
      <c r="AP39" s="181"/>
      <c r="AQ39" s="181"/>
    </row>
    <row r="40" spans="1:43" ht="18" customHeight="1">
      <c r="A40" s="158" t="s">
        <v>190</v>
      </c>
      <c r="B40" s="158"/>
      <c r="C40" s="158"/>
      <c r="D40" s="180">
        <v>1400</v>
      </c>
      <c r="E40" s="180">
        <v>1310</v>
      </c>
      <c r="F40" s="190">
        <v>1400</v>
      </c>
      <c r="G40" s="191"/>
      <c r="H40" s="192"/>
      <c r="I40" s="190">
        <v>1470</v>
      </c>
      <c r="J40" s="191"/>
      <c r="K40" s="192"/>
      <c r="L40" s="190">
        <v>1470</v>
      </c>
      <c r="M40" s="191"/>
      <c r="N40" s="192"/>
      <c r="O40" s="190">
        <v>1330</v>
      </c>
      <c r="P40" s="191"/>
      <c r="Q40" s="192"/>
      <c r="R40" s="190">
        <v>1400</v>
      </c>
      <c r="S40" s="191"/>
      <c r="T40" s="192"/>
      <c r="U40" s="190">
        <v>1400</v>
      </c>
      <c r="V40" s="191"/>
      <c r="W40" s="192"/>
      <c r="X40" s="190">
        <v>1330</v>
      </c>
      <c r="Y40" s="191"/>
      <c r="Z40" s="192"/>
      <c r="AA40" s="190">
        <v>1330</v>
      </c>
      <c r="AB40" s="191"/>
      <c r="AC40" s="192"/>
      <c r="AD40" s="190">
        <v>1330</v>
      </c>
      <c r="AE40" s="191"/>
      <c r="AF40" s="192"/>
      <c r="AG40" s="190">
        <v>1400</v>
      </c>
      <c r="AH40" s="191"/>
      <c r="AI40" s="192"/>
      <c r="AJ40" s="177">
        <f>SUM(D40:AI40)</f>
        <v>16570</v>
      </c>
      <c r="AK40" s="177"/>
      <c r="AL40" s="210">
        <f>ROUNDUP(AJ40/AJ41,1)</f>
        <v>70</v>
      </c>
      <c r="AM40" s="181"/>
      <c r="AN40" s="181"/>
      <c r="AO40" s="181"/>
      <c r="AP40" s="181"/>
      <c r="AQ40" s="181"/>
    </row>
    <row r="41" spans="1:43" ht="18" customHeight="1">
      <c r="A41" s="158" t="s">
        <v>191</v>
      </c>
      <c r="B41" s="158"/>
      <c r="C41" s="158"/>
      <c r="D41" s="180">
        <v>20</v>
      </c>
      <c r="E41" s="180">
        <v>19</v>
      </c>
      <c r="F41" s="180">
        <v>20</v>
      </c>
      <c r="G41" s="180"/>
      <c r="H41" s="180"/>
      <c r="I41" s="180">
        <v>21</v>
      </c>
      <c r="J41" s="180"/>
      <c r="K41" s="180"/>
      <c r="L41" s="180">
        <v>21</v>
      </c>
      <c r="M41" s="180"/>
      <c r="N41" s="180"/>
      <c r="O41" s="180">
        <v>19</v>
      </c>
      <c r="P41" s="180"/>
      <c r="Q41" s="180"/>
      <c r="R41" s="180">
        <v>20</v>
      </c>
      <c r="S41" s="180"/>
      <c r="T41" s="180"/>
      <c r="U41" s="180">
        <v>20</v>
      </c>
      <c r="V41" s="180"/>
      <c r="W41" s="180"/>
      <c r="X41" s="180">
        <v>19</v>
      </c>
      <c r="Y41" s="180"/>
      <c r="Z41" s="180"/>
      <c r="AA41" s="180">
        <v>19</v>
      </c>
      <c r="AB41" s="180"/>
      <c r="AC41" s="180"/>
      <c r="AD41" s="180">
        <v>19</v>
      </c>
      <c r="AE41" s="180"/>
      <c r="AF41" s="180"/>
      <c r="AG41" s="180">
        <v>20</v>
      </c>
      <c r="AH41" s="180"/>
      <c r="AI41" s="180"/>
      <c r="AJ41" s="177">
        <f>+SUM(D41:AI41)</f>
        <v>237</v>
      </c>
      <c r="AK41" s="177"/>
      <c r="AL41" s="211"/>
      <c r="AM41" s="181"/>
      <c r="AN41" s="181"/>
      <c r="AO41" s="181"/>
      <c r="AP41" s="181"/>
      <c r="AQ41" s="181"/>
    </row>
    <row r="42" spans="1:43" ht="5.0999999999999996" customHeight="1">
      <c r="A42" s="159"/>
      <c r="B42" s="159"/>
      <c r="C42" s="159"/>
      <c r="D42" s="181"/>
      <c r="E42" s="181"/>
      <c r="F42" s="181"/>
      <c r="G42" s="181"/>
      <c r="H42" s="181"/>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94"/>
      <c r="AK42" s="147"/>
      <c r="AL42" s="155"/>
      <c r="AM42" s="155"/>
      <c r="AN42" s="149"/>
    </row>
    <row r="43" spans="1:43" ht="18" customHeight="1">
      <c r="A43" s="156" t="s">
        <v>169</v>
      </c>
      <c r="B43" s="147"/>
      <c r="D43" s="147"/>
      <c r="E43" s="147"/>
      <c r="F43" s="147"/>
      <c r="G43" s="147"/>
      <c r="H43" s="147"/>
      <c r="I43" s="181"/>
      <c r="J43" s="181"/>
      <c r="K43" s="181"/>
      <c r="L43" s="181"/>
      <c r="M43" s="181"/>
      <c r="N43" s="181"/>
      <c r="O43" s="147"/>
      <c r="P43" s="147"/>
      <c r="Q43" s="147"/>
      <c r="R43" s="147"/>
      <c r="S43" s="147"/>
      <c r="T43" s="147"/>
      <c r="U43" s="147"/>
      <c r="V43" s="147"/>
      <c r="W43" s="155"/>
      <c r="X43" s="147"/>
      <c r="Y43" s="147"/>
      <c r="Z43" s="147"/>
      <c r="AA43" s="147"/>
      <c r="AB43" s="147"/>
      <c r="AC43" s="147"/>
      <c r="AD43" s="147"/>
      <c r="AE43" s="147"/>
      <c r="AF43" s="147"/>
      <c r="AG43" s="147"/>
      <c r="AH43" s="147"/>
      <c r="AI43" s="147"/>
      <c r="AJ43" s="194"/>
      <c r="AK43" s="147"/>
      <c r="AL43" s="155"/>
      <c r="AM43" s="155"/>
      <c r="AN43" s="149"/>
    </row>
    <row r="44" spans="1:43" ht="24.95" customHeight="1">
      <c r="A44" s="157" t="s">
        <v>74</v>
      </c>
      <c r="B44" s="157"/>
      <c r="C44" s="157" t="s">
        <v>183</v>
      </c>
      <c r="D44" s="157"/>
      <c r="E44" s="160" t="s">
        <v>106</v>
      </c>
      <c r="F44" s="160"/>
      <c r="G44" s="160"/>
      <c r="H44" s="160"/>
      <c r="I44" s="181"/>
      <c r="J44" s="181"/>
      <c r="K44" s="181"/>
      <c r="L44" s="181"/>
      <c r="M44" s="181"/>
      <c r="N44" s="181"/>
      <c r="O44" s="181"/>
      <c r="P44" s="181"/>
      <c r="Q44" s="181"/>
      <c r="R44" s="181"/>
      <c r="S44" s="181"/>
      <c r="T44" s="181"/>
      <c r="U44" s="181"/>
      <c r="W44" s="155"/>
      <c r="X44" s="147"/>
      <c r="Y44" s="147"/>
      <c r="Z44" s="147"/>
      <c r="AA44" s="147"/>
      <c r="AB44" s="147"/>
      <c r="AC44" s="147"/>
      <c r="AD44" s="147"/>
      <c r="AE44" s="147"/>
      <c r="AF44" s="147"/>
      <c r="AG44" s="147"/>
      <c r="AH44" s="147"/>
      <c r="AI44" s="147"/>
      <c r="AJ44" s="194"/>
      <c r="AK44" s="147"/>
      <c r="AL44" s="155"/>
      <c r="AM44" s="155"/>
      <c r="AN44" s="149"/>
    </row>
    <row r="45" spans="1:43" ht="18" customHeight="1">
      <c r="A45" s="160" t="s">
        <v>50</v>
      </c>
      <c r="B45" s="160"/>
      <c r="C45" s="174">
        <f>ROUNDDOWN(IF(AL40&lt;=60,1,1+ROUNDUP((AL40-60)/40,0)),1)</f>
        <v>2</v>
      </c>
      <c r="D45" s="174"/>
      <c r="E45" s="174">
        <f>ROUNDDOWN(AL40/10,1)</f>
        <v>7</v>
      </c>
      <c r="F45" s="174"/>
      <c r="G45" s="174"/>
      <c r="H45" s="174"/>
      <c r="I45" s="181"/>
      <c r="J45" s="181"/>
      <c r="K45" s="181"/>
      <c r="L45" s="181"/>
      <c r="M45" s="181"/>
      <c r="N45" s="181"/>
      <c r="O45" s="181"/>
      <c r="P45" s="181"/>
      <c r="Q45" s="181"/>
      <c r="R45" s="181"/>
      <c r="S45" s="181"/>
      <c r="T45" s="181"/>
      <c r="U45" s="181"/>
      <c r="W45" s="155"/>
      <c r="X45" s="147"/>
      <c r="Y45" s="147"/>
      <c r="Z45" s="147"/>
      <c r="AA45" s="147"/>
      <c r="AB45" s="147"/>
      <c r="AC45" s="147"/>
      <c r="AD45" s="147"/>
      <c r="AE45" s="147"/>
      <c r="AF45" s="147"/>
      <c r="AG45" s="147"/>
      <c r="AH45" s="147"/>
      <c r="AI45" s="147"/>
      <c r="AJ45" s="194"/>
      <c r="AK45" s="147"/>
      <c r="AL45" s="155"/>
      <c r="AM45" s="155"/>
      <c r="AN45" s="149"/>
    </row>
    <row r="46" spans="1:43" ht="5.0999999999999996" customHeight="1">
      <c r="A46" s="159"/>
      <c r="B46" s="159"/>
      <c r="C46" s="159"/>
      <c r="D46" s="159"/>
      <c r="E46" s="159"/>
      <c r="F46" s="159"/>
      <c r="G46" s="159"/>
      <c r="H46" s="159"/>
      <c r="I46" s="159"/>
      <c r="J46" s="147"/>
      <c r="K46" s="147"/>
      <c r="L46" s="147"/>
      <c r="M46" s="194"/>
      <c r="N46" s="147"/>
      <c r="O46" s="147"/>
      <c r="P46" s="147"/>
      <c r="Q46" s="181"/>
      <c r="W46" s="155"/>
      <c r="X46" s="147"/>
      <c r="Y46" s="147"/>
      <c r="Z46" s="147"/>
      <c r="AA46" s="147"/>
      <c r="AB46" s="147"/>
      <c r="AC46" s="147"/>
      <c r="AD46" s="147"/>
      <c r="AE46" s="147"/>
      <c r="AF46" s="147"/>
      <c r="AG46" s="147"/>
      <c r="AH46" s="147"/>
      <c r="AI46" s="147"/>
      <c r="AJ46" s="194"/>
      <c r="AK46" s="147"/>
      <c r="AL46" s="155"/>
      <c r="AM46" s="155"/>
      <c r="AN46" s="149"/>
    </row>
    <row r="47" spans="1:43" ht="21" customHeight="1">
      <c r="A47" s="156" t="s">
        <v>173</v>
      </c>
      <c r="B47" s="145"/>
      <c r="C47" s="161"/>
      <c r="D47" s="161"/>
      <c r="E47" s="161"/>
      <c r="F47" s="161"/>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61"/>
      <c r="AM47" s="161"/>
      <c r="AN47" s="149"/>
    </row>
    <row r="48" spans="1:43" ht="24.95" customHeight="1">
      <c r="A48" s="149"/>
      <c r="B48" s="155"/>
      <c r="C48" s="175" t="e">
        <f>IF(VLOOKUP($AK$1,[1]選択肢!$A$1:$J$32,C53,FALSE)=0,"-",VLOOKUP($AK$1,[1]選択肢!$A$1:$J$32,C53,FALSE))</f>
        <v>#N/A</v>
      </c>
      <c r="D48" s="182"/>
      <c r="E48" s="160" t="e">
        <f>IF(VLOOKUP($AK$1,[1]選択肢!$A$1:$J$32,E53,FALSE)=0,"-",VLOOKUP($AK$1,[1]選択肢!$A$1:$J$32,E53,FALSE))</f>
        <v>#N/A</v>
      </c>
      <c r="F48" s="160"/>
      <c r="G48" s="160"/>
      <c r="H48" s="160"/>
      <c r="I48" s="175" t="e">
        <f>IF(VLOOKUP($AK$1,[1]選択肢!$A$1:$J$32,I53,FALSE)=0,"-",VLOOKUP($AK$1,[1]選択肢!$A$1:$J$32,I53,FALSE))</f>
        <v>#N/A</v>
      </c>
      <c r="J48" s="182"/>
      <c r="K48" s="182"/>
      <c r="L48" s="182"/>
      <c r="M48" s="182"/>
      <c r="N48" s="183"/>
      <c r="O48" s="175" t="e">
        <f>IF(VLOOKUP($AK$1,[1]選択肢!$A$1:$J$32,O53,FALSE)=0,"-",VLOOKUP($AK$1,[1]選択肢!$A$1:$J$32,O53,FALSE))</f>
        <v>#N/A</v>
      </c>
      <c r="P48" s="182"/>
      <c r="Q48" s="182"/>
      <c r="R48" s="182"/>
      <c r="S48" s="182"/>
      <c r="T48" s="183"/>
      <c r="U48" s="175" t="e">
        <f>IF(VLOOKUP($AK$1,[1]選択肢!$A$1:$J$32,U53,FALSE)=0,"-",VLOOKUP($AK$1,[1]選択肢!$A$1:$J$32,U53,FALSE))</f>
        <v>#N/A</v>
      </c>
      <c r="V48" s="182"/>
      <c r="W48" s="182"/>
      <c r="X48" s="182"/>
      <c r="Y48" s="182"/>
      <c r="Z48" s="183"/>
      <c r="AA48" s="175" t="e">
        <f>IF(VLOOKUP($AK$1,[1]選択肢!$A$1:$J$32,AA53,FALSE)=0,"-",VLOOKUP($AK$1,[1]選択肢!$A$1:$J$32,AA53,FALSE))</f>
        <v>#N/A</v>
      </c>
      <c r="AB48" s="182"/>
      <c r="AC48" s="182"/>
      <c r="AD48" s="182"/>
      <c r="AE48" s="182"/>
      <c r="AF48" s="183"/>
      <c r="AG48" s="160" t="e">
        <f>IF(VLOOKUP($AK$1,[1]選択肢!$A$1:$J$32,AG53,FALSE)=0,"-",VLOOKUP($AK$1,[1]選択肢!$A$1:$J$32,AG53,FALSE))</f>
        <v>#N/A</v>
      </c>
      <c r="AH48" s="160"/>
      <c r="AI48" s="160"/>
      <c r="AJ48" s="160"/>
      <c r="AK48" s="160"/>
      <c r="AL48" s="160" t="e">
        <f>IF(VLOOKUP($AK$1,[1]選択肢!$A$1:$J$32,AL53,FALSE)=0,"-",VLOOKUP($AK$1,[1]選択肢!$A$1:$J$32,AL53,FALSE))</f>
        <v>#N/A</v>
      </c>
      <c r="AM48" s="160"/>
      <c r="AN48" s="149"/>
    </row>
    <row r="49" spans="1:40" ht="18" customHeight="1">
      <c r="A49" s="149"/>
      <c r="B49" s="155"/>
      <c r="C49" s="153" t="s">
        <v>174</v>
      </c>
      <c r="D49" s="153" t="s">
        <v>175</v>
      </c>
      <c r="E49" s="157" t="s">
        <v>174</v>
      </c>
      <c r="F49" s="157" t="s">
        <v>175</v>
      </c>
      <c r="G49" s="157"/>
      <c r="H49" s="157"/>
      <c r="I49" s="153" t="s">
        <v>174</v>
      </c>
      <c r="J49" s="154"/>
      <c r="K49" s="185"/>
      <c r="L49" s="153" t="s">
        <v>175</v>
      </c>
      <c r="M49" s="154"/>
      <c r="N49" s="185"/>
      <c r="O49" s="153" t="s">
        <v>174</v>
      </c>
      <c r="P49" s="154"/>
      <c r="Q49" s="185"/>
      <c r="R49" s="153" t="s">
        <v>175</v>
      </c>
      <c r="S49" s="154"/>
      <c r="T49" s="185"/>
      <c r="U49" s="153" t="s">
        <v>174</v>
      </c>
      <c r="V49" s="154"/>
      <c r="W49" s="185"/>
      <c r="X49" s="153" t="s">
        <v>175</v>
      </c>
      <c r="Y49" s="154"/>
      <c r="Z49" s="185"/>
      <c r="AA49" s="153" t="s">
        <v>174</v>
      </c>
      <c r="AB49" s="154"/>
      <c r="AC49" s="185"/>
      <c r="AD49" s="153" t="s">
        <v>175</v>
      </c>
      <c r="AE49" s="154"/>
      <c r="AF49" s="185"/>
      <c r="AG49" s="153" t="s">
        <v>174</v>
      </c>
      <c r="AH49" s="154"/>
      <c r="AI49" s="185"/>
      <c r="AJ49" s="153" t="s">
        <v>175</v>
      </c>
      <c r="AK49" s="185"/>
      <c r="AL49" s="157" t="s">
        <v>49</v>
      </c>
      <c r="AM49" s="157" t="s">
        <v>192</v>
      </c>
      <c r="AN49" s="149"/>
    </row>
    <row r="50" spans="1:40" ht="18" customHeight="1">
      <c r="A50" s="149"/>
      <c r="B50" s="157" t="s">
        <v>176</v>
      </c>
      <c r="C50" s="157">
        <f>COUNTIFS($B$12:$B$31,C$48,$C$12:$C$31,"A",$E$12:$E$31,"*")</f>
        <v>0</v>
      </c>
      <c r="D50" s="157">
        <f>COUNTIFS($B$12:$B$31,C$48,$C$12:$C$31,"B",$E$12:$E$31,"*")</f>
        <v>0</v>
      </c>
      <c r="E50" s="157">
        <f>COUNTIFS($B$12:$B$31,E$48,$C$12:$C$31,"A",$E$12:$E$31,"*")</f>
        <v>0</v>
      </c>
      <c r="F50" s="153">
        <f>COUNTIFS($B$12:$B$31,E$48,$C$12:$C$31,"B",$E$12:$E$31,"*")</f>
        <v>0</v>
      </c>
      <c r="G50" s="154"/>
      <c r="H50" s="185"/>
      <c r="I50" s="153">
        <f>COUNTIFS($B$12:$B$31,I$48,$C$12:$C$31,"A",$E$12:$E$31,"*")</f>
        <v>0</v>
      </c>
      <c r="J50" s="154"/>
      <c r="K50" s="185"/>
      <c r="L50" s="153">
        <f>COUNTIFS($B$12:$B$31,I$48,$C$12:$C$31,"B",$E$12:$E$31,"*")</f>
        <v>0</v>
      </c>
      <c r="M50" s="154"/>
      <c r="N50" s="185"/>
      <c r="O50" s="153">
        <f>COUNTIFS($B$12:$B$31,O$48,$C$12:$C$31,"A",$E$12:$E$31,"*")</f>
        <v>0</v>
      </c>
      <c r="P50" s="154"/>
      <c r="Q50" s="185"/>
      <c r="R50" s="153">
        <f>COUNTIFS($B$12:$B$31,O$48,$C$12:$C$31,"B",$E$12:$E$31,"*")</f>
        <v>0</v>
      </c>
      <c r="S50" s="154"/>
      <c r="T50" s="185"/>
      <c r="U50" s="153">
        <f>COUNTIFS($B$12:$B$31,U$48,$C$12:$C$31,"A",$E$12:$E$31,"*")</f>
        <v>0</v>
      </c>
      <c r="V50" s="154"/>
      <c r="W50" s="185"/>
      <c r="X50" s="153">
        <f>COUNTIFS($B$12:$B$31,U$48,$C$12:$C$31,"B",$E$12:$E$31,"*")</f>
        <v>0</v>
      </c>
      <c r="Y50" s="154"/>
      <c r="Z50" s="185"/>
      <c r="AA50" s="153">
        <f>COUNTIFS($B$12:$B$31,AA$48,$C$12:$C$31,"A",$E$12:$E$31,"*")</f>
        <v>0</v>
      </c>
      <c r="AB50" s="154"/>
      <c r="AC50" s="185"/>
      <c r="AD50" s="153">
        <f>COUNTIFS($B$12:$B$31,AA$48,$C$12:$C$31,"B",$E$12:$E$31,"*")</f>
        <v>0</v>
      </c>
      <c r="AE50" s="154"/>
      <c r="AF50" s="185"/>
      <c r="AG50" s="153">
        <f>COUNTIFS($B$12:$B$31,AG$48,$C$12:$C$31,"A",$E$12:$E$31,"*")</f>
        <v>0</v>
      </c>
      <c r="AH50" s="154"/>
      <c r="AI50" s="185"/>
      <c r="AJ50" s="153">
        <f>COUNTIFS($B$12:$B$31,AG$48,$C$12:$C$31,"B",$E$12:$E$31,"*")</f>
        <v>0</v>
      </c>
      <c r="AK50" s="185"/>
      <c r="AL50" s="157">
        <f>COUNTIFS($B$12:$B$31,AL$48,$C$12:$C$31,"A",$E$12:$E$31,"*")</f>
        <v>0</v>
      </c>
      <c r="AM50" s="157">
        <f>COUNTIFS($B$12:$B$31,AL$48,$C$12:$C$31,"B",$E$12:$E$31,"*")</f>
        <v>0</v>
      </c>
      <c r="AN50" s="149"/>
    </row>
    <row r="51" spans="1:40" ht="18" customHeight="1">
      <c r="A51" s="149"/>
      <c r="B51" s="160" t="s">
        <v>177</v>
      </c>
      <c r="C51" s="157">
        <f>COUNTIFS($B$12:$B$31,C$48,$C$12:$C$31,"C",$E$12:$E$31,"*")</f>
        <v>0</v>
      </c>
      <c r="D51" s="157">
        <f>COUNTIFS($B$12:$B$31,C$48,$C$12:$C$31,"D",$E$12:$E$31,"*")</f>
        <v>0</v>
      </c>
      <c r="E51" s="157">
        <f>COUNTIFS($B$12:$B$31,E$48,$C$12:$C$31,"C",$E$12:$E$31,"*")</f>
        <v>0</v>
      </c>
      <c r="F51" s="153">
        <f>COUNTIFS($B$12:$B$31,E$48,$C$12:$C$31,"D",$E$12:$E$31,"*")</f>
        <v>0</v>
      </c>
      <c r="G51" s="154"/>
      <c r="H51" s="185"/>
      <c r="I51" s="153">
        <f>COUNTIFS($B$12:$B$31,I$48,$C$12:$C$31,"C",$E$12:$E$31,"*")</f>
        <v>0</v>
      </c>
      <c r="J51" s="154"/>
      <c r="K51" s="185"/>
      <c r="L51" s="153">
        <f>COUNTIFS($B$12:$B$31,I$48,$C$12:$C$31,"D",$E$12:$E$31,"*")</f>
        <v>0</v>
      </c>
      <c r="M51" s="154"/>
      <c r="N51" s="185"/>
      <c r="O51" s="153">
        <f>COUNTIFS($B$12:$B$31,O$48,$C$12:$C$31,"C",$E$12:$E$31,"*")</f>
        <v>0</v>
      </c>
      <c r="P51" s="154"/>
      <c r="Q51" s="185"/>
      <c r="R51" s="153">
        <f>COUNTIFS($B$12:$B$31,O$48,$C$12:$C$31,"D",$E$12:$E$31,"*")</f>
        <v>0</v>
      </c>
      <c r="S51" s="154"/>
      <c r="T51" s="185"/>
      <c r="U51" s="153">
        <f>COUNTIFS($B$12:$B$31,U$48,$C$12:$C$31,"C",$E$12:$E$31,"*")</f>
        <v>0</v>
      </c>
      <c r="V51" s="154"/>
      <c r="W51" s="185"/>
      <c r="X51" s="153">
        <f>COUNTIFS($B$12:$B$31,U$48,$C$12:$C$31,"D",$E$12:$E$31,"*")</f>
        <v>0</v>
      </c>
      <c r="Y51" s="154"/>
      <c r="Z51" s="185"/>
      <c r="AA51" s="153">
        <f>COUNTIFS($B$12:$B$31,AA$48,$C$12:$C$31,"C",$E$12:$E$31,"*")</f>
        <v>0</v>
      </c>
      <c r="AB51" s="154"/>
      <c r="AC51" s="185"/>
      <c r="AD51" s="153">
        <f>COUNTIFS($B$12:$B$31,AA$48,$C$12:$C$31,"D",$E$12:$E$31,"*")</f>
        <v>0</v>
      </c>
      <c r="AE51" s="154"/>
      <c r="AF51" s="185"/>
      <c r="AG51" s="153">
        <f>COUNTIFS($B$12:$B$31,AG$48,$C$12:$C$31,"C",$E$12:$E$31,"*")</f>
        <v>0</v>
      </c>
      <c r="AH51" s="154"/>
      <c r="AI51" s="185"/>
      <c r="AJ51" s="153">
        <f>COUNTIFS($B$12:$B$31,AG$48,$C$12:$C$31,"D",$E$12:$E$31,"*")</f>
        <v>0</v>
      </c>
      <c r="AK51" s="185"/>
      <c r="AL51" s="157">
        <f>COUNTIFS($B$12:$B$31,AL$48,$C$12:$C$31,"C",$E$12:$E$31,"*")</f>
        <v>0</v>
      </c>
      <c r="AM51" s="157">
        <f>COUNTIFS($B$12:$B$31,AL$48,$C$12:$C$31,"D",$E$12:$E$31,"*")</f>
        <v>0</v>
      </c>
      <c r="AN51" s="149"/>
    </row>
    <row r="52" spans="1:40" ht="24.95" customHeight="1">
      <c r="A52" s="149"/>
      <c r="B52" s="160" t="s">
        <v>178</v>
      </c>
      <c r="C52" s="175">
        <f>IF($AK$3="４週",SUMIFS($AK$12:$AK$31,$B$12:$B$31,C48)/4/$AH$6,IF($AK$3="歴月",SUMIFS($AK$12:$AK$31,$B$12:$B$31,C48)/$AL$6,"記載する期間を選択してください"))</f>
        <v>0</v>
      </c>
      <c r="D52" s="183"/>
      <c r="E52" s="175">
        <f>IF($AK$3="４週",SUMIFS($AK$12:$AK$31,$B$12:$B$31,E48)/4/$AH$6,IF($AK$3="歴月",SUMIFS($AK$12:$AK$31,$B$12:$B$31,E48)/$AL$6,"記載する期間を選択してください"))</f>
        <v>0</v>
      </c>
      <c r="F52" s="182"/>
      <c r="G52" s="182"/>
      <c r="H52" s="183"/>
      <c r="I52" s="175">
        <f>IF($AK$3="４週",SUMIFS($AK$12:$AK$31,$B$12:$B$31,I48)/4/$AH$6,IF($AK$3="歴月",SUMIFS($AK$12:$AK$31,$B$12:$B$31,I48)/$AL$6,"記載する期間を選択してください"))</f>
        <v>0</v>
      </c>
      <c r="J52" s="182"/>
      <c r="K52" s="182"/>
      <c r="L52" s="182"/>
      <c r="M52" s="182"/>
      <c r="N52" s="183"/>
      <c r="O52" s="175">
        <f>IF($AK$3="４週",SUMIFS($AK$12:$AK$31,$B$12:$B$31,O48)/4/$AH$6,IF($AK$3="歴月",SUMIFS($AK$12:$AK$31,$B$12:$B$31,O48)/$AL$6,"記載する期間を選択してください"))</f>
        <v>0</v>
      </c>
      <c r="P52" s="182"/>
      <c r="Q52" s="182"/>
      <c r="R52" s="182"/>
      <c r="S52" s="182"/>
      <c r="T52" s="183"/>
      <c r="U52" s="175">
        <f>IF($AK$3="４週",SUMIFS($AK$12:$AK$31,$B$12:$B$31,U48)/4/$AH$6,IF($AK$3="歴月",SUMIFS($AK$12:$AK$31,$B$12:$B$31,U48)/$AL$6,"記載する期間を選択してください"))</f>
        <v>0</v>
      </c>
      <c r="V52" s="182"/>
      <c r="W52" s="182"/>
      <c r="X52" s="182"/>
      <c r="Y52" s="182"/>
      <c r="Z52" s="183"/>
      <c r="AA52" s="175">
        <f>IF($AK$3="４週",SUMIFS($AK$12:$AK$31,$B$12:$B$31,AA48)/4/$AH$6,IF($AK$3="歴月",SUMIFS($AK$12:$AK$31,$B$12:$B$31,AA48)/$AL$6,"記載する期間を選択してください"))</f>
        <v>0</v>
      </c>
      <c r="AB52" s="182"/>
      <c r="AC52" s="182"/>
      <c r="AD52" s="182"/>
      <c r="AE52" s="182"/>
      <c r="AF52" s="183"/>
      <c r="AG52" s="175">
        <f>IF($AK$3="４週",SUMIFS($AK$12:$AK$31,$B$12:$B$31,AG48)/4/$AH$6,IF($AK$3="歴月",SUMIFS($AK$12:$AK$31,$B$12:$B$31,AG48)/$AL$6,"記載する期間を選択してください"))</f>
        <v>0</v>
      </c>
      <c r="AH52" s="182"/>
      <c r="AI52" s="182"/>
      <c r="AJ52" s="182"/>
      <c r="AK52" s="183"/>
      <c r="AL52" s="175">
        <f>IF($AK$3="４週",SUMIFS($AK$12:$AK$31,$B$12:$B$31,AL48)/4/$AH$6,IF($AK$3="歴月",SUMIFS($AK$12:$AK$31,$B$12:$B$31,AL48)/$AL$6,"記載する期間を選択してください"))</f>
        <v>0</v>
      </c>
      <c r="AM52" s="183"/>
      <c r="AN52" s="149"/>
    </row>
    <row r="53" spans="1:40" ht="5.0999999999999996" customHeight="1">
      <c r="A53" s="149"/>
      <c r="B53" s="145"/>
      <c r="C53" s="176">
        <v>2</v>
      </c>
      <c r="D53" s="176"/>
      <c r="E53" s="176">
        <v>3</v>
      </c>
      <c r="F53" s="176"/>
      <c r="G53" s="176"/>
      <c r="H53" s="176"/>
      <c r="I53" s="176">
        <v>4</v>
      </c>
      <c r="J53" s="176"/>
      <c r="K53" s="176"/>
      <c r="L53" s="176"/>
      <c r="M53" s="176"/>
      <c r="N53" s="176"/>
      <c r="O53" s="176">
        <v>5</v>
      </c>
      <c r="P53" s="176"/>
      <c r="Q53" s="176"/>
      <c r="R53" s="176"/>
      <c r="S53" s="176"/>
      <c r="T53" s="176"/>
      <c r="U53" s="176">
        <v>6</v>
      </c>
      <c r="V53" s="176"/>
      <c r="W53" s="176"/>
      <c r="X53" s="176"/>
      <c r="Y53" s="176"/>
      <c r="Z53" s="176"/>
      <c r="AA53" s="176">
        <v>7</v>
      </c>
      <c r="AB53" s="176"/>
      <c r="AC53" s="176"/>
      <c r="AD53" s="176"/>
      <c r="AE53" s="176"/>
      <c r="AF53" s="176"/>
      <c r="AG53" s="176">
        <v>8</v>
      </c>
      <c r="AH53" s="176"/>
      <c r="AI53" s="176"/>
      <c r="AJ53" s="176"/>
      <c r="AK53" s="176"/>
      <c r="AL53" s="176">
        <v>9</v>
      </c>
      <c r="AM53" s="161"/>
      <c r="AN53" s="149"/>
    </row>
    <row r="54" spans="1:40" ht="15" customHeight="1">
      <c r="A54" s="147" t="s">
        <v>137</v>
      </c>
      <c r="B54" s="155"/>
      <c r="C54" s="155"/>
      <c r="D54" s="155"/>
      <c r="E54" s="155"/>
      <c r="F54" s="147"/>
      <c r="G54" s="155"/>
      <c r="H54" s="161"/>
      <c r="I54" s="161"/>
      <c r="J54" s="161"/>
      <c r="K54" s="161"/>
      <c r="L54" s="161"/>
      <c r="M54" s="161"/>
      <c r="N54" s="161"/>
      <c r="O54" s="161"/>
      <c r="P54" s="161"/>
      <c r="Q54" s="161"/>
      <c r="R54" s="161">
        <v>6</v>
      </c>
      <c r="S54" s="161"/>
      <c r="T54" s="161"/>
      <c r="U54" s="161"/>
      <c r="V54" s="161"/>
      <c r="W54" s="161"/>
      <c r="X54" s="161">
        <v>7</v>
      </c>
      <c r="Y54" s="161"/>
      <c r="Z54" s="161"/>
      <c r="AA54" s="161"/>
      <c r="AB54" s="161"/>
      <c r="AC54" s="161"/>
      <c r="AD54" s="161">
        <v>8</v>
      </c>
      <c r="AE54" s="161"/>
      <c r="AF54" s="161"/>
      <c r="AG54" s="149"/>
      <c r="AH54" s="149"/>
      <c r="AI54" s="149"/>
      <c r="AJ54" s="149">
        <v>9</v>
      </c>
      <c r="AK54" s="161"/>
      <c r="AL54" s="176"/>
      <c r="AM54" s="149"/>
    </row>
    <row r="55" spans="1:40" s="147" customFormat="1" ht="15" customHeight="1">
      <c r="A55" s="147" t="s">
        <v>47</v>
      </c>
      <c r="B55" s="159"/>
      <c r="C55" s="159"/>
      <c r="D55" s="159"/>
      <c r="E55" s="159"/>
      <c r="F55" s="159"/>
      <c r="G55" s="159"/>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row>
    <row r="56" spans="1:40" s="147" customFormat="1" ht="15" customHeight="1">
      <c r="A56" s="147" t="s">
        <v>138</v>
      </c>
      <c r="B56" s="159"/>
      <c r="C56" s="159"/>
      <c r="D56" s="159"/>
      <c r="E56" s="159"/>
      <c r="F56" s="159"/>
      <c r="G56" s="159"/>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row>
    <row r="57" spans="1:40" s="147" customFormat="1" ht="15" customHeight="1">
      <c r="A57" s="147" t="s">
        <v>4</v>
      </c>
      <c r="B57" s="159"/>
      <c r="C57" s="159"/>
      <c r="D57" s="159"/>
      <c r="E57" s="159"/>
      <c r="F57" s="159"/>
      <c r="G57" s="159"/>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row>
    <row r="58" spans="1:40" s="147" customFormat="1" ht="15" customHeight="1">
      <c r="A58" s="147" t="s">
        <v>245</v>
      </c>
      <c r="B58" s="159"/>
      <c r="C58" s="159"/>
      <c r="D58" s="159"/>
      <c r="E58" s="159"/>
      <c r="F58" s="159"/>
      <c r="G58" s="159"/>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row>
    <row r="59" spans="1:40" s="147" customFormat="1" ht="15" customHeight="1">
      <c r="A59" s="147" t="s">
        <v>246</v>
      </c>
      <c r="B59" s="159"/>
      <c r="C59" s="159"/>
      <c r="D59" s="159"/>
      <c r="E59" s="159"/>
      <c r="F59" s="159"/>
      <c r="G59" s="159"/>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row>
    <row r="60" spans="1:40" ht="15" customHeight="1">
      <c r="A60" s="147" t="s">
        <v>139</v>
      </c>
      <c r="B60" s="167"/>
      <c r="C60" s="147"/>
      <c r="D60" s="147"/>
      <c r="E60" s="147"/>
      <c r="F60" s="147"/>
      <c r="G60" s="147"/>
    </row>
    <row r="61" spans="1:40" ht="15" customHeight="1">
      <c r="A61" s="147" t="s">
        <v>55</v>
      </c>
      <c r="B61" s="167"/>
      <c r="C61" s="147"/>
      <c r="D61" s="147"/>
      <c r="E61" s="147"/>
      <c r="F61" s="147"/>
      <c r="G61" s="147"/>
    </row>
    <row r="62" spans="1:40" ht="15" customHeight="1">
      <c r="A62" s="147"/>
      <c r="B62" s="157" t="s">
        <v>140</v>
      </c>
      <c r="C62" s="157" t="s">
        <v>141</v>
      </c>
      <c r="D62" s="157"/>
      <c r="E62" s="157"/>
      <c r="F62" s="147"/>
      <c r="G62" s="147"/>
    </row>
    <row r="63" spans="1:40" ht="15" customHeight="1">
      <c r="A63" s="147"/>
      <c r="B63" s="168" t="s">
        <v>143</v>
      </c>
      <c r="C63" s="177" t="s">
        <v>144</v>
      </c>
      <c r="D63" s="177"/>
      <c r="E63" s="177"/>
      <c r="F63" s="147"/>
      <c r="G63" s="147"/>
    </row>
    <row r="64" spans="1:40" ht="15" customHeight="1">
      <c r="A64" s="147"/>
      <c r="B64" s="168" t="s">
        <v>145</v>
      </c>
      <c r="C64" s="177" t="s">
        <v>146</v>
      </c>
      <c r="D64" s="177"/>
      <c r="E64" s="177"/>
      <c r="F64" s="147"/>
      <c r="G64" s="147"/>
    </row>
    <row r="65" spans="1:7" ht="15" customHeight="1">
      <c r="A65" s="147"/>
      <c r="B65" s="168" t="s">
        <v>147</v>
      </c>
      <c r="C65" s="177" t="s">
        <v>148</v>
      </c>
      <c r="D65" s="177"/>
      <c r="E65" s="177"/>
      <c r="F65" s="147"/>
      <c r="G65" s="147"/>
    </row>
    <row r="66" spans="1:7" ht="15" customHeight="1">
      <c r="A66" s="147"/>
      <c r="B66" s="168" t="s">
        <v>150</v>
      </c>
      <c r="C66" s="177" t="s">
        <v>151</v>
      </c>
      <c r="D66" s="177"/>
      <c r="E66" s="177"/>
      <c r="F66" s="147"/>
      <c r="G66" s="147"/>
    </row>
    <row r="67" spans="1:7" ht="15" customHeight="1">
      <c r="A67" s="147"/>
      <c r="B67" s="147" t="s">
        <v>153</v>
      </c>
      <c r="C67" s="147"/>
      <c r="D67" s="147"/>
      <c r="E67" s="147"/>
      <c r="F67" s="147"/>
      <c r="G67" s="147"/>
    </row>
    <row r="68" spans="1:7" ht="15" customHeight="1">
      <c r="A68" s="147"/>
      <c r="B68" s="147" t="s">
        <v>27</v>
      </c>
      <c r="C68" s="147"/>
      <c r="D68" s="147"/>
      <c r="E68" s="147"/>
      <c r="F68" s="147"/>
      <c r="G68" s="147"/>
    </row>
    <row r="69" spans="1:7" ht="15" customHeight="1">
      <c r="A69" s="147"/>
      <c r="B69" s="147" t="s">
        <v>154</v>
      </c>
      <c r="C69" s="147"/>
      <c r="D69" s="147"/>
      <c r="E69" s="147"/>
      <c r="F69" s="147"/>
      <c r="G69" s="147"/>
    </row>
    <row r="70" spans="1:7" ht="15" customHeight="1">
      <c r="A70" s="147" t="s">
        <v>210</v>
      </c>
      <c r="B70" s="167"/>
      <c r="C70" s="147"/>
      <c r="D70" s="147"/>
      <c r="E70" s="147"/>
      <c r="F70" s="147"/>
      <c r="G70" s="147"/>
    </row>
    <row r="71" spans="1:7" ht="15" customHeight="1">
      <c r="A71" s="147" t="s">
        <v>196</v>
      </c>
      <c r="B71" s="167"/>
      <c r="C71" s="147"/>
      <c r="D71" s="147"/>
      <c r="E71" s="147"/>
      <c r="F71" s="147"/>
      <c r="G71" s="147"/>
    </row>
    <row r="72" spans="1:7" ht="15" customHeight="1">
      <c r="A72" s="147" t="s">
        <v>155</v>
      </c>
      <c r="B72" s="167"/>
      <c r="C72" s="147"/>
      <c r="D72" s="147"/>
      <c r="E72" s="147"/>
      <c r="F72" s="147"/>
      <c r="G72" s="147"/>
    </row>
    <row r="73" spans="1:7" ht="15" customHeight="1">
      <c r="A73" s="147" t="s">
        <v>179</v>
      </c>
      <c r="B73" s="167"/>
      <c r="C73" s="147"/>
      <c r="D73" s="147"/>
      <c r="E73" s="147"/>
      <c r="F73" s="147"/>
      <c r="G73" s="147"/>
    </row>
    <row r="74" spans="1:7" ht="15" customHeight="1">
      <c r="A74" s="147" t="s">
        <v>216</v>
      </c>
      <c r="B74" s="167"/>
      <c r="C74" s="147"/>
      <c r="D74" s="147"/>
      <c r="E74" s="147"/>
      <c r="F74" s="147"/>
      <c r="G74" s="147"/>
    </row>
    <row r="75" spans="1:7" ht="15" customHeight="1">
      <c r="A75" s="147" t="s">
        <v>247</v>
      </c>
      <c r="B75" s="167"/>
      <c r="C75" s="147"/>
      <c r="D75" s="147"/>
      <c r="E75" s="147"/>
      <c r="F75" s="147"/>
      <c r="G75" s="147"/>
    </row>
    <row r="76" spans="1:7" ht="15" customHeight="1">
      <c r="A76" s="147"/>
      <c r="B76" s="147" t="s">
        <v>88</v>
      </c>
      <c r="C76" s="147"/>
      <c r="D76" s="147"/>
      <c r="E76" s="147"/>
      <c r="F76" s="147"/>
      <c r="G76" s="147"/>
    </row>
    <row r="77" spans="1:7" ht="15" customHeight="1">
      <c r="A77" s="147"/>
      <c r="B77" s="147" t="s">
        <v>156</v>
      </c>
      <c r="C77" s="147"/>
      <c r="D77" s="147"/>
      <c r="E77" s="147"/>
      <c r="F77" s="147"/>
      <c r="G77" s="147"/>
    </row>
    <row r="78" spans="1:7" ht="15" customHeight="1">
      <c r="A78" s="147" t="s">
        <v>249</v>
      </c>
      <c r="B78" s="167"/>
      <c r="C78" s="147"/>
      <c r="D78" s="147"/>
      <c r="E78" s="147"/>
      <c r="F78" s="147"/>
      <c r="G78" s="147"/>
    </row>
    <row r="79" spans="1:7" ht="15" customHeight="1">
      <c r="A79" s="147" t="s">
        <v>157</v>
      </c>
      <c r="B79" s="167"/>
      <c r="C79" s="147"/>
      <c r="D79" s="147"/>
      <c r="E79" s="147"/>
      <c r="F79" s="147"/>
      <c r="G79" s="147"/>
    </row>
    <row r="80" spans="1:7" ht="15" customHeight="1">
      <c r="A80" s="147" t="s">
        <v>250</v>
      </c>
      <c r="B80" s="167"/>
      <c r="C80" s="147"/>
      <c r="D80" s="147"/>
      <c r="E80" s="147"/>
      <c r="F80" s="147"/>
      <c r="G80" s="147"/>
    </row>
    <row r="81" spans="1:7" ht="15" customHeight="1">
      <c r="A81" s="147" t="s">
        <v>251</v>
      </c>
      <c r="B81" s="167"/>
      <c r="C81" s="147"/>
      <c r="D81" s="147"/>
      <c r="E81" s="147"/>
      <c r="F81" s="147"/>
      <c r="G81" s="147"/>
    </row>
    <row r="82" spans="1:7" ht="15" customHeight="1">
      <c r="A82" s="147" t="s">
        <v>158</v>
      </c>
      <c r="B82" s="167"/>
      <c r="C82" s="147"/>
      <c r="D82" s="147"/>
      <c r="E82" s="147"/>
      <c r="F82" s="147"/>
      <c r="G82" s="147"/>
    </row>
    <row r="83" spans="1:7" ht="15" customHeight="1">
      <c r="A83" s="147" t="s">
        <v>53</v>
      </c>
      <c r="B83" s="167"/>
      <c r="C83" s="147"/>
      <c r="D83" s="147"/>
      <c r="E83" s="147"/>
      <c r="F83" s="147"/>
      <c r="G83" s="147"/>
    </row>
    <row r="84" spans="1:7" ht="15" customHeight="1">
      <c r="A84" s="147" t="s">
        <v>248</v>
      </c>
      <c r="B84" s="167"/>
      <c r="C84" s="147"/>
      <c r="D84" s="147"/>
      <c r="E84" s="147"/>
      <c r="F84" s="147"/>
      <c r="G84" s="147"/>
    </row>
    <row r="85" spans="1:7" ht="15" customHeight="1">
      <c r="A85" s="147" t="s">
        <v>104</v>
      </c>
      <c r="B85" s="167"/>
      <c r="C85" s="147"/>
      <c r="D85" s="147"/>
      <c r="E85" s="147"/>
      <c r="F85" s="147"/>
      <c r="G85" s="147"/>
    </row>
  </sheetData>
  <mergeCells count="145">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4:B44"/>
    <mergeCell ref="C44:D44"/>
    <mergeCell ref="E44:H44"/>
    <mergeCell ref="A45:B45"/>
    <mergeCell ref="C45:D45"/>
    <mergeCell ref="E45:H45"/>
    <mergeCell ref="C48:D48"/>
    <mergeCell ref="E48:H48"/>
    <mergeCell ref="I48:N48"/>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C52:D52"/>
    <mergeCell ref="E52:H52"/>
    <mergeCell ref="I52:N52"/>
    <mergeCell ref="O52:T52"/>
    <mergeCell ref="U52:Z52"/>
    <mergeCell ref="AA52:AF52"/>
    <mergeCell ref="AG52:AK52"/>
    <mergeCell ref="AL52:AM52"/>
    <mergeCell ref="C62:E62"/>
    <mergeCell ref="C63:E63"/>
    <mergeCell ref="C64:E64"/>
    <mergeCell ref="C65:E65"/>
    <mergeCell ref="C66:E66"/>
    <mergeCell ref="A8:A11"/>
    <mergeCell ref="B8:B9"/>
    <mergeCell ref="C8:C11"/>
    <mergeCell ref="D8:D11"/>
    <mergeCell ref="E8:E11"/>
    <mergeCell ref="AK8:AK11"/>
    <mergeCell ref="AL8:AL11"/>
    <mergeCell ref="AM8:AN11"/>
    <mergeCell ref="B10:B11"/>
    <mergeCell ref="AM32:AN33"/>
    <mergeCell ref="AL40:AL41"/>
  </mergeCells>
  <phoneticPr fontId="4"/>
  <dataValidations count="8">
    <dataValidation type="list" allowBlank="1" showDropDown="0" showInputMessage="1" showErrorMessage="1" sqref="AK5:AN5">
      <formula1>"有,無"</formula1>
    </dataValidation>
    <dataValidation allowBlank="1" showDropDown="0" showInputMessage="1" showErrorMessage="0" sqref="B12:B13"/>
    <dataValidation type="list" allowBlank="1" showDropDown="0" showInputMessage="1" showErrorMessage="0" sqref="B14:B31">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I40:I41 D40:F41 AG40:AG41 AD40:AD41 AA40:AA41 X40:X41 U40:U41 R40:R41 O40:O41 L40:L41">
      <formula1>0</formula1>
    </dataValidation>
    <dataValidation operator="greaterThanOrEqual" allowBlank="1" showDropDown="0" showInputMessage="1" showErrorMessage="1" sqref="I46 AJ40:AJ41 AL40 L42 L46 I42"/>
    <dataValidation type="list" allowBlank="1" showDropDown="0" showInputMessage="1" showErrorMessage="1" sqref="C12:C3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usePrinterDefaults="1" r:id="rId1"/>
  <headerFooter alignWithMargins="0">
    <oddHeader>&amp;L&amp;"ＭＳ ゴシック,標準"&amp;10（参考様式）</oddHeader>
  </headerFooter>
  <rowBreaks count="1" manualBreakCount="1">
    <brk id="37"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120</v>
      </c>
      <c r="B1" t="s">
        <v>172</v>
      </c>
      <c r="C1" t="s">
        <v>201</v>
      </c>
      <c r="D1" t="s">
        <v>166</v>
      </c>
      <c r="E1" t="s">
        <v>213</v>
      </c>
      <c r="F1" t="s">
        <v>225</v>
      </c>
      <c r="G1" t="s">
        <v>226</v>
      </c>
      <c r="H1" t="s">
        <v>198</v>
      </c>
      <c r="I1" t="s">
        <v>161</v>
      </c>
      <c r="J1" t="s">
        <v>227</v>
      </c>
      <c r="K1" t="s">
        <v>228</v>
      </c>
    </row>
    <row r="2" spans="1:12">
      <c r="A2" t="s">
        <v>160</v>
      </c>
      <c r="B2" t="s">
        <v>165</v>
      </c>
      <c r="C2" t="s">
        <v>112</v>
      </c>
      <c r="D2" t="s">
        <v>168</v>
      </c>
    </row>
    <row r="3" spans="1:12">
      <c r="A3" t="s">
        <v>149</v>
      </c>
      <c r="B3" t="s">
        <v>165</v>
      </c>
      <c r="C3" t="s">
        <v>112</v>
      </c>
      <c r="D3" t="s">
        <v>168</v>
      </c>
    </row>
    <row r="4" spans="1:12">
      <c r="A4" t="s">
        <v>12</v>
      </c>
      <c r="B4" t="s">
        <v>165</v>
      </c>
      <c r="C4" t="s">
        <v>112</v>
      </c>
      <c r="D4" t="s">
        <v>168</v>
      </c>
    </row>
    <row r="5" spans="1:12">
      <c r="A5" t="s">
        <v>181</v>
      </c>
      <c r="B5" t="s">
        <v>165</v>
      </c>
      <c r="C5" t="s">
        <v>112</v>
      </c>
      <c r="D5" t="s">
        <v>168</v>
      </c>
    </row>
    <row r="6" spans="1:12">
      <c r="A6" s="215" t="s">
        <v>182</v>
      </c>
      <c r="B6" s="215" t="s">
        <v>165</v>
      </c>
      <c r="C6" s="215" t="s">
        <v>183</v>
      </c>
      <c r="D6" s="215" t="s">
        <v>185</v>
      </c>
      <c r="E6" s="215" t="s">
        <v>187</v>
      </c>
      <c r="F6" s="215" t="s">
        <v>184</v>
      </c>
      <c r="G6" s="215"/>
      <c r="H6" s="215"/>
      <c r="I6" s="215"/>
      <c r="J6" s="215"/>
    </row>
    <row r="7" spans="1:12">
      <c r="A7" s="215" t="s">
        <v>180</v>
      </c>
      <c r="B7" s="215" t="s">
        <v>165</v>
      </c>
      <c r="C7" s="215" t="s">
        <v>183</v>
      </c>
      <c r="D7" s="215" t="s">
        <v>185</v>
      </c>
      <c r="E7" s="215" t="s">
        <v>187</v>
      </c>
      <c r="F7" s="215" t="s">
        <v>159</v>
      </c>
      <c r="G7" s="215" t="s">
        <v>229</v>
      </c>
      <c r="H7" s="215" t="s">
        <v>60</v>
      </c>
      <c r="I7" s="215" t="s">
        <v>184</v>
      </c>
      <c r="J7" s="215"/>
    </row>
    <row r="8" spans="1:12">
      <c r="A8" s="215" t="s">
        <v>230</v>
      </c>
      <c r="B8" s="215" t="s">
        <v>165</v>
      </c>
      <c r="C8" s="215" t="s">
        <v>184</v>
      </c>
      <c r="D8" s="215"/>
      <c r="E8" s="215"/>
      <c r="F8" s="215"/>
      <c r="G8" s="215"/>
      <c r="H8" s="215"/>
      <c r="I8" s="215"/>
      <c r="J8" s="215"/>
    </row>
    <row r="9" spans="1:12">
      <c r="A9" s="215" t="s">
        <v>224</v>
      </c>
      <c r="B9" s="215" t="s">
        <v>165</v>
      </c>
      <c r="C9" s="215" t="s">
        <v>184</v>
      </c>
      <c r="D9" s="215"/>
      <c r="E9" s="215"/>
      <c r="F9" s="215"/>
      <c r="G9" s="215"/>
      <c r="H9" s="215"/>
      <c r="I9" s="215"/>
      <c r="J9" s="215"/>
    </row>
    <row r="10" spans="1:12">
      <c r="A10" s="215" t="s">
        <v>231</v>
      </c>
      <c r="B10" s="215" t="s">
        <v>165</v>
      </c>
      <c r="C10" s="215" t="s">
        <v>184</v>
      </c>
      <c r="D10" s="215"/>
      <c r="E10" s="215"/>
      <c r="F10" s="215"/>
      <c r="G10" s="215"/>
      <c r="H10" s="215"/>
      <c r="I10" s="215"/>
      <c r="J10" s="215"/>
    </row>
    <row r="11" spans="1:12">
      <c r="A11" s="215" t="s">
        <v>232</v>
      </c>
      <c r="B11" s="215" t="s">
        <v>165</v>
      </c>
      <c r="C11" s="215" t="s">
        <v>112</v>
      </c>
      <c r="D11" s="215" t="s">
        <v>168</v>
      </c>
      <c r="E11" s="215"/>
      <c r="F11" s="215"/>
      <c r="G11" s="215"/>
      <c r="H11" s="215"/>
      <c r="I11" s="215"/>
      <c r="J11" s="215"/>
    </row>
    <row r="12" spans="1:12">
      <c r="A12" s="215" t="s">
        <v>142</v>
      </c>
      <c r="B12" s="215" t="s">
        <v>165</v>
      </c>
      <c r="C12" s="215" t="s">
        <v>183</v>
      </c>
      <c r="D12" s="215" t="s">
        <v>208</v>
      </c>
      <c r="E12" s="215" t="s">
        <v>184</v>
      </c>
      <c r="F12" s="215"/>
      <c r="G12" s="215"/>
      <c r="H12" s="215"/>
      <c r="I12" s="215"/>
      <c r="J12" s="215"/>
    </row>
    <row r="13" spans="1:12">
      <c r="A13" s="215" t="s">
        <v>209</v>
      </c>
      <c r="B13" s="215" t="s">
        <v>165</v>
      </c>
      <c r="C13" s="215" t="s">
        <v>183</v>
      </c>
      <c r="D13" s="215" t="s">
        <v>208</v>
      </c>
      <c r="E13" s="215"/>
      <c r="F13" s="215"/>
      <c r="G13" s="215"/>
      <c r="H13" s="215"/>
      <c r="I13" s="215"/>
      <c r="J13" s="215"/>
    </row>
    <row r="14" spans="1:12">
      <c r="A14" s="215" t="s">
        <v>211</v>
      </c>
      <c r="B14" s="215" t="s">
        <v>165</v>
      </c>
      <c r="C14" s="215" t="s">
        <v>183</v>
      </c>
      <c r="D14" s="215" t="s">
        <v>208</v>
      </c>
      <c r="E14" s="215" t="s">
        <v>184</v>
      </c>
      <c r="F14" s="215" t="s">
        <v>34</v>
      </c>
      <c r="G14" s="215"/>
      <c r="H14" s="215"/>
      <c r="I14" s="215"/>
      <c r="J14" s="215"/>
    </row>
    <row r="15" spans="1:12">
      <c r="A15" s="215" t="s">
        <v>212</v>
      </c>
      <c r="B15" s="215" t="s">
        <v>165</v>
      </c>
      <c r="C15" s="215" t="s">
        <v>183</v>
      </c>
      <c r="D15" s="215" t="s">
        <v>185</v>
      </c>
      <c r="E15" s="215" t="s">
        <v>187</v>
      </c>
      <c r="F15" s="215" t="s">
        <v>159</v>
      </c>
      <c r="G15" s="215" t="s">
        <v>229</v>
      </c>
      <c r="H15" s="215" t="s">
        <v>60</v>
      </c>
      <c r="I15" s="215" t="s">
        <v>233</v>
      </c>
      <c r="J15" s="215" t="s">
        <v>234</v>
      </c>
      <c r="K15" t="s">
        <v>184</v>
      </c>
      <c r="L15" s="215"/>
    </row>
    <row r="16" spans="1:12">
      <c r="A16" s="215" t="s">
        <v>193</v>
      </c>
      <c r="B16" s="215" t="s">
        <v>165</v>
      </c>
      <c r="C16" s="215" t="s">
        <v>183</v>
      </c>
      <c r="D16" s="215" t="s">
        <v>187</v>
      </c>
      <c r="E16" s="215" t="s">
        <v>159</v>
      </c>
      <c r="F16" s="215" t="s">
        <v>229</v>
      </c>
      <c r="G16" s="215" t="s">
        <v>60</v>
      </c>
      <c r="H16" s="215" t="s">
        <v>184</v>
      </c>
      <c r="I16" s="215"/>
      <c r="J16" s="215"/>
    </row>
    <row r="17" spans="1:11">
      <c r="A17" s="215" t="s">
        <v>67</v>
      </c>
      <c r="B17" s="215" t="s">
        <v>165</v>
      </c>
      <c r="C17" s="215" t="s">
        <v>183</v>
      </c>
      <c r="D17" s="215" t="s">
        <v>195</v>
      </c>
      <c r="E17" s="215" t="s">
        <v>184</v>
      </c>
      <c r="F17" s="215"/>
      <c r="G17" s="215"/>
      <c r="H17" s="215"/>
      <c r="I17" s="215"/>
      <c r="J17" s="215"/>
    </row>
    <row r="18" spans="1:11">
      <c r="A18" s="215" t="s">
        <v>170</v>
      </c>
      <c r="B18" s="215" t="s">
        <v>165</v>
      </c>
      <c r="C18" s="215" t="s">
        <v>1</v>
      </c>
      <c r="D18" s="215"/>
      <c r="E18" s="215"/>
      <c r="F18" s="215"/>
      <c r="G18" s="215"/>
      <c r="H18" s="215"/>
      <c r="I18" s="215"/>
      <c r="J18" s="215"/>
    </row>
    <row r="19" spans="1:11">
      <c r="A19" s="215" t="s">
        <v>197</v>
      </c>
      <c r="B19" s="215" t="s">
        <v>165</v>
      </c>
      <c r="C19" s="215" t="s">
        <v>183</v>
      </c>
      <c r="D19" s="215" t="s">
        <v>202</v>
      </c>
      <c r="E19" s="215" t="s">
        <v>203</v>
      </c>
      <c r="F19" s="215" t="s">
        <v>205</v>
      </c>
      <c r="G19" s="215"/>
      <c r="H19" s="215"/>
      <c r="I19" s="215"/>
      <c r="J19" s="215"/>
    </row>
    <row r="20" spans="1:11">
      <c r="A20" s="215" t="s">
        <v>204</v>
      </c>
      <c r="B20" s="215" t="s">
        <v>165</v>
      </c>
      <c r="C20" s="215" t="s">
        <v>183</v>
      </c>
      <c r="D20" s="215" t="s">
        <v>203</v>
      </c>
      <c r="E20" s="215" t="s">
        <v>205</v>
      </c>
      <c r="F20" s="215"/>
      <c r="G20" s="215"/>
      <c r="H20" s="215"/>
      <c r="I20" s="215"/>
      <c r="J20" s="215"/>
    </row>
    <row r="21" spans="1:11">
      <c r="A21" s="215" t="s">
        <v>206</v>
      </c>
      <c r="B21" s="215" t="s">
        <v>165</v>
      </c>
      <c r="C21" s="215" t="s">
        <v>183</v>
      </c>
      <c r="D21" s="215" t="s">
        <v>203</v>
      </c>
      <c r="E21" s="215" t="s">
        <v>205</v>
      </c>
      <c r="F21" s="215"/>
      <c r="G21" s="215"/>
      <c r="H21" s="215"/>
      <c r="I21" s="215"/>
      <c r="J21" s="215"/>
    </row>
    <row r="22" spans="1:11">
      <c r="A22" s="215" t="s">
        <v>214</v>
      </c>
      <c r="B22" s="215" t="s">
        <v>165</v>
      </c>
      <c r="C22" s="215" t="s">
        <v>168</v>
      </c>
      <c r="D22" s="215"/>
      <c r="E22" s="215"/>
      <c r="F22" s="215"/>
      <c r="G22" s="215"/>
      <c r="H22" s="215"/>
      <c r="I22" s="215"/>
      <c r="J22" s="215"/>
    </row>
    <row r="23" spans="1:11">
      <c r="A23" s="215" t="s">
        <v>207</v>
      </c>
      <c r="B23" s="215" t="s">
        <v>165</v>
      </c>
      <c r="C23" s="215" t="s">
        <v>183</v>
      </c>
      <c r="D23" s="215" t="s">
        <v>129</v>
      </c>
      <c r="E23" s="215"/>
      <c r="F23" s="215"/>
      <c r="G23" s="215"/>
      <c r="H23" s="215"/>
      <c r="I23" s="215"/>
      <c r="J23" s="215"/>
    </row>
    <row r="24" spans="1:11">
      <c r="A24" s="215" t="s">
        <v>167</v>
      </c>
      <c r="B24" s="215" t="s">
        <v>165</v>
      </c>
      <c r="C24" s="215" t="s">
        <v>183</v>
      </c>
      <c r="D24" s="215" t="s">
        <v>98</v>
      </c>
      <c r="E24" s="215"/>
      <c r="F24" s="215"/>
      <c r="G24" s="215"/>
      <c r="H24" s="215"/>
      <c r="I24" s="215"/>
      <c r="J24" s="215"/>
    </row>
    <row r="25" spans="1:11">
      <c r="A25" s="215" t="s">
        <v>108</v>
      </c>
      <c r="B25" s="215" t="s">
        <v>165</v>
      </c>
      <c r="C25" s="215" t="s">
        <v>29</v>
      </c>
      <c r="D25" s="215" t="s">
        <v>215</v>
      </c>
      <c r="E25" s="215"/>
      <c r="F25" s="215"/>
      <c r="G25" s="215"/>
      <c r="H25" s="215"/>
      <c r="I25" s="215"/>
      <c r="J25" s="215"/>
    </row>
    <row r="26" spans="1:11">
      <c r="A26" s="215" t="s">
        <v>217</v>
      </c>
      <c r="B26" s="215" t="s">
        <v>165</v>
      </c>
      <c r="C26" s="215" t="s">
        <v>221</v>
      </c>
      <c r="D26" s="215" t="s">
        <v>56</v>
      </c>
      <c r="E26" s="215" t="s">
        <v>23</v>
      </c>
      <c r="F26" s="215" t="s">
        <v>235</v>
      </c>
      <c r="G26" s="215" t="s">
        <v>187</v>
      </c>
      <c r="H26" s="215" t="s">
        <v>39</v>
      </c>
      <c r="I26" s="215"/>
      <c r="J26" s="215"/>
    </row>
    <row r="27" spans="1:11">
      <c r="A27" s="215" t="s">
        <v>186</v>
      </c>
      <c r="B27" s="215" t="s">
        <v>165</v>
      </c>
      <c r="C27" s="215" t="s">
        <v>221</v>
      </c>
      <c r="D27" s="215" t="s">
        <v>218</v>
      </c>
      <c r="E27" s="215" t="s">
        <v>187</v>
      </c>
      <c r="F27" s="215" t="s">
        <v>56</v>
      </c>
      <c r="G27" s="215" t="s">
        <v>23</v>
      </c>
      <c r="H27" s="215" t="s">
        <v>235</v>
      </c>
      <c r="I27" s="215" t="s">
        <v>39</v>
      </c>
      <c r="J27" s="215"/>
    </row>
    <row r="28" spans="1:11">
      <c r="A28" s="215" t="s">
        <v>219</v>
      </c>
      <c r="B28" s="215" t="s">
        <v>165</v>
      </c>
      <c r="C28" s="215" t="s">
        <v>221</v>
      </c>
      <c r="D28" s="215" t="s">
        <v>218</v>
      </c>
      <c r="E28" s="215" t="s">
        <v>56</v>
      </c>
      <c r="F28" s="215" t="s">
        <v>23</v>
      </c>
      <c r="G28" s="215" t="s">
        <v>236</v>
      </c>
      <c r="H28" s="215" t="s">
        <v>81</v>
      </c>
      <c r="I28" s="215" t="s">
        <v>235</v>
      </c>
      <c r="J28" s="215" t="s">
        <v>187</v>
      </c>
      <c r="K28" s="215" t="s">
        <v>39</v>
      </c>
    </row>
    <row r="29" spans="1:11">
      <c r="A29" s="215" t="s">
        <v>194</v>
      </c>
      <c r="B29" s="215" t="s">
        <v>165</v>
      </c>
      <c r="C29" s="215" t="s">
        <v>221</v>
      </c>
      <c r="D29" s="215" t="s">
        <v>110</v>
      </c>
      <c r="E29" s="215"/>
      <c r="F29" s="215"/>
      <c r="G29" s="215"/>
      <c r="H29" s="215"/>
      <c r="I29" s="215"/>
      <c r="J29" s="215"/>
      <c r="K29" s="215"/>
    </row>
    <row r="30" spans="1:11">
      <c r="A30" s="215" t="s">
        <v>220</v>
      </c>
      <c r="B30" s="215" t="s">
        <v>165</v>
      </c>
      <c r="C30" s="215" t="s">
        <v>221</v>
      </c>
      <c r="D30" s="215" t="s">
        <v>110</v>
      </c>
      <c r="E30" s="215"/>
      <c r="F30" s="215"/>
      <c r="G30" s="215"/>
      <c r="H30" s="215"/>
      <c r="I30" s="215"/>
      <c r="J30" s="215"/>
      <c r="K30" s="215"/>
    </row>
    <row r="31" spans="1:11">
      <c r="A31" s="215" t="s">
        <v>222</v>
      </c>
      <c r="B31" s="215" t="s">
        <v>165</v>
      </c>
      <c r="C31" s="215" t="s">
        <v>221</v>
      </c>
      <c r="D31" s="215" t="s">
        <v>185</v>
      </c>
      <c r="E31" s="215" t="s">
        <v>187</v>
      </c>
      <c r="F31" s="215" t="s">
        <v>56</v>
      </c>
      <c r="G31" s="215" t="s">
        <v>23</v>
      </c>
      <c r="H31" s="215" t="s">
        <v>236</v>
      </c>
      <c r="I31" s="215" t="s">
        <v>81</v>
      </c>
      <c r="J31" s="215" t="s">
        <v>171</v>
      </c>
      <c r="K31" s="215"/>
    </row>
    <row r="32" spans="1:11">
      <c r="A32" s="215" t="s">
        <v>223</v>
      </c>
      <c r="B32" s="215" t="s">
        <v>221</v>
      </c>
      <c r="C32" s="215" t="s">
        <v>185</v>
      </c>
      <c r="D32" s="215" t="s">
        <v>187</v>
      </c>
      <c r="E32" s="215" t="s">
        <v>56</v>
      </c>
      <c r="F32" s="215" t="s">
        <v>23</v>
      </c>
      <c r="G32" s="215" t="s">
        <v>171</v>
      </c>
      <c r="H32" s="215" t="s">
        <v>72</v>
      </c>
      <c r="I32" s="215" t="s">
        <v>237</v>
      </c>
      <c r="J32" s="215"/>
    </row>
  </sheetData>
  <phoneticPr fontId="4"/>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付表３－２</vt:lpstr>
      <vt:lpstr>勤務形態一覧表（就労継続支援B型）</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2025-11-28T13:19:09Z</dcterms:created>
  <dcterms:modified xsi:type="dcterms:W3CDTF">2026-06-15T09:07:16Z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2026-06-15T09:07:16Z</vt:filetime>
  </property>
</Properties>
</file>