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20" yWindow="-120" windowWidth="29040" windowHeight="15720" tabRatio="796" firstSheet="1" activeTab="1"/>
  </bookViews>
  <sheets>
    <sheet name="付表３－２" sheetId="27" state="hidden" r:id="rId1"/>
    <sheet name="勤務形態一覧表（居宅介護）" sheetId="116" r:id="rId2"/>
    <sheet name="勤務形態一覧表（重度訪問介護）" sheetId="117" r:id="rId3"/>
    <sheet name="勤務形態一覧表（同行援護）" sheetId="120" r:id="rId4"/>
    <sheet name="勤務形態一覧表（行動援護）" sheetId="119" r:id="rId5"/>
    <sheet name="選択肢" sheetId="90" r:id="rId6"/>
  </sheets>
  <definedNames>
    <definedName name="居宅介護">選択肢!$B$2:$K$2</definedName>
    <definedName name="重度訪問介護">選択肢!$B$3:$K$3</definedName>
    <definedName name="同行援護">選択肢!$B$4:$K$4</definedName>
    <definedName name="行動援護">選択肢!$B$5:$K$5</definedName>
    <definedName name="療養介護">選択肢!$B$6:$K$6</definedName>
    <definedName name="生活介護">選択肢!$B$7:$K$7</definedName>
    <definedName name="短期入所・併設型">選択肢!$B$8:$K$8</definedName>
    <definedName name="短期入所・空床利用型">選択肢!$B$9:$K$9</definedName>
    <definedName name="短期入所・単独型">選択肢!$B$10:$K$10</definedName>
    <definedName name="重度障害者等包括支援">選択肢!$B$11:$K$11</definedName>
    <definedName name="機能訓練">選択肢!$B$16:$J$16</definedName>
    <definedName name="生活訓練">選択肢!$B$17:$K$17</definedName>
    <definedName name="就労選択支援">選択肢!$B$18:$K$18</definedName>
    <definedName name="就労移行支援">選択肢!$B$19:$K$19</definedName>
    <definedName name="認定指定就労移行支援">選択肢!$B$20:$K$20</definedName>
    <definedName name="就労継続支援Ａ型・B型">選択肢!$B$21:$K$21</definedName>
    <definedName name="就労定着支援">選択肢!$B$23:$K$23</definedName>
    <definedName name="自立生活援助">選択肢!$B$24:$K$24</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障害者支援施設">選択肢!$B$15:$L$15</definedName>
    <definedName name="一般相談支援事業">選択肢!$B$22:$K$22</definedName>
    <definedName name="特定相談支援・障害児相談支援">選択肢!$B$25:$K$25</definedName>
    <definedName name="児童発達支援・放課後等デイサービス">選択肢!$B$26:$K$26</definedName>
    <definedName name="児童発達支援・主として重症心身障害児を対象とする場合">選択肢!$B$27:$K$27</definedName>
    <definedName name="児童発達支援・児童発達支援センターであるもの">選択肢!$B$28:$L$28</definedName>
    <definedName name="居宅訪問型児童発達支援">選択肢!$B$30:$K$30</definedName>
    <definedName name="保育所等訪問支援">選択肢!$B$29:$K$29</definedName>
    <definedName name="福祉型障害児入所施設">選択肢!$B$31:$K$31</definedName>
    <definedName name="医療型障害児入所施設">選択肢!$B$32:$K$32</definedName>
    <definedName name="_kk06">#REF!</definedName>
    <definedName name="___kk06">#REF!</definedName>
    <definedName name="Roman2_3">#REF!</definedName>
    <definedName name="roman_09">#REF!</definedName>
    <definedName name="_kk29">#REF!</definedName>
    <definedName name="___kk29">#REF!</definedName>
    <definedName name="__kk06">#REF!</definedName>
    <definedName name="roman7_1">#REF!</definedName>
    <definedName name="tapi2">#REF!</definedName>
    <definedName name="avrg1">#REF!</definedName>
    <definedName name="__kk29">#REF!</definedName>
    <definedName name="Roman_03">#REF!</definedName>
    <definedName name="kk_04">#REF!</definedName>
    <definedName name="Avrg">#REF!</definedName>
    <definedName name="teble">#REF!</definedName>
    <definedName name="jiritu">#REF!</definedName>
    <definedName name="KK_03">#REF!</definedName>
    <definedName name="servo1">#REF!</definedName>
    <definedName name="共同生活援助">選択肢!$B$12:$K$12</definedName>
    <definedName name="Roman_04">#REF!</definedName>
    <definedName name="Roman_01">#REF!</definedName>
    <definedName name="KK_06">#REF!</definedName>
    <definedName name="tebiroo">#REF!</definedName>
    <definedName name="ｔａｂｉｅ＿04">#REF!</definedName>
    <definedName name="kk_07">#REF!</definedName>
    <definedName name="KK2_3">#REF!</definedName>
    <definedName name="Roman_06">#REF!</definedName>
    <definedName name="roman_11">#REF!</definedName>
    <definedName name="roman11">#REF!</definedName>
    <definedName name="Roman2_1">#REF!</definedName>
    <definedName name="roman31">#REF!</definedName>
    <definedName name="tebie33">#REF!</definedName>
    <definedName name="roman33">#REF!</definedName>
    <definedName name="table_06">#REF!</definedName>
    <definedName name="roman4_3">#REF!</definedName>
    <definedName name="tebie08">#REF!</definedName>
    <definedName name="roman77">#REF!</definedName>
    <definedName name="serv_">#REF!</definedName>
    <definedName name="romann_12">#REF!</definedName>
    <definedName name="romann_66">#REF!</definedName>
    <definedName name="romann33">#REF!</definedName>
    <definedName name="serv">#REF!</definedName>
    <definedName name="Serv_LIST">#REF!</definedName>
    <definedName name="table_03">#REF!</definedName>
    <definedName name="table2_3">#REF!</definedName>
    <definedName name="tebie_o7">#REF!</definedName>
    <definedName name="teble_09">#REF!</definedName>
    <definedName name="teble77">#REF!</definedName>
    <definedName name="就労継続支援Ａ型">選択肢!$B$21:$K$21</definedName>
    <definedName name="居宅介護・重度訪問介護・同行援護・行動援護">選択肢!$B$2:$J$2</definedName>
    <definedName name="就労継続支援Ｂ型">選択肢!$B$21:$K$21</definedName>
    <definedName name="利用日数記入例">#REF!</definedName>
    <definedName name="_xlnm.Print_Area" localSheetId="1">'勤務形態一覧表（居宅介護）'!$A$1:$AN$86</definedName>
    <definedName name="_xlnm.Print_Area" localSheetId="2">'勤務形態一覧表（重度訪問介護）'!$A$1:$AN$83</definedName>
    <definedName name="_xlnm.Print_Area" localSheetId="4">'勤務形態一覧表（行動援護）'!$A$1:$AN$82</definedName>
    <definedName name="_xlnm.Print_Area" localSheetId="3">'勤務形態一覧表（同行援護）'!$A$1:$AN$82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<sst xmlns="http://schemas.openxmlformats.org/spreadsheetml/2006/main" xmlns:r="http://schemas.openxmlformats.org/officeDocument/2006/relationships" count="273" uniqueCount="273">
  <si>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</si>
  <si>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就労選択支援員</t>
    <rPh sb="0" eb="2">
      <t>シュウロウ</t>
    </rPh>
    <rPh sb="2" eb="4">
      <t>センタク</t>
    </rPh>
    <rPh sb="4" eb="7">
      <t>シエンイン</t>
    </rPh>
    <phoneticPr fontId="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</si>
  <si>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2"/>
  </si>
  <si>
    <t>(11)兼務状況
（兼務先／兼務する職務の内容）等</t>
  </si>
  <si>
    <t>フリガナ</t>
  </si>
  <si>
    <t>（郵便番号　　　　　－　　　　　）</t>
  </si>
  <si>
    <t>（郵便番号　　　　　－　　　　　）</t>
    <rPh sb="1" eb="3">
      <t>ユウビン</t>
    </rPh>
    <rPh sb="3" eb="5">
      <t>バンゴウ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</si>
  <si>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</si>
  <si>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県</t>
    <rPh sb="0" eb="1">
      <t>ケン</t>
    </rPh>
    <phoneticPr fontId="8"/>
  </si>
  <si>
    <t>常勤（人）</t>
    <rPh sb="0" eb="2">
      <t>ジョウキン</t>
    </rPh>
    <rPh sb="3" eb="4">
      <t>ヒト</t>
    </rPh>
    <phoneticPr fontId="8"/>
  </si>
  <si>
    <t>従業者の職種・員数</t>
    <rPh sb="0" eb="3">
      <t>ジュウギョウシャ</t>
    </rPh>
    <rPh sb="4" eb="6">
      <t>ショクシュ</t>
    </rPh>
    <rPh sb="7" eb="9">
      <t>インズウ</t>
    </rPh>
    <phoneticPr fontId="8"/>
  </si>
  <si>
    <t>電話番号</t>
    <rPh sb="0" eb="2">
      <t>デンワ</t>
    </rPh>
    <rPh sb="2" eb="4">
      <t>バンゴウ</t>
    </rPh>
    <phoneticPr fontId="8"/>
  </si>
  <si>
    <t>施</t>
    <rPh sb="0" eb="1">
      <t>ホドコ</t>
    </rPh>
    <phoneticPr fontId="8"/>
  </si>
  <si>
    <t>同行援護</t>
    <rPh sb="0" eb="2">
      <t>ドウコウ</t>
    </rPh>
    <rPh sb="2" eb="4">
      <t>エンゴ</t>
    </rPh>
    <phoneticPr fontId="4"/>
  </si>
  <si>
    <t>受付番号</t>
    <rPh sb="0" eb="2">
      <t>ウケツケ</t>
    </rPh>
    <rPh sb="2" eb="4">
      <t>バンゴウ</t>
    </rPh>
    <phoneticPr fontId="8"/>
  </si>
  <si>
    <t>管理責任者</t>
    <rPh sb="0" eb="2">
      <t>カンリ</t>
    </rPh>
    <rPh sb="2" eb="5">
      <t>セキニンシャ</t>
    </rPh>
    <phoneticPr fontId="8"/>
  </si>
  <si>
    <t>従業者数が10人又はその端数を増すごとに1人以上</t>
  </si>
  <si>
    <t>名　　称</t>
    <rPh sb="0" eb="1">
      <t>メイ</t>
    </rPh>
    <rPh sb="3" eb="4">
      <t>ショウ</t>
    </rPh>
    <phoneticPr fontId="8"/>
  </si>
  <si>
    <t>①常勤のサービス提供責任者を３人以上配置</t>
  </si>
  <si>
    <t>所在地</t>
    <rPh sb="0" eb="3">
      <t>ショザイチ</t>
    </rPh>
    <phoneticPr fontId="8"/>
  </si>
  <si>
    <t>一体的に管理運営する
他の事業所</t>
    <rPh sb="0" eb="3">
      <t>イッタイテキ</t>
    </rPh>
    <rPh sb="4" eb="6">
      <t>カンリ</t>
    </rPh>
    <rPh sb="6" eb="8">
      <t>ウンエイ</t>
    </rPh>
    <rPh sb="11" eb="12">
      <t>タ</t>
    </rPh>
    <rPh sb="13" eb="16">
      <t>ジギョウショ</t>
    </rPh>
    <phoneticPr fontId="8"/>
  </si>
  <si>
    <t>看護職員</t>
    <rPh sb="0" eb="2">
      <t>カンゴ</t>
    </rPh>
    <rPh sb="2" eb="4">
      <t>ショクイン</t>
    </rPh>
    <phoneticPr fontId="8"/>
  </si>
  <si>
    <t>設</t>
    <rPh sb="0" eb="1">
      <t>セツ</t>
    </rPh>
    <phoneticPr fontId="8"/>
  </si>
  <si>
    <t>精神障害者</t>
    <rPh sb="0" eb="2">
      <t>セイシン</t>
    </rPh>
    <rPh sb="2" eb="5">
      <t>ショウガイシャ</t>
    </rPh>
    <phoneticPr fontId="8"/>
  </si>
  <si>
    <t>内部障害</t>
    <rPh sb="0" eb="2">
      <t>ナイブ</t>
    </rPh>
    <rPh sb="2" eb="4">
      <t>ショウガイ</t>
    </rPh>
    <phoneticPr fontId="8"/>
  </si>
  <si>
    <t>保育士</t>
    <rPh sb="0" eb="3">
      <t>ホイクシ</t>
    </rPh>
    <phoneticPr fontId="4"/>
  </si>
  <si>
    <t>前年度の平均
実利用者数（人）</t>
  </si>
  <si>
    <t>郡・市</t>
    <rPh sb="0" eb="1">
      <t>グン</t>
    </rPh>
    <rPh sb="2" eb="3">
      <t>シ</t>
    </rPh>
    <phoneticPr fontId="8"/>
  </si>
  <si>
    <t>４未満</t>
    <rPh sb="1" eb="3">
      <t>ミマン</t>
    </rPh>
    <phoneticPr fontId="8"/>
  </si>
  <si>
    <r>
      <t>　　　当該事業所における勤務時間が、当該事業所において定められている常勤の従業者が勤務すべき時間数に達していることをいいます。</t>
    </r>
    <r>
      <rPr>
        <u/>
        <sz val="9"/>
        <color auto="1"/>
        <rFont val="ＭＳ ゴシック"/>
      </rPr>
      <t>雇用の形態は考慮しません</t>
    </r>
    <r>
      <rPr>
        <sz val="9"/>
        <color auto="1"/>
        <rFont val="ＭＳ ゴシック"/>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2"/>
  </si>
  <si>
    <t>連 絡 先</t>
    <rPh sb="0" eb="1">
      <t>レン</t>
    </rPh>
    <rPh sb="2" eb="3">
      <t>ラク</t>
    </rPh>
    <rPh sb="4" eb="5">
      <t>サキ</t>
    </rPh>
    <phoneticPr fontId="8"/>
  </si>
  <si>
    <t>相談支援専門員</t>
    <rPh sb="0" eb="7">
      <t>ソウダンシエンセンモンイン</t>
    </rPh>
    <phoneticPr fontId="4"/>
  </si>
  <si>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</si>
  <si>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</si>
  <si>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</si>
  <si>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特定無し</t>
    <rPh sb="0" eb="2">
      <t>トクテイ</t>
    </rPh>
    <rPh sb="2" eb="3">
      <t>ム</t>
    </rPh>
    <phoneticPr fontId="8"/>
  </si>
  <si>
    <t>夜間支援従事者</t>
    <rPh sb="0" eb="7">
      <t>ヤカンシエンジュウジシャ</t>
    </rPh>
    <phoneticPr fontId="4"/>
  </si>
  <si>
    <t>サービス</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</si>
  <si>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</si>
  <si>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住 所</t>
    <rPh sb="0" eb="1">
      <t>ジュウ</t>
    </rPh>
    <rPh sb="2" eb="3">
      <t>トコロ</t>
    </rPh>
    <phoneticPr fontId="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</si>
  <si>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2"/>
  </si>
  <si>
    <t>氏　名</t>
    <rPh sb="0" eb="1">
      <t>シ</t>
    </rPh>
    <rPh sb="2" eb="3">
      <t>メイ</t>
    </rPh>
    <phoneticPr fontId="8"/>
  </si>
  <si>
    <t>その他職員</t>
    <rPh sb="2" eb="3">
      <t>タ</t>
    </rPh>
    <rPh sb="3" eb="5">
      <t>ショクイン</t>
    </rPh>
    <phoneticPr fontId="4"/>
  </si>
  <si>
    <t>名　称</t>
    <rPh sb="0" eb="1">
      <t>メイ</t>
    </rPh>
    <rPh sb="2" eb="3">
      <t>ショウ</t>
    </rPh>
    <phoneticPr fontId="8"/>
  </si>
  <si>
    <t>医　師</t>
    <rPh sb="0" eb="1">
      <t>イ</t>
    </rPh>
    <rPh sb="2" eb="3">
      <t>シ</t>
    </rPh>
    <phoneticPr fontId="8"/>
  </si>
  <si>
    <t>理学療法士</t>
    <rPh sb="0" eb="2">
      <t>リガク</t>
    </rPh>
    <rPh sb="2" eb="5">
      <t>リョウホウシ</t>
    </rPh>
    <phoneticPr fontId="8"/>
  </si>
  <si>
    <t>非常勤（人）</t>
    <rPh sb="0" eb="3">
      <t>ヒジョウキン</t>
    </rPh>
    <rPh sb="4" eb="5">
      <t>ヒト</t>
    </rPh>
    <phoneticPr fontId="8"/>
  </si>
  <si>
    <t>サービス管理責任者</t>
    <rPh sb="4" eb="6">
      <t>カンリ</t>
    </rPh>
    <rPh sb="6" eb="9">
      <t>セキニンシャ</t>
    </rPh>
    <phoneticPr fontId="8"/>
  </si>
  <si>
    <t>基準上の必要人数（人）</t>
    <rPh sb="0" eb="2">
      <t>キジュン</t>
    </rPh>
    <rPh sb="2" eb="3">
      <t>ジョウ</t>
    </rPh>
    <rPh sb="4" eb="6">
      <t>ヒツヨウ</t>
    </rPh>
    <rPh sb="6" eb="8">
      <t>ニンズウ</t>
    </rPh>
    <rPh sb="9" eb="10">
      <t>ニン</t>
    </rPh>
    <phoneticPr fontId="8"/>
  </si>
  <si>
    <t>作業療法士</t>
    <rPh sb="0" eb="2">
      <t>サギョウ</t>
    </rPh>
    <rPh sb="2" eb="5">
      <t>リョウホウシ</t>
    </rPh>
    <phoneticPr fontId="8"/>
  </si>
  <si>
    <t>　(1) 「４週」・「暦月」のいずれかを選択してください。</t>
    <rPh sb="7" eb="8">
      <t>シュウ</t>
    </rPh>
    <rPh sb="11" eb="12">
      <t>レキ</t>
    </rPh>
    <rPh sb="12" eb="13">
      <t>ツキ</t>
    </rPh>
    <rPh sb="20" eb="22">
      <t>センタク</t>
    </rPh>
    <phoneticPr fontId="22"/>
  </si>
  <si>
    <t>サービス単位</t>
    <rPh sb="4" eb="6">
      <t>タンイ</t>
    </rPh>
    <phoneticPr fontId="8"/>
  </si>
  <si>
    <t>専従</t>
    <rPh sb="0" eb="2">
      <t>センジュウ</t>
    </rPh>
    <phoneticPr fontId="8"/>
  </si>
  <si>
    <t>必要な配置数</t>
    <rPh sb="0" eb="2">
      <t>ヒツヨウ</t>
    </rPh>
    <rPh sb="3" eb="6">
      <t>ハイチスウ</t>
    </rPh>
    <phoneticPr fontId="23"/>
  </si>
  <si>
    <t>多機能型実施の有無</t>
    <rPh sb="0" eb="3">
      <t>タキノウ</t>
    </rPh>
    <rPh sb="3" eb="4">
      <t>ガタ</t>
    </rPh>
    <rPh sb="4" eb="6">
      <t>ジッシ</t>
    </rPh>
    <rPh sb="7" eb="9">
      <t>ウム</t>
    </rPh>
    <phoneticPr fontId="8"/>
  </si>
  <si>
    <t>営業時間</t>
    <rPh sb="0" eb="2">
      <t>エイギョウ</t>
    </rPh>
    <rPh sb="2" eb="4">
      <t>ジカン</t>
    </rPh>
    <phoneticPr fontId="8"/>
  </si>
  <si>
    <t>　　　 その他、特記事項欄としてもご活用ください。</t>
    <rPh sb="6" eb="7">
      <t>タ</t>
    </rPh>
    <rPh sb="8" eb="10">
      <t>トッキ</t>
    </rPh>
    <rPh sb="10" eb="12">
      <t>ジコウ</t>
    </rPh>
    <rPh sb="12" eb="13">
      <t>ラン</t>
    </rPh>
    <rPh sb="18" eb="20">
      <t>カツヨウ</t>
    </rPh>
    <phoneticPr fontId="12"/>
  </si>
  <si>
    <t>※兼務</t>
    <rPh sb="1" eb="3">
      <t>ケンム</t>
    </rPh>
    <phoneticPr fontId="8"/>
  </si>
  <si>
    <t>児童指導員</t>
    <rPh sb="0" eb="2">
      <t>ジドウ</t>
    </rPh>
    <rPh sb="2" eb="5">
      <t>シドウイン</t>
    </rPh>
    <phoneticPr fontId="4"/>
  </si>
  <si>
    <t>従業者数</t>
    <rPh sb="0" eb="2">
      <t>ジュウギョウ</t>
    </rPh>
    <rPh sb="2" eb="3">
      <t>シャ</t>
    </rPh>
    <rPh sb="3" eb="4">
      <t>カズ</t>
    </rPh>
    <phoneticPr fontId="8"/>
  </si>
  <si>
    <t>営業日</t>
    <rPh sb="0" eb="3">
      <t>エイギョウビ</t>
    </rPh>
    <phoneticPr fontId="8"/>
  </si>
  <si>
    <t>主たる対象者</t>
    <rPh sb="0" eb="1">
      <t>シュ</t>
    </rPh>
    <rPh sb="3" eb="6">
      <t>タイショウシャ</t>
    </rPh>
    <phoneticPr fontId="8"/>
  </si>
  <si>
    <t>言語聴覚士</t>
    <rPh sb="0" eb="2">
      <t>ゲンゴ</t>
    </rPh>
    <rPh sb="2" eb="5">
      <t>チョウカクシ</t>
    </rPh>
    <phoneticPr fontId="4"/>
  </si>
  <si>
    <t>常勤換算後の人数（人）</t>
    <rPh sb="0" eb="2">
      <t>ジョウキン</t>
    </rPh>
    <rPh sb="2" eb="4">
      <t>カンザン</t>
    </rPh>
    <rPh sb="4" eb="5">
      <t>ゴ</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</si>
  <si>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</si>
  <si>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</si>
  <si>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（備考）</t>
    <rPh sb="1" eb="3">
      <t>ビコウ</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</si>
  <si>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</si>
  <si>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</si>
  <si>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生活訓練</t>
    <rPh sb="0" eb="2">
      <t>セイカツ</t>
    </rPh>
    <rPh sb="2" eb="4">
      <t>クンレン</t>
    </rPh>
    <phoneticPr fontId="8"/>
  </si>
  <si>
    <t>サービス単位３</t>
    <rPh sb="4" eb="6">
      <t>タンイ</t>
    </rPh>
    <phoneticPr fontId="8"/>
  </si>
  <si>
    <t>４以上５未満</t>
    <rPh sb="1" eb="3">
      <t>イジョウ</t>
    </rPh>
    <rPh sb="4" eb="6">
      <t>ミマン</t>
    </rPh>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</si>
  <si>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</si>
  <si>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５以上</t>
    <rPh sb="1" eb="3">
      <t>イジョウ</t>
    </rPh>
    <phoneticPr fontId="8"/>
  </si>
  <si>
    <t>理学療法士又は作業療法士</t>
    <rPh sb="0" eb="5">
      <t>リガクリョウホウシ</t>
    </rPh>
    <rPh sb="5" eb="6">
      <t>マタ</t>
    </rPh>
    <rPh sb="7" eb="12">
      <t>サギョウリョウホウシ</t>
    </rPh>
    <phoneticPr fontId="4"/>
  </si>
  <si>
    <t>サービス単位１</t>
    <rPh sb="4" eb="6">
      <t>タンイ</t>
    </rPh>
    <phoneticPr fontId="8"/>
  </si>
  <si>
    <t>区分</t>
    <rPh sb="0" eb="2">
      <t>クブン</t>
    </rPh>
    <phoneticPr fontId="23"/>
  </si>
  <si>
    <t>G</t>
  </si>
  <si>
    <t>サービス単位２</t>
    <rPh sb="4" eb="6">
      <t>タンイ</t>
    </rPh>
    <phoneticPr fontId="8"/>
  </si>
  <si>
    <t>主な掲示事項</t>
    <rPh sb="0" eb="1">
      <t>オモ</t>
    </rPh>
    <rPh sb="2" eb="4">
      <t>ケイジ</t>
    </rPh>
    <rPh sb="4" eb="6">
      <t>ジコウ</t>
    </rPh>
    <phoneticPr fontId="8"/>
  </si>
  <si>
    <t>単位ごとの営業日</t>
  </si>
  <si>
    <t>単位ごとのサービス提供時間（送迎時間を除く）（①　　：　　～　　：　　②　　：　　～　　：　　）</t>
  </si>
  <si>
    <t>身体障害者</t>
    <rPh sb="0" eb="2">
      <t>シンタイ</t>
    </rPh>
    <rPh sb="2" eb="4">
      <t>ショウガイ</t>
    </rPh>
    <rPh sb="4" eb="5">
      <t>シャ</t>
    </rPh>
    <phoneticPr fontId="8"/>
  </si>
  <si>
    <t>細分無し</t>
    <rPh sb="0" eb="2">
      <t>サイブン</t>
    </rPh>
    <rPh sb="2" eb="3">
      <t>ナ</t>
    </rPh>
    <phoneticPr fontId="8"/>
  </si>
  <si>
    <t>調理員</t>
    <rPh sb="0" eb="3">
      <t>チョウリイン</t>
    </rPh>
    <phoneticPr fontId="4"/>
  </si>
  <si>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</si>
  <si>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</si>
  <si>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</si>
  <si>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その他の費用</t>
    <rPh sb="2" eb="3">
      <t>タ</t>
    </rPh>
    <rPh sb="4" eb="6">
      <t>ヒヨウ</t>
    </rPh>
    <phoneticPr fontId="8"/>
  </si>
  <si>
    <t>知的障害者</t>
    <rPh sb="0" eb="2">
      <t>チテキ</t>
    </rPh>
    <rPh sb="2" eb="5">
      <t>ショウガイシャ</t>
    </rPh>
    <phoneticPr fontId="8"/>
  </si>
  <si>
    <t>難病等対象者</t>
    <rPh sb="0" eb="2">
      <t>ナンビョウ</t>
    </rPh>
    <rPh sb="2" eb="3">
      <t>トウ</t>
    </rPh>
    <rPh sb="3" eb="6">
      <t>タイショウシャ</t>
    </rPh>
    <phoneticPr fontId="8"/>
  </si>
  <si>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</si>
  <si>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利用定員</t>
    <rPh sb="0" eb="2">
      <t>リヨウ</t>
    </rPh>
    <rPh sb="2" eb="4">
      <t>テイイン</t>
    </rPh>
    <phoneticPr fontId="8"/>
  </si>
  <si>
    <t>人（単位ごとの定員）（①　　　　　　　　②　　　　　　　　　）</t>
  </si>
  <si>
    <t>基準上の必要定員</t>
    <rPh sb="0" eb="2">
      <t>キジュン</t>
    </rPh>
    <rPh sb="2" eb="3">
      <t>ジョウ</t>
    </rPh>
    <rPh sb="4" eb="6">
      <t>ヒツヨウ</t>
    </rPh>
    <rPh sb="6" eb="8">
      <t>テイイン</t>
    </rPh>
    <phoneticPr fontId="8"/>
  </si>
  <si>
    <t>有　　・　　無</t>
    <rPh sb="0" eb="1">
      <t>ア</t>
    </rPh>
    <rPh sb="6" eb="7">
      <t>ナ</t>
    </rPh>
    <phoneticPr fontId="8"/>
  </si>
  <si>
    <t>利用料</t>
    <rPh sb="0" eb="3">
      <t>リヨウリョウ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</si>
  <si>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</si>
  <si>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</si>
  <si>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</si>
  <si>
    <t>苦情解決の措置概要</t>
    <rPh sb="0" eb="2">
      <t>クジョウ</t>
    </rPh>
    <rPh sb="2" eb="4">
      <t>カイケツ</t>
    </rPh>
    <rPh sb="5" eb="7">
      <t>ソチ</t>
    </rPh>
    <rPh sb="7" eb="9">
      <t>ガイヨウ</t>
    </rPh>
    <phoneticPr fontId="8"/>
  </si>
  <si>
    <t>地域生活支援員</t>
    <rPh sb="0" eb="7">
      <t>チイキセイカツシエンイン</t>
    </rPh>
    <phoneticPr fontId="4"/>
  </si>
  <si>
    <t>※通院等乗降介助のみの利用者については1人0.1人換算</t>
    <rPh sb="1" eb="8">
      <t>ツウイントウジョウコウカイジョ</t>
    </rPh>
    <rPh sb="11" eb="14">
      <t>リヨウシャ</t>
    </rPh>
    <rPh sb="20" eb="21">
      <t>ニン</t>
    </rPh>
    <rPh sb="24" eb="25">
      <t>ニン</t>
    </rPh>
    <rPh sb="25" eb="27">
      <t>カンサン</t>
    </rPh>
    <phoneticPr fontId="23"/>
  </si>
  <si>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</si>
  <si>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</si>
  <si>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</si>
  <si>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</si>
  <si>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主な診療科名</t>
    <rPh sb="0" eb="1">
      <t>オモ</t>
    </rPh>
    <rPh sb="2" eb="5">
      <t>シンリョウカ</t>
    </rPh>
    <rPh sb="5" eb="6">
      <t>メイ</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</si>
  <si>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</si>
  <si>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</si>
  <si>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22"/>
  </si>
  <si>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</si>
  <si>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訪問支援員</t>
    <rPh sb="0" eb="2">
      <t>ホウモン</t>
    </rPh>
    <rPh sb="2" eb="5">
      <t>シエンイン</t>
    </rPh>
    <phoneticPr fontId="4"/>
  </si>
  <si>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</si>
  <si>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サービス提供責任者</t>
    <rPh sb="4" eb="6">
      <t>テイキョウ</t>
    </rPh>
    <rPh sb="6" eb="9">
      <t>セキニンシャ</t>
    </rPh>
    <phoneticPr fontId="4"/>
  </si>
  <si>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</si>
  <si>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</si>
  <si>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(4)職種</t>
    <rPh sb="3" eb="5">
      <t>ショクシュ</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</si>
  <si>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</si>
  <si>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22"/>
  </si>
  <si>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</si>
  <si>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</si>
  <si>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サービス種別</t>
    <rPh sb="4" eb="6">
      <t>シュベツ</t>
    </rPh>
    <phoneticPr fontId="22"/>
  </si>
  <si>
    <t>合計</t>
    <rPh sb="0" eb="2">
      <t>ゴウケイ</t>
    </rPh>
    <phoneticPr fontId="8"/>
  </si>
  <si>
    <t>！申請するサービス類型を選択してください</t>
    <rPh sb="1" eb="3">
      <t>シンセイ</t>
    </rPh>
    <rPh sb="9" eb="11">
      <t>ルイケイ</t>
    </rPh>
    <rPh sb="12" eb="14">
      <t>センタク</t>
    </rPh>
    <phoneticPr fontId="4"/>
  </si>
  <si>
    <t>年</t>
    <rPh sb="0" eb="1">
      <t>ネン</t>
    </rPh>
    <phoneticPr fontId="8"/>
  </si>
  <si>
    <t>月</t>
    <rPh sb="0" eb="1">
      <t>ゲツ</t>
    </rPh>
    <phoneticPr fontId="8"/>
  </si>
  <si>
    <t>事業所名</t>
    <rPh sb="0" eb="3">
      <t>ジギョウショ</t>
    </rPh>
    <rPh sb="3" eb="4">
      <t>メイ</t>
    </rPh>
    <phoneticPr fontId="22"/>
  </si>
  <si>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</si>
  <si>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</si>
  <si>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2"/>
  </si>
  <si>
    <t>時間/週</t>
    <rPh sb="0" eb="2">
      <t>ジカン</t>
    </rPh>
    <rPh sb="3" eb="4">
      <t>シュウ</t>
    </rPh>
    <phoneticPr fontId="8"/>
  </si>
  <si>
    <t>時間/月</t>
    <rPh sb="0" eb="2">
      <t>ジカン</t>
    </rPh>
    <rPh sb="3" eb="4">
      <t>ツキ</t>
    </rPh>
    <phoneticPr fontId="8"/>
  </si>
  <si>
    <t>No.</t>
  </si>
  <si>
    <t>(5)勤務形態</t>
    <rPh sb="3" eb="5">
      <t>キンム</t>
    </rPh>
    <rPh sb="5" eb="7">
      <t>ケイタイ</t>
    </rPh>
    <phoneticPr fontId="8"/>
  </si>
  <si>
    <t>就労定着支援員</t>
    <rPh sb="0" eb="2">
      <t>シュウロウ</t>
    </rPh>
    <rPh sb="2" eb="7">
      <t>テイチャクシエンイン</t>
    </rPh>
    <phoneticPr fontId="4"/>
  </si>
  <si>
    <t>(6)資格</t>
    <rPh sb="3" eb="5">
      <t>シカク</t>
    </rPh>
    <phoneticPr fontId="8"/>
  </si>
  <si>
    <t>(7)氏名</t>
    <rPh sb="3" eb="5">
      <t>シメイ</t>
    </rPh>
    <phoneticPr fontId="8"/>
  </si>
  <si>
    <t>サービス提供時間が450時間又はその端数を増すごとに1人以上</t>
  </si>
  <si>
    <t>(8)</t>
  </si>
  <si>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</si>
  <si>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</si>
  <si>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合計</t>
    <rPh sb="0" eb="2">
      <t>ゴウケイ</t>
    </rPh>
    <phoneticPr fontId="23"/>
  </si>
  <si>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</si>
  <si>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</si>
  <si>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</si>
  <si>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</si>
  <si>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</si>
  <si>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</si>
  <si>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2"/>
  </si>
  <si>
    <t>　(2) 「予定」・「実績」のいずれかを選択してください。</t>
    <rPh sb="6" eb="8">
      <t>ヨテイ</t>
    </rPh>
    <rPh sb="11" eb="13">
      <t>ジッセキ</t>
    </rPh>
    <rPh sb="20" eb="22">
      <t>センタク</t>
    </rPh>
    <phoneticPr fontId="22"/>
  </si>
  <si>
    <t>　(4) 従業者の職種を入力してください。</t>
    <rPh sb="5" eb="8">
      <t>ジュウギョウシャ</t>
    </rPh>
    <rPh sb="9" eb="11">
      <t>ショクシュ</t>
    </rPh>
    <rPh sb="12" eb="14">
      <t>ニュウリョク</t>
    </rPh>
    <phoneticPr fontId="22"/>
  </si>
  <si>
    <t xml:space="preserve"> 　　 記入の順序は、職種ごとにまとめてください。</t>
    <rPh sb="4" eb="6">
      <t>キニュウ</t>
    </rPh>
    <rPh sb="7" eb="9">
      <t>ジュンジョ</t>
    </rPh>
    <rPh sb="11" eb="13">
      <t>ショクシュ</t>
    </rPh>
    <phoneticPr fontId="2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</si>
  <si>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2"/>
  </si>
  <si>
    <t>記号</t>
    <rPh sb="0" eb="2">
      <t>キゴウ</t>
    </rPh>
    <phoneticPr fontId="22"/>
  </si>
  <si>
    <t>区分</t>
    <rPh sb="0" eb="2">
      <t>クブン</t>
    </rPh>
    <phoneticPr fontId="22"/>
  </si>
  <si>
    <t>共同生活援助・介護サービス包括型</t>
    <rPh sb="0" eb="2">
      <t>キョウドウ</t>
    </rPh>
    <rPh sb="2" eb="4">
      <t>セイカツ</t>
    </rPh>
    <rPh sb="4" eb="6">
      <t>エンジョ</t>
    </rPh>
    <phoneticPr fontId="8"/>
  </si>
  <si>
    <t>利用者数が10人又はその端数を増すごとに1人以上</t>
  </si>
  <si>
    <t>A</t>
  </si>
  <si>
    <t>常勤で専従</t>
    <rPh sb="0" eb="2">
      <t>ジョウキン</t>
    </rPh>
    <rPh sb="3" eb="5">
      <t>センジュウ</t>
    </rPh>
    <phoneticPr fontId="22"/>
  </si>
  <si>
    <t>B</t>
  </si>
  <si>
    <t>常勤で兼務</t>
    <rPh sb="0" eb="2">
      <t>ジョウキン</t>
    </rPh>
    <rPh sb="3" eb="5">
      <t>ケンム</t>
    </rPh>
    <phoneticPr fontId="22"/>
  </si>
  <si>
    <t>C</t>
  </si>
  <si>
    <t>非常勤で専従</t>
    <rPh sb="0" eb="3">
      <t>ヒジョウキン</t>
    </rPh>
    <rPh sb="4" eb="6">
      <t>センジュウ</t>
    </rPh>
    <phoneticPr fontId="22"/>
  </si>
  <si>
    <t>重度訪問介護</t>
    <rPh sb="0" eb="2">
      <t>ジュウド</t>
    </rPh>
    <rPh sb="2" eb="4">
      <t>ホウモン</t>
    </rPh>
    <rPh sb="4" eb="6">
      <t>カイゴ</t>
    </rPh>
    <phoneticPr fontId="4"/>
  </si>
  <si>
    <t>D</t>
  </si>
  <si>
    <t>非常勤で兼務</t>
    <rPh sb="0" eb="3">
      <t>ヒジョウキン</t>
    </rPh>
    <rPh sb="4" eb="6">
      <t>ケンム</t>
    </rPh>
    <phoneticPr fontId="22"/>
  </si>
  <si>
    <t>（注）常勤・非常勤の区分について</t>
    <rPh sb="1" eb="2">
      <t>チュウ</t>
    </rPh>
    <rPh sb="3" eb="5">
      <t>ジョウキン</t>
    </rPh>
    <rPh sb="6" eb="9">
      <t>ヒジョウキン</t>
    </rPh>
    <rPh sb="10" eb="12">
      <t>クブン</t>
    </rPh>
    <phoneticPr fontId="2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</si>
  <si>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2"/>
  </si>
  <si>
    <t>　(6) 従業者の保有する資格を入力してください。</t>
    <rPh sb="5" eb="8">
      <t>ジュウギョウシャ</t>
    </rPh>
    <rPh sb="9" eb="11">
      <t>ホユウ</t>
    </rPh>
    <rPh sb="13" eb="15">
      <t>シカク</t>
    </rPh>
    <rPh sb="16" eb="18">
      <t>ニュウリョク</t>
    </rPh>
    <phoneticPr fontId="22"/>
  </si>
  <si>
    <r>
      <t xml:space="preserve">       ※選択した資格及び研修に関して、</t>
    </r>
    <r>
      <rPr>
        <b/>
        <u/>
        <sz val="9"/>
        <color auto="1"/>
        <rFont val="ＭＳ ゴシック"/>
      </rPr>
      <t>必要に応じて、</t>
    </r>
    <r>
      <rPr>
        <b/>
        <sz val="9"/>
        <color auto="1"/>
        <rFont val="ＭＳ ゴシック"/>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2"/>
  </si>
  <si>
    <t>　(7) 従業者の氏名を記入してください。</t>
    <rPh sb="5" eb="8">
      <t>ジュウギョウシャ</t>
    </rPh>
    <rPh sb="9" eb="11">
      <t>シメイ</t>
    </rPh>
    <rPh sb="12" eb="14">
      <t>キニュウ</t>
    </rPh>
    <phoneticPr fontId="2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</si>
  <si>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2"/>
  </si>
  <si>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2"/>
  </si>
  <si>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</si>
  <si>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2"/>
  </si>
  <si>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</si>
  <si>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</si>
  <si>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2"/>
  </si>
  <si>
    <t>理学療法士</t>
    <rPh sb="0" eb="5">
      <t>リガクリョウホウシ</t>
    </rPh>
    <phoneticPr fontId="4"/>
  </si>
  <si>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</si>
  <si>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</si>
  <si>
    <t>居宅介護</t>
  </si>
  <si>
    <t>職種⑧</t>
    <rPh sb="0" eb="2">
      <t>ショクシュ</t>
    </rPh>
    <phoneticPr fontId="4"/>
  </si>
  <si>
    <t>４週</t>
  </si>
  <si>
    <t>※選択肢にない職種については直接入力してください</t>
  </si>
  <si>
    <t>管理者</t>
    <rPh sb="0" eb="3">
      <t>カンリシャ</t>
    </rPh>
    <phoneticPr fontId="4"/>
  </si>
  <si>
    <t>職種③</t>
    <rPh sb="0" eb="2">
      <t>ショクシュ</t>
    </rPh>
    <phoneticPr fontId="4"/>
  </si>
  <si>
    <t>自立生活援助</t>
    <rPh sb="0" eb="2">
      <t>ジリツ</t>
    </rPh>
    <rPh sb="2" eb="4">
      <t>セイカツ</t>
    </rPh>
    <rPh sb="4" eb="6">
      <t>エンジョ</t>
    </rPh>
    <phoneticPr fontId="8"/>
  </si>
  <si>
    <t>従業者</t>
    <rPh sb="0" eb="3">
      <t>ジュウギョウシャ</t>
    </rPh>
    <phoneticPr fontId="4"/>
  </si>
  <si>
    <t>E</t>
  </si>
  <si>
    <t>F</t>
  </si>
  <si>
    <t>H</t>
  </si>
  <si>
    <t>I</t>
  </si>
  <si>
    <t>J</t>
  </si>
  <si>
    <t>＜人員に関する基準＞</t>
    <rPh sb="1" eb="3">
      <t>ジンイン</t>
    </rPh>
    <rPh sb="4" eb="5">
      <t>カン</t>
    </rPh>
    <rPh sb="7" eb="9">
      <t>キジュン</t>
    </rPh>
    <phoneticPr fontId="8"/>
  </si>
  <si>
    <t>（新規申請の場合は推定数）</t>
  </si>
  <si>
    <t>○サービス提供責任者</t>
    <rPh sb="5" eb="7">
      <t>テイキョウ</t>
    </rPh>
    <rPh sb="7" eb="10">
      <t>セキニンシャ</t>
    </rPh>
    <phoneticPr fontId="23"/>
  </si>
  <si>
    <t>各区分の値とそれに基づく配置数</t>
  </si>
  <si>
    <t>利用者数（通院等乗降介助以外）</t>
    <rPh sb="0" eb="3">
      <t>リヨウシャ</t>
    </rPh>
    <rPh sb="3" eb="4">
      <t>スウ</t>
    </rPh>
    <phoneticPr fontId="23"/>
  </si>
  <si>
    <t>利用者数が40人又はその端数を増すごとに1人以上</t>
  </si>
  <si>
    <t>○</t>
  </si>
  <si>
    <t>常勤換算方法によらない場合</t>
  </si>
  <si>
    <t>h</t>
  </si>
  <si>
    <t>利用者数（通院等乗降介助）</t>
    <rPh sb="0" eb="3">
      <t>リヨウシャ</t>
    </rPh>
    <rPh sb="3" eb="4">
      <t>スウ</t>
    </rPh>
    <phoneticPr fontId="23"/>
  </si>
  <si>
    <t>就労選択支援</t>
    <rPh sb="0" eb="2">
      <t>シュウロウ</t>
    </rPh>
    <rPh sb="2" eb="4">
      <t>センタク</t>
    </rPh>
    <rPh sb="4" eb="6">
      <t>シエン</t>
    </rPh>
    <phoneticPr fontId="4"/>
  </si>
  <si>
    <t>人</t>
    <rPh sb="0" eb="1">
      <t>ニン</t>
    </rPh>
    <phoneticPr fontId="23"/>
  </si>
  <si>
    <t>（平均利用者数）</t>
  </si>
  <si>
    <t>常勤換算方法による場合</t>
  </si>
  <si>
    <t>次の条件を満たす場合は「○」を選択→</t>
    <rPh sb="0" eb="1">
      <t>ツギ</t>
    </rPh>
    <rPh sb="2" eb="4">
      <t>ジョウケン</t>
    </rPh>
    <rPh sb="5" eb="6">
      <t>ミ</t>
    </rPh>
    <rPh sb="8" eb="10">
      <t>バアイ</t>
    </rPh>
    <rPh sb="15" eb="17">
      <t>センタク</t>
    </rPh>
    <phoneticPr fontId="4"/>
  </si>
  <si>
    <t>②サービス提供責任者の業務に主として従事する者を1人以上配置</t>
  </si>
  <si>
    <t>心理担当職員</t>
    <rPh sb="0" eb="6">
      <t>シンリタントウショクイン</t>
    </rPh>
    <phoneticPr fontId="4"/>
  </si>
  <si>
    <t>従業者</t>
  </si>
  <si>
    <t>③サービス提供責任者が行う業務が効率的に行われている</t>
  </si>
  <si>
    <t>職種①</t>
    <rPh sb="0" eb="2">
      <t>ショクシュ</t>
    </rPh>
    <phoneticPr fontId="4"/>
  </si>
  <si>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</si>
  <si>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23"/>
  </si>
  <si>
    <t>兼務</t>
    <rPh sb="0" eb="2">
      <t>ケンム</t>
    </rPh>
    <phoneticPr fontId="23"/>
  </si>
  <si>
    <t>常勤</t>
    <rPh sb="0" eb="2">
      <t>ジョウキン</t>
    </rPh>
    <phoneticPr fontId="8"/>
  </si>
  <si>
    <t>サービス提供時間が1000時間又はその端数を増すごとに1人以上</t>
  </si>
  <si>
    <t>非常勤</t>
    <rPh sb="0" eb="3">
      <t>ヒジョウキン</t>
    </rPh>
    <phoneticPr fontId="8"/>
  </si>
  <si>
    <t>常勤換算数</t>
    <rPh sb="0" eb="5">
      <t>ジョウキンカンサンスウ</t>
    </rPh>
    <phoneticPr fontId="4"/>
  </si>
  <si>
    <t>利用者数</t>
    <rPh sb="0" eb="3">
      <t>リヨウシャ</t>
    </rPh>
    <rPh sb="3" eb="4">
      <t>スウ</t>
    </rPh>
    <phoneticPr fontId="23"/>
  </si>
  <si>
    <t>従業者数が20人又はその端数を増すごとに1人以上</t>
  </si>
  <si>
    <t>※事業所における待機時間や移動時間については、サービス提供時間から除く。</t>
    <rPh sb="1" eb="4">
      <t>ジギョウショ</t>
    </rPh>
    <rPh sb="8" eb="10">
      <t>タイキ</t>
    </rPh>
    <rPh sb="10" eb="12">
      <t>ジカン</t>
    </rPh>
    <rPh sb="13" eb="15">
      <t>イドウ</t>
    </rPh>
    <rPh sb="15" eb="17">
      <t>ジカン</t>
    </rPh>
    <rPh sb="27" eb="29">
      <t>テイキョウ</t>
    </rPh>
    <rPh sb="29" eb="31">
      <t>ジカン</t>
    </rPh>
    <rPh sb="33" eb="34">
      <t>ノゾ</t>
    </rPh>
    <phoneticPr fontId="4"/>
  </si>
  <si>
    <t>生活介護</t>
    <rPh sb="0" eb="2">
      <t>セイカツ</t>
    </rPh>
    <rPh sb="2" eb="4">
      <t>カイゴ</t>
    </rPh>
    <phoneticPr fontId="8"/>
  </si>
  <si>
    <t>行動援護</t>
    <rPh sb="0" eb="4">
      <t>コウドウエンゴ</t>
    </rPh>
    <phoneticPr fontId="4"/>
  </si>
  <si>
    <t>療養介護</t>
    <rPh sb="0" eb="2">
      <t>リョウヨウ</t>
    </rPh>
    <rPh sb="2" eb="4">
      <t>カイゴ</t>
    </rPh>
    <phoneticPr fontId="8"/>
  </si>
  <si>
    <t>サービス管理責任者</t>
    <rPh sb="4" eb="6">
      <t>カンリ</t>
    </rPh>
    <rPh sb="6" eb="9">
      <t>セキニンシャ</t>
    </rPh>
    <phoneticPr fontId="4"/>
  </si>
  <si>
    <t>生活支援員</t>
    <rPh sb="0" eb="5">
      <t>セイカツシエンイン</t>
    </rPh>
    <phoneticPr fontId="4"/>
  </si>
  <si>
    <t>医師</t>
    <rPh sb="0" eb="2">
      <t>イシ</t>
    </rPh>
    <phoneticPr fontId="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</si>
  <si>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
  </si>
  <si>
    <t>看護職員</t>
    <rPh sb="0" eb="4">
      <t>カンゴショクイン</t>
    </rPh>
    <phoneticPr fontId="4"/>
  </si>
  <si>
    <t>機能訓練</t>
    <rPh sb="0" eb="2">
      <t>キノウ</t>
    </rPh>
    <rPh sb="2" eb="4">
      <t>クンレン</t>
    </rPh>
    <phoneticPr fontId="8"/>
  </si>
  <si>
    <t>保育所等訪問支援</t>
    <rPh sb="0" eb="3">
      <t>ホイクショ</t>
    </rPh>
    <rPh sb="3" eb="4">
      <t>トウ</t>
    </rPh>
    <rPh sb="4" eb="6">
      <t>ホウモン</t>
    </rPh>
    <rPh sb="6" eb="8">
      <t>シエン</t>
    </rPh>
    <phoneticPr fontId="22"/>
  </si>
  <si>
    <t>地域移行支援員</t>
    <rPh sb="0" eb="4">
      <t>チイキイコウ</t>
    </rPh>
    <rPh sb="4" eb="7">
      <t>シエンイン</t>
    </rPh>
    <phoneticPr fontId="4"/>
  </si>
  <si>
    <t>就労移行支援</t>
    <rPh sb="0" eb="2">
      <t>シュウロウ</t>
    </rPh>
    <rPh sb="2" eb="4">
      <t>イコウ</t>
    </rPh>
    <rPh sb="4" eb="6">
      <t>シエン</t>
    </rPh>
    <phoneticPr fontId="8"/>
  </si>
  <si>
    <t>職種⑦</t>
    <rPh sb="0" eb="2">
      <t>ショクシュ</t>
    </rPh>
    <phoneticPr fontId="4"/>
  </si>
  <si>
    <t>職種②</t>
    <rPh sb="0" eb="2">
      <t>ショクシュ</t>
    </rPh>
    <phoneticPr fontId="4"/>
  </si>
  <si>
    <t>就労支援員</t>
    <rPh sb="0" eb="5">
      <t>シュウロウシエンイン</t>
    </rPh>
    <phoneticPr fontId="4"/>
  </si>
  <si>
    <t>職業指導員</t>
    <rPh sb="0" eb="4">
      <t>ショクギョウシドウ</t>
    </rPh>
    <rPh sb="4" eb="5">
      <t>イン</t>
    </rPh>
    <phoneticPr fontId="4"/>
  </si>
  <si>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</si>
  <si>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4"/>
  </si>
  <si>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</si>
  <si>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</si>
  <si>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世話人</t>
    <rPh sb="0" eb="3">
      <t>セワニン</t>
    </rPh>
    <phoneticPr fontId="4"/>
  </si>
  <si>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</si>
  <si>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</si>
  <si>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障害者支援施設</t>
    <rPh sb="0" eb="3">
      <t>ショウガイシャ</t>
    </rPh>
    <rPh sb="3" eb="5">
      <t>シエン</t>
    </rPh>
    <rPh sb="5" eb="7">
      <t>シセツ</t>
    </rPh>
    <phoneticPr fontId="8"/>
  </si>
  <si>
    <t>職種④</t>
    <rPh sb="0" eb="2">
      <t>ショクシュ</t>
    </rPh>
    <phoneticPr fontId="4"/>
  </si>
  <si>
    <t>一般相談支援事業</t>
    <rPh sb="2" eb="4">
      <t>ソウダン</t>
    </rPh>
    <rPh sb="4" eb="6">
      <t>シエン</t>
    </rPh>
    <rPh sb="6" eb="8">
      <t>ジギョウ</t>
    </rPh>
    <phoneticPr fontId="8"/>
  </si>
  <si>
    <t>相談支援員</t>
    <rPh sb="0" eb="2">
      <t>ソウダン</t>
    </rPh>
    <rPh sb="2" eb="5">
      <t>シエンイン</t>
    </rPh>
    <phoneticPr fontId="4"/>
  </si>
  <si>
    <t>児童発達支援・放課後等デイサービス</t>
    <rPh sb="0" eb="2">
      <t>ジドウ</t>
    </rPh>
    <rPh sb="2" eb="4">
      <t>ハッタツ</t>
    </rPh>
    <rPh sb="4" eb="6">
      <t>シエン</t>
    </rPh>
    <rPh sb="7" eb="11">
      <t>ホウカゴトウ</t>
    </rPh>
    <phoneticPr fontId="22"/>
  </si>
  <si>
    <t>嘱託医</t>
    <rPh sb="0" eb="2">
      <t>ショクタク</t>
    </rPh>
    <phoneticPr fontId="4"/>
  </si>
  <si>
    <t>児童発達支援・児童発達支援センターであるもの</t>
    <rPh sb="0" eb="6">
      <t>ジドウハッタツシエン</t>
    </rPh>
    <rPh sb="7" eb="11">
      <t>ジドウハッタツ</t>
    </rPh>
    <rPh sb="11" eb="13">
      <t>シエン</t>
    </rPh>
    <phoneticPr fontId="4"/>
  </si>
  <si>
    <t>居宅訪問型児童発達支援</t>
    <rPh sb="0" eb="2">
      <t>キョタク</t>
    </rPh>
    <rPh sb="2" eb="4">
      <t>ホウモン</t>
    </rPh>
    <rPh sb="4" eb="5">
      <t>ガタ</t>
    </rPh>
    <rPh sb="5" eb="7">
      <t>ジドウ</t>
    </rPh>
    <rPh sb="7" eb="9">
      <t>ハッタツ</t>
    </rPh>
    <rPh sb="9" eb="11">
      <t>シエン</t>
    </rPh>
    <phoneticPr fontId="22"/>
  </si>
  <si>
    <t>児童発達支援管理責任者</t>
    <rPh sb="0" eb="2">
      <t>ジドウ</t>
    </rPh>
    <rPh sb="2" eb="6">
      <t>ハッタツシエン</t>
    </rPh>
    <rPh sb="6" eb="8">
      <t>カンリ</t>
    </rPh>
    <rPh sb="8" eb="11">
      <t>セキニンシャ</t>
    </rPh>
    <phoneticPr fontId="4"/>
  </si>
  <si>
    <t>福祉型障害児入所施設</t>
    <rPh sb="0" eb="3">
      <t>フクシガタ</t>
    </rPh>
    <rPh sb="3" eb="6">
      <t>ショウガイジ</t>
    </rPh>
    <rPh sb="6" eb="8">
      <t>ニュウショ</t>
    </rPh>
    <rPh sb="8" eb="10">
      <t>シセツ</t>
    </rPh>
    <phoneticPr fontId="22"/>
  </si>
  <si>
    <t>医療型障害児入所施設</t>
    <rPh sb="0" eb="2">
      <t>イリョウ</t>
    </rPh>
    <rPh sb="2" eb="3">
      <t>ガタ</t>
    </rPh>
    <rPh sb="3" eb="6">
      <t>ショウガイジ</t>
    </rPh>
    <rPh sb="6" eb="8">
      <t>ニュウショ</t>
    </rPh>
    <rPh sb="8" eb="10">
      <t>シセツ</t>
    </rPh>
    <phoneticPr fontId="22"/>
  </si>
  <si>
    <t>短期入所・空床利用型</t>
    <rPh sb="0" eb="2">
      <t>タンキ</t>
    </rPh>
    <rPh sb="2" eb="4">
      <t>ニュウショ</t>
    </rPh>
    <rPh sb="5" eb="7">
      <t>クウショウ</t>
    </rPh>
    <rPh sb="7" eb="10">
      <t>リヨウガタ</t>
    </rPh>
    <phoneticPr fontId="8"/>
  </si>
  <si>
    <t>職種⑤</t>
    <rPh sb="0" eb="2">
      <t>ショクシュ</t>
    </rPh>
    <phoneticPr fontId="4"/>
  </si>
  <si>
    <t>職種⑥</t>
    <rPh sb="0" eb="2">
      <t>ショクシュ</t>
    </rPh>
    <phoneticPr fontId="4"/>
  </si>
  <si>
    <t>職種⑨</t>
  </si>
  <si>
    <t>職種⑩</t>
  </si>
  <si>
    <t>作業療法士</t>
    <rPh sb="0" eb="5">
      <t>サギョウリョウホウシ</t>
    </rPh>
    <phoneticPr fontId="4"/>
  </si>
  <si>
    <t>短期入所・併設型</t>
    <rPh sb="0" eb="2">
      <t>タンキ</t>
    </rPh>
    <rPh sb="2" eb="4">
      <t>ニュウショ</t>
    </rPh>
    <rPh sb="5" eb="8">
      <t>ヘイセツガタ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</si>
  <si>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</si>
  <si>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</si>
  <si>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就労支援員</t>
    <rPh sb="0" eb="2">
      <t>シュウロウ</t>
    </rPh>
    <rPh sb="2" eb="5">
      <t>シエンイン</t>
    </rPh>
    <phoneticPr fontId="4"/>
  </si>
  <si>
    <t>職業指導員</t>
    <rPh sb="0" eb="2">
      <t>ショクギョウ</t>
    </rPh>
    <rPh sb="2" eb="4">
      <t>シドウ</t>
    </rPh>
    <rPh sb="4" eb="5">
      <t>イン</t>
    </rPh>
    <phoneticPr fontId="4"/>
  </si>
  <si>
    <t>機能訓練担当職員</t>
    <rPh sb="0" eb="4">
      <t>キノウクンレン</t>
    </rPh>
    <rPh sb="4" eb="6">
      <t>タントウ</t>
    </rPh>
    <rPh sb="6" eb="8">
      <t>ショクイン</t>
    </rPh>
    <phoneticPr fontId="4"/>
  </si>
  <si>
    <t>栄養士</t>
    <rPh sb="0" eb="3">
      <t>エイヨウシ</t>
    </rPh>
    <phoneticPr fontId="4"/>
  </si>
  <si>
    <t>職業指導員</t>
    <rPh sb="0" eb="5">
      <t>ショクギョウシドウイン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</si>
</sst>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6" formatCode="&quot;¥&quot;#,##0;[Red]&quot;¥&quot;\-#,##0"/>
    <numFmt numFmtId="176" formatCode="0&quot;月&quot;"/>
    <numFmt numFmtId="177" formatCode="[$-409]d;@"/>
    <numFmt numFmtId="178" formatCode="aaa"/>
    <numFmt numFmtId="179" formatCode="0.0_ "/>
  </numFmts>
  <fonts count="24">
    <font>
      <sz val="11"/>
      <color theme="1"/>
      <name val="游ゴシック"/>
      <family val="3"/>
      <scheme val="minor"/>
    </font>
    <font>
      <sz val="11"/>
      <color auto="1"/>
      <name val="ＭＳ Ｐゴシック"/>
      <family val="3"/>
    </font>
    <font>
      <sz val="10"/>
      <color theme="1"/>
      <name val="ＭＳ ゴシック"/>
      <family val="3"/>
    </font>
    <font>
      <sz val="11"/>
      <color theme="1"/>
      <name val="ＭＳ ゴシック"/>
      <family val="3"/>
    </font>
    <font>
      <sz val="6"/>
      <color auto="1"/>
      <name val="游ゴシック"/>
      <family val="3"/>
    </font>
    <font>
      <sz val="9"/>
      <color auto="1"/>
      <name val="ＭＳ Ｐゴシック"/>
      <family val="3"/>
    </font>
    <font>
      <sz val="12"/>
      <color auto="1"/>
      <name val="ＭＳ Ｐゴシック"/>
      <family val="3"/>
    </font>
    <font>
      <sz val="8"/>
      <color auto="1"/>
      <name val="ＭＳ Ｐゴシック"/>
      <family val="3"/>
    </font>
    <font>
      <sz val="6"/>
      <color auto="1"/>
      <name val="ＭＳ Ｐゴシック"/>
      <family val="3"/>
    </font>
    <font>
      <sz val="12"/>
      <color auto="1"/>
      <name val="ＭＳ ゴシック"/>
      <family val="3"/>
    </font>
    <font>
      <sz val="9"/>
      <color auto="1"/>
      <name val="ＭＳ ゴシック"/>
      <family val="3"/>
    </font>
    <font>
      <b/>
      <sz val="11"/>
      <color auto="1"/>
      <name val="ＭＳ ゴシック"/>
      <family val="3"/>
    </font>
    <font>
      <sz val="10"/>
      <color auto="1"/>
      <name val="ＭＳ ゴシック"/>
      <family val="3"/>
    </font>
    <font>
      <sz val="8"/>
      <color rgb="FFC00000"/>
      <name val="ＭＳ ゴシック"/>
      <family val="3"/>
    </font>
    <font>
      <sz val="9"/>
      <color theme="0"/>
      <name val="ＭＳ ゴシック"/>
      <family val="3"/>
    </font>
    <font>
      <sz val="11"/>
      <color auto="1"/>
      <name val="ＭＳ ゴシック"/>
      <family val="3"/>
    </font>
    <font>
      <sz val="10"/>
      <color theme="0"/>
      <name val="ＭＳ ゴシック"/>
      <family val="3"/>
    </font>
    <font>
      <sz val="8"/>
      <color auto="1"/>
      <name val="ＭＳ ゴシック"/>
      <family val="3"/>
    </font>
    <font>
      <sz val="9"/>
      <color rgb="FFFF0000"/>
      <name val="ＭＳ ゴシック"/>
      <family val="3"/>
    </font>
    <font>
      <sz val="10"/>
      <color theme="1"/>
      <name val="游ゴシック"/>
      <family val="3"/>
      <scheme val="minor"/>
    </font>
    <font>
      <sz val="7"/>
      <color auto="1"/>
      <name val="ＭＳ ゴシック"/>
      <family val="3"/>
    </font>
    <font>
      <sz val="11"/>
      <color auto="1"/>
      <name val="游ゴシック"/>
      <family val="3"/>
      <scheme val="minor"/>
    </font>
    <font>
      <sz val="10"/>
      <color indexed="8"/>
      <name val="ＭＳ ゴシック"/>
      <family val="3"/>
    </font>
    <font>
      <sz val="6"/>
      <color auto="1"/>
      <name val="ＭＳ ゴシック"/>
      <family val="3"/>
    </font>
  </fonts>
  <fills count="8">
    <fill>
      <patternFill patternType="none"/>
    </fill>
    <fill>
      <patternFill patternType="gray125"/>
    </fill>
    <fill>
      <patternFill patternType="solid">
        <fgColor indexed="22"/>
        <bgColor indexed="64"/>
      </patternFill>
    </fill>
    <fill>
      <patternFill patternType="solid">
        <fgColor theme="5" tint="0.8"/>
        <bgColor indexed="64"/>
      </patternFill>
    </fill>
    <fill>
      <patternFill patternType="solid">
        <fgColor theme="0" tint="-0.35"/>
        <bgColor indexed="64"/>
      </patternFill>
    </fill>
    <fill>
      <patternFill patternType="solid">
        <fgColor theme="7" tint="0.8"/>
        <bgColor indexed="64"/>
      </patternFill>
    </fill>
    <fill>
      <patternFill patternType="solid">
        <fgColor theme="8" tint="0.8"/>
        <bgColor indexed="64"/>
      </patternFill>
    </fill>
    <fill>
      <patternFill patternType="solid">
        <fgColor theme="4" tint="0.8"/>
        <bgColor indexed="64"/>
      </patternFill>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dotted">
        <color indexed="64"/>
      </bottom>
      <diagonal/>
    </border>
    <border>
      <left/>
      <right/>
      <top style="medium">
        <color indexed="64"/>
      </top>
      <bottom/>
      <diagonal/>
    </border>
    <border>
      <left/>
      <right/>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cellStyleXfs>
  <cellXfs count="255">
    <xf numFmtId="0" fontId="0" fillId="0" borderId="0" xfId="0">
      <alignment vertical="center"/>
    </xf>
    <xf numFmtId="0" fontId="1" fillId="0" borderId="0" xfId="4" applyAlignment="1">
      <alignment horizontal="center" vertical="center"/>
    </xf>
    <xf numFmtId="0" fontId="5" fillId="0" borderId="0" xfId="8" applyFont="1">
      <alignment vertical="center"/>
    </xf>
    <xf numFmtId="0" fontId="5" fillId="0" borderId="0" xfId="4" applyFont="1" applyAlignment="1">
      <alignment horizontal="center" vertical="center"/>
    </xf>
    <xf numFmtId="0" fontId="1" fillId="0" borderId="0" xfId="4" applyAlignment="1">
      <alignment horizontal="left" vertical="center"/>
    </xf>
    <xf numFmtId="0" fontId="1" fillId="0" borderId="0" xfId="4" applyAlignment="1">
      <alignment horizontal="right" vertical="center"/>
    </xf>
    <xf numFmtId="0" fontId="1" fillId="0" borderId="1" xfId="4" applyBorder="1" applyAlignment="1">
      <alignment horizontal="center" vertical="center" wrapText="1"/>
    </xf>
    <xf numFmtId="0" fontId="5" fillId="0" borderId="2" xfId="4" applyFont="1" applyBorder="1" applyAlignment="1">
      <alignment horizontal="center" vertical="center" wrapText="1"/>
    </xf>
    <xf numFmtId="0" fontId="1" fillId="0" borderId="2" xfId="4" applyBorder="1" applyAlignment="1">
      <alignment horizontal="center" vertical="center" wrapText="1"/>
    </xf>
    <xf numFmtId="0" fontId="1" fillId="0" borderId="3" xfId="4" applyBorder="1" applyAlignment="1">
      <alignment horizontal="center" vertical="center" wrapText="1"/>
    </xf>
    <xf numFmtId="0" fontId="5" fillId="0" borderId="4" xfId="4" applyFont="1" applyBorder="1" applyAlignment="1">
      <alignment horizontal="center" vertical="center" shrinkToFit="1"/>
    </xf>
    <xf numFmtId="0" fontId="5" fillId="0" borderId="5" xfId="4" applyFont="1" applyBorder="1" applyAlignment="1">
      <alignment horizontal="left" vertical="center" shrinkToFit="1"/>
    </xf>
    <xf numFmtId="0" fontId="5" fillId="0" borderId="6" xfId="4" applyFont="1" applyBorder="1" applyAlignment="1">
      <alignment horizontal="left" vertical="top"/>
    </xf>
    <xf numFmtId="0" fontId="5" fillId="0" borderId="5" xfId="4" applyFont="1" applyBorder="1" applyAlignment="1">
      <alignment horizontal="center" vertical="center"/>
    </xf>
    <xf numFmtId="0" fontId="5" fillId="0" borderId="7" xfId="4" applyFont="1" applyBorder="1" applyAlignment="1">
      <alignment horizontal="center" vertical="center"/>
    </xf>
    <xf numFmtId="0" fontId="5" fillId="0" borderId="2" xfId="8" applyFont="1" applyBorder="1">
      <alignment vertical="center"/>
    </xf>
    <xf numFmtId="0" fontId="5" fillId="0" borderId="3" xfId="8" applyFont="1" applyBorder="1">
      <alignment vertical="center"/>
    </xf>
    <xf numFmtId="0" fontId="5" fillId="0" borderId="8" xfId="4" applyFont="1" applyBorder="1" applyAlignment="1">
      <alignment horizontal="center" vertical="center"/>
    </xf>
    <xf numFmtId="0" fontId="5" fillId="0" borderId="4" xfId="4" applyFont="1" applyBorder="1" applyAlignment="1">
      <alignment horizontal="center" vertical="center"/>
    </xf>
    <xf numFmtId="0" fontId="5" fillId="0" borderId="4" xfId="4" applyFont="1" applyBorder="1" applyAlignment="1">
      <alignment horizontal="left" vertical="center" wrapText="1"/>
    </xf>
    <xf numFmtId="0" fontId="5" fillId="0" borderId="9" xfId="4" applyFont="1" applyBorder="1" applyAlignment="1">
      <alignment horizontal="center" vertical="center"/>
    </xf>
    <xf numFmtId="0" fontId="6" fillId="0" borderId="0" xfId="4" applyFont="1" applyAlignment="1">
      <alignment horizontal="center" vertical="center" shrinkToFit="1"/>
    </xf>
    <xf numFmtId="0" fontId="5" fillId="0" borderId="0" xfId="4" applyFont="1" applyAlignment="1">
      <alignment horizontal="left" vertical="center"/>
    </xf>
    <xf numFmtId="0" fontId="1" fillId="0" borderId="0" xfId="4" applyAlignment="1">
      <alignment horizontal="center" vertical="center" shrinkToFit="1"/>
    </xf>
    <xf numFmtId="0" fontId="7" fillId="0" borderId="0" xfId="4" applyFont="1" applyAlignment="1">
      <alignment horizontal="left" vertical="center" wrapText="1"/>
    </xf>
    <xf numFmtId="0" fontId="7" fillId="0" borderId="0" xfId="4" applyFont="1" applyAlignment="1">
      <alignment horizontal="left" vertical="top"/>
    </xf>
    <xf numFmtId="0" fontId="5" fillId="0" borderId="10" xfId="4" applyFont="1" applyBorder="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3" xfId="4" applyFont="1" applyBorder="1" applyAlignment="1">
      <alignment horizontal="center" vertical="center"/>
    </xf>
    <xf numFmtId="0" fontId="5" fillId="0" borderId="14" xfId="4" applyFont="1" applyBorder="1" applyAlignment="1">
      <alignment horizontal="center" vertical="center" shrinkToFit="1"/>
    </xf>
    <xf numFmtId="0" fontId="1" fillId="0" borderId="15" xfId="4" applyBorder="1" applyAlignment="1">
      <alignment horizontal="left"/>
    </xf>
    <xf numFmtId="0" fontId="5" fillId="0" borderId="16" xfId="4" applyFont="1" applyBorder="1" applyAlignment="1">
      <alignment horizontal="left" vertical="top"/>
    </xf>
    <xf numFmtId="0" fontId="5" fillId="0" borderId="17" xfId="4" applyFont="1" applyBorder="1" applyAlignment="1">
      <alignment horizontal="center" vertical="center"/>
    </xf>
    <xf numFmtId="0" fontId="5" fillId="0" borderId="18" xfId="4" applyFont="1" applyBorder="1" applyAlignment="1">
      <alignment horizontal="center" vertical="center"/>
    </xf>
    <xf numFmtId="0" fontId="5" fillId="0" borderId="19" xfId="4" applyFont="1" applyBorder="1" applyAlignment="1">
      <alignment horizontal="center" vertical="center" shrinkToFit="1"/>
    </xf>
    <xf numFmtId="0" fontId="5" fillId="0" borderId="17" xfId="8" applyFont="1" applyBorder="1" applyAlignment="1">
      <alignment horizontal="center" vertical="center" wrapText="1"/>
    </xf>
    <xf numFmtId="0" fontId="1" fillId="0" borderId="20" xfId="4" applyBorder="1" applyAlignment="1"/>
    <xf numFmtId="0" fontId="1" fillId="0" borderId="18" xfId="4" applyBorder="1" applyAlignment="1"/>
    <xf numFmtId="0" fontId="5" fillId="0" borderId="21" xfId="4" applyFont="1" applyBorder="1" applyAlignment="1">
      <alignment horizontal="center" vertical="center"/>
    </xf>
    <xf numFmtId="0" fontId="5" fillId="0" borderId="21" xfId="4" applyFont="1" applyBorder="1" applyAlignment="1">
      <alignment horizontal="left" vertical="center"/>
    </xf>
    <xf numFmtId="0" fontId="5" fillId="0" borderId="17" xfId="4" applyFont="1" applyBorder="1" applyAlignment="1">
      <alignment horizontal="left" vertical="center"/>
    </xf>
    <xf numFmtId="0" fontId="1" fillId="0" borderId="20" xfId="4" applyBorder="1" applyAlignment="1">
      <alignment horizontal="left" vertical="center"/>
    </xf>
    <xf numFmtId="0" fontId="1" fillId="0" borderId="18" xfId="4" applyBorder="1" applyAlignment="1">
      <alignment horizontal="left" vertical="center"/>
    </xf>
    <xf numFmtId="0" fontId="5" fillId="0" borderId="19" xfId="4" applyFont="1" applyBorder="1" applyAlignment="1">
      <alignment horizontal="left" vertical="center"/>
    </xf>
    <xf numFmtId="0" fontId="1" fillId="0" borderId="21" xfId="4" applyBorder="1" applyAlignment="1">
      <alignment horizontal="left" vertical="center"/>
    </xf>
    <xf numFmtId="0" fontId="1" fillId="0" borderId="14" xfId="4" applyBorder="1" applyAlignment="1">
      <alignment horizontal="center" vertical="center"/>
    </xf>
    <xf numFmtId="0" fontId="1" fillId="0" borderId="14" xfId="4" applyBorder="1" applyAlignment="1">
      <alignment vertical="center"/>
    </xf>
    <xf numFmtId="0" fontId="5" fillId="0" borderId="22" xfId="4" applyFont="1" applyBorder="1" applyAlignment="1">
      <alignment horizontal="center" vertical="center"/>
    </xf>
    <xf numFmtId="0" fontId="1" fillId="0" borderId="0" xfId="4" applyAlignment="1">
      <alignment vertical="center"/>
    </xf>
    <xf numFmtId="0" fontId="1" fillId="0" borderId="0" xfId="4" applyAlignment="1">
      <alignment horizontal="left"/>
    </xf>
    <xf numFmtId="0" fontId="5" fillId="0" borderId="23" xfId="4" applyFont="1" applyBorder="1" applyAlignment="1">
      <alignment horizontal="center" vertical="center"/>
    </xf>
    <xf numFmtId="0" fontId="5" fillId="0" borderId="15" xfId="4" applyFont="1" applyBorder="1" applyAlignment="1">
      <alignment horizontal="center" vertical="center"/>
    </xf>
    <xf numFmtId="0" fontId="5" fillId="0" borderId="24" xfId="4" applyFont="1" applyBorder="1" applyAlignment="1">
      <alignment horizontal="center" vertical="center"/>
    </xf>
    <xf numFmtId="0" fontId="5" fillId="0" borderId="16" xfId="4" applyFont="1" applyBorder="1" applyAlignment="1">
      <alignment horizontal="center" vertical="center"/>
    </xf>
    <xf numFmtId="0" fontId="1" fillId="0" borderId="12" xfId="4" applyBorder="1" applyAlignment="1"/>
    <xf numFmtId="0" fontId="1" fillId="0" borderId="0" xfId="4" applyAlignment="1"/>
    <xf numFmtId="0" fontId="1" fillId="0" borderId="13" xfId="4" applyBorder="1" applyAlignment="1"/>
    <xf numFmtId="0" fontId="1" fillId="0" borderId="12" xfId="4" applyBorder="1" applyAlignment="1">
      <alignment horizontal="left" vertical="center"/>
    </xf>
    <xf numFmtId="0" fontId="1" fillId="0" borderId="13" xfId="4" applyBorder="1" applyAlignment="1">
      <alignment horizontal="left" vertical="center"/>
    </xf>
    <xf numFmtId="0" fontId="5" fillId="0" borderId="14" xfId="4" applyFont="1" applyBorder="1" applyAlignment="1">
      <alignment horizontal="left" vertical="center"/>
    </xf>
    <xf numFmtId="0" fontId="1" fillId="0" borderId="25" xfId="4" applyBorder="1" applyAlignment="1">
      <alignment horizontal="center" vertical="center"/>
    </xf>
    <xf numFmtId="0" fontId="1" fillId="0" borderId="20" xfId="4" applyBorder="1" applyAlignment="1">
      <alignment horizontal="center" vertical="center"/>
    </xf>
    <xf numFmtId="0" fontId="5" fillId="0" borderId="17" xfId="4" applyFont="1" applyBorder="1" applyAlignment="1">
      <alignment horizontal="left" vertical="top"/>
    </xf>
    <xf numFmtId="0" fontId="1" fillId="0" borderId="26" xfId="4" applyBorder="1" applyAlignment="1">
      <alignment horizontal="left" vertical="top"/>
    </xf>
    <xf numFmtId="0" fontId="1" fillId="0" borderId="18" xfId="4" applyBorder="1" applyAlignment="1">
      <alignment horizontal="left" vertical="top"/>
    </xf>
    <xf numFmtId="0" fontId="5" fillId="0" borderId="19" xfId="4" applyFont="1" applyBorder="1" applyAlignment="1">
      <alignment horizontal="center" vertical="center"/>
    </xf>
    <xf numFmtId="0" fontId="1" fillId="0" borderId="27" xfId="4" applyBorder="1" applyAlignment="1">
      <alignment horizontal="center" vertical="center"/>
    </xf>
    <xf numFmtId="0" fontId="1" fillId="0" borderId="12" xfId="4" applyBorder="1" applyAlignment="1">
      <alignment horizontal="left" vertical="top"/>
    </xf>
    <xf numFmtId="0" fontId="1" fillId="0" borderId="28" xfId="4" applyBorder="1" applyAlignment="1">
      <alignment horizontal="left" vertical="top"/>
    </xf>
    <xf numFmtId="0" fontId="1" fillId="0" borderId="13" xfId="4" applyBorder="1" applyAlignment="1">
      <alignment horizontal="left" vertical="top"/>
    </xf>
    <xf numFmtId="0" fontId="5" fillId="0" borderId="29" xfId="4" applyFont="1" applyBorder="1" applyAlignment="1">
      <alignment horizontal="center" vertical="center" shrinkToFit="1"/>
    </xf>
    <xf numFmtId="0" fontId="5" fillId="0" borderId="11" xfId="4" applyFont="1" applyBorder="1" applyAlignment="1">
      <alignment horizontal="center" vertical="center" shrinkToFit="1"/>
    </xf>
    <xf numFmtId="0" fontId="1" fillId="0" borderId="15" xfId="4" applyBorder="1" applyAlignment="1"/>
    <xf numFmtId="0" fontId="1" fillId="0" borderId="24" xfId="4" applyBorder="1" applyAlignment="1"/>
    <xf numFmtId="0" fontId="1" fillId="0" borderId="16" xfId="4" applyBorder="1" applyAlignment="1"/>
    <xf numFmtId="0" fontId="1" fillId="0" borderId="15" xfId="4" applyBorder="1" applyAlignment="1">
      <alignment horizontal="left" vertical="center"/>
    </xf>
    <xf numFmtId="0" fontId="1" fillId="0" borderId="24" xfId="4" applyBorder="1" applyAlignment="1">
      <alignment horizontal="left" vertical="center"/>
    </xf>
    <xf numFmtId="0" fontId="1" fillId="0" borderId="16" xfId="4" applyBorder="1" applyAlignment="1">
      <alignment horizontal="left" vertical="center"/>
    </xf>
    <xf numFmtId="0" fontId="5" fillId="0" borderId="11" xfId="4" applyFont="1" applyBorder="1" applyAlignment="1">
      <alignment horizontal="left" vertical="center"/>
    </xf>
    <xf numFmtId="0" fontId="1" fillId="0" borderId="11" xfId="4" applyBorder="1" applyAlignment="1">
      <alignment horizontal="center" vertical="center"/>
    </xf>
    <xf numFmtId="0" fontId="1" fillId="0" borderId="11" xfId="4" applyBorder="1" applyAlignment="1">
      <alignment vertical="center"/>
    </xf>
    <xf numFmtId="0" fontId="5" fillId="0" borderId="28" xfId="4" applyFont="1" applyBorder="1" applyAlignment="1">
      <alignment horizontal="right" vertical="top"/>
    </xf>
    <xf numFmtId="0" fontId="1" fillId="0" borderId="21" xfId="4" applyBorder="1" applyAlignment="1">
      <alignment horizontal="center" vertical="center"/>
    </xf>
    <xf numFmtId="0" fontId="5" fillId="0" borderId="30" xfId="4" applyFont="1" applyBorder="1" applyAlignment="1">
      <alignment horizontal="center" vertical="center" shrinkToFit="1"/>
    </xf>
    <xf numFmtId="0" fontId="1" fillId="0" borderId="13" xfId="4" applyBorder="1" applyAlignment="1">
      <alignment horizontal="center"/>
    </xf>
    <xf numFmtId="0" fontId="5" fillId="2" borderId="1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1" xfId="8" applyFont="1" applyBorder="1">
      <alignment vertical="center"/>
    </xf>
    <xf numFmtId="0" fontId="5" fillId="0" borderId="20" xfId="7" applyFont="1" applyBorder="1" applyAlignment="1">
      <alignment horizontal="center" vertical="center"/>
    </xf>
    <xf numFmtId="0" fontId="7" fillId="0" borderId="31" xfId="4" applyFont="1" applyBorder="1" applyAlignment="1">
      <alignment horizontal="left" vertical="center" wrapText="1"/>
    </xf>
    <xf numFmtId="0" fontId="5" fillId="0" borderId="28" xfId="4" applyFont="1" applyBorder="1" applyAlignment="1">
      <alignment horizontal="left" vertical="top"/>
    </xf>
    <xf numFmtId="0" fontId="5" fillId="0" borderId="14" xfId="4" applyFont="1" applyBorder="1" applyAlignment="1">
      <alignment horizontal="center" vertical="center"/>
    </xf>
    <xf numFmtId="0" fontId="5" fillId="2" borderId="14" xfId="4" applyFont="1" applyFill="1" applyBorder="1" applyAlignment="1">
      <alignment horizontal="center" vertical="center"/>
    </xf>
    <xf numFmtId="0" fontId="5" fillId="2" borderId="12" xfId="4" applyFont="1" applyFill="1" applyBorder="1" applyAlignment="1">
      <alignment horizontal="center" vertical="center"/>
    </xf>
    <xf numFmtId="0" fontId="5" fillId="0" borderId="21" xfId="8" applyFont="1" applyBorder="1">
      <alignment vertical="center"/>
    </xf>
    <xf numFmtId="0" fontId="7" fillId="0" borderId="32" xfId="4" applyFont="1" applyBorder="1" applyAlignment="1">
      <alignment horizontal="left" vertical="center" wrapText="1"/>
    </xf>
    <xf numFmtId="0" fontId="5" fillId="2" borderId="11"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33" xfId="7" applyFont="1" applyBorder="1" applyAlignment="1">
      <alignment horizontal="center" vertical="center"/>
    </xf>
    <xf numFmtId="0" fontId="5" fillId="0" borderId="34" xfId="7" applyFont="1" applyBorder="1" applyAlignment="1">
      <alignment horizontal="center" vertical="center"/>
    </xf>
    <xf numFmtId="0" fontId="5" fillId="0" borderId="14" xfId="4" applyFont="1" applyBorder="1" applyAlignment="1">
      <alignment vertical="center"/>
    </xf>
    <xf numFmtId="0" fontId="5" fillId="0" borderId="16" xfId="4" applyFont="1" applyBorder="1" applyAlignment="1">
      <alignment horizontal="center" vertical="center" shrinkToFit="1"/>
    </xf>
    <xf numFmtId="0" fontId="5" fillId="0" borderId="35" xfId="4" applyFont="1" applyBorder="1" applyAlignment="1">
      <alignment horizontal="center" vertical="center" shrinkToFit="1"/>
    </xf>
    <xf numFmtId="0" fontId="1" fillId="0" borderId="16" xfId="4" applyBorder="1" applyAlignment="1">
      <alignment horizontal="center"/>
    </xf>
    <xf numFmtId="0" fontId="5" fillId="0" borderId="34" xfId="8" applyFont="1" applyBorder="1" applyAlignment="1">
      <alignment horizontal="center" vertical="center" wrapText="1"/>
    </xf>
    <xf numFmtId="0" fontId="1" fillId="0" borderId="36" xfId="4" applyBorder="1" applyAlignment="1">
      <alignment horizontal="center" vertical="center"/>
    </xf>
    <xf numFmtId="0" fontId="5" fillId="0" borderId="21" xfId="7" applyFont="1" applyBorder="1" applyAlignment="1">
      <alignment horizontal="center" vertical="center" shrinkToFit="1"/>
    </xf>
    <xf numFmtId="0" fontId="5" fillId="0" borderId="17" xfId="4" applyFont="1" applyBorder="1" applyAlignment="1">
      <alignment horizontal="center" vertical="center" shrinkToFit="1"/>
    </xf>
    <xf numFmtId="0" fontId="5" fillId="0" borderId="13" xfId="4" applyFont="1" applyBorder="1" applyAlignment="1">
      <alignment vertical="center"/>
    </xf>
    <xf numFmtId="0" fontId="5" fillId="0" borderId="36" xfId="4" applyFont="1" applyBorder="1" applyAlignment="1">
      <alignment horizontal="center" vertical="center"/>
    </xf>
    <xf numFmtId="0" fontId="1" fillId="0" borderId="15" xfId="4" applyBorder="1" applyAlignment="1">
      <alignment horizontal="center" vertical="center" shrinkToFit="1"/>
    </xf>
    <xf numFmtId="0" fontId="5" fillId="0" borderId="16" xfId="4" applyFont="1" applyBorder="1" applyAlignment="1">
      <alignment vertical="center"/>
    </xf>
    <xf numFmtId="0" fontId="8" fillId="0" borderId="0" xfId="4" applyFont="1" applyAlignment="1">
      <alignment horizontal="left" vertical="center"/>
    </xf>
    <xf numFmtId="0" fontId="7" fillId="0" borderId="20" xfId="4" applyFont="1" applyBorder="1" applyAlignment="1">
      <alignment horizontal="left" vertical="top"/>
    </xf>
    <xf numFmtId="0" fontId="5" fillId="0" borderId="37" xfId="4" applyFont="1" applyBorder="1" applyAlignment="1">
      <alignment horizontal="center" vertical="center"/>
    </xf>
    <xf numFmtId="0" fontId="5" fillId="0" borderId="38" xfId="4" applyFont="1" applyBorder="1" applyAlignment="1">
      <alignment horizontal="center" vertical="center" shrinkToFit="1"/>
    </xf>
    <xf numFmtId="0" fontId="5" fillId="0" borderId="39" xfId="4" applyFont="1" applyBorder="1" applyAlignment="1">
      <alignment horizontal="center" vertical="center"/>
    </xf>
    <xf numFmtId="0" fontId="5" fillId="2" borderId="36" xfId="4" applyFont="1" applyFill="1" applyBorder="1" applyAlignment="1">
      <alignment horizontal="center" vertical="center"/>
    </xf>
    <xf numFmtId="0" fontId="1" fillId="0" borderId="19" xfId="4" applyBorder="1" applyAlignment="1">
      <alignment horizontal="center" vertical="center"/>
    </xf>
    <xf numFmtId="0" fontId="1" fillId="2" borderId="39" xfId="4" applyFill="1" applyBorder="1" applyAlignment="1">
      <alignment horizontal="center" vertical="center"/>
    </xf>
    <xf numFmtId="0" fontId="5" fillId="0" borderId="40" xfId="7" applyFont="1" applyBorder="1" applyAlignment="1">
      <alignment horizontal="center" vertical="center"/>
    </xf>
    <xf numFmtId="0" fontId="1" fillId="0" borderId="27" xfId="4" applyBorder="1" applyAlignment="1"/>
    <xf numFmtId="0" fontId="1" fillId="0" borderId="14" xfId="4" applyBorder="1" applyAlignment="1"/>
    <xf numFmtId="0" fontId="1" fillId="0" borderId="17" xfId="4" applyBorder="1" applyAlignment="1">
      <alignment horizontal="center" vertical="center"/>
    </xf>
    <xf numFmtId="0" fontId="1" fillId="0" borderId="32" xfId="4" applyBorder="1" applyAlignment="1"/>
    <xf numFmtId="0" fontId="1" fillId="0" borderId="12" xfId="4" applyBorder="1" applyAlignment="1">
      <alignment horizontal="center" vertical="center"/>
    </xf>
    <xf numFmtId="0" fontId="1" fillId="2" borderId="41" xfId="4" applyFill="1" applyBorder="1" applyAlignment="1">
      <alignment horizontal="center" vertical="center"/>
    </xf>
    <xf numFmtId="0" fontId="1" fillId="0" borderId="42" xfId="4" applyBorder="1" applyAlignment="1"/>
    <xf numFmtId="0" fontId="1" fillId="0" borderId="43" xfId="4" applyBorder="1" applyAlignment="1"/>
    <xf numFmtId="0" fontId="1" fillId="0" borderId="44" xfId="4" applyBorder="1" applyAlignment="1">
      <alignment horizontal="left" vertical="top"/>
    </xf>
    <xf numFmtId="0" fontId="1" fillId="0" borderId="45" xfId="4" applyBorder="1" applyAlignment="1">
      <alignment horizontal="left" vertical="top"/>
    </xf>
    <xf numFmtId="0" fontId="1" fillId="0" borderId="46" xfId="4" applyBorder="1" applyAlignment="1">
      <alignment horizontal="left" vertical="top"/>
    </xf>
    <xf numFmtId="0" fontId="1" fillId="0" borderId="47" xfId="4" applyBorder="1" applyAlignment="1"/>
    <xf numFmtId="0" fontId="5" fillId="0" borderId="46" xfId="4" applyFont="1" applyBorder="1" applyAlignment="1">
      <alignment horizontal="center" vertical="center"/>
    </xf>
    <xf numFmtId="0" fontId="5" fillId="0" borderId="48" xfId="4" applyFont="1" applyBorder="1" applyAlignment="1">
      <alignment horizontal="center" vertical="center" shrinkToFit="1"/>
    </xf>
    <xf numFmtId="0" fontId="5" fillId="0" borderId="47" xfId="4" applyFont="1" applyBorder="1" applyAlignment="1">
      <alignment horizontal="center" vertical="center"/>
    </xf>
    <xf numFmtId="0" fontId="5" fillId="2" borderId="47" xfId="4" applyFont="1" applyFill="1" applyBorder="1" applyAlignment="1">
      <alignment horizontal="center" vertical="center"/>
    </xf>
    <xf numFmtId="0" fontId="1" fillId="0" borderId="43" xfId="4" applyBorder="1" applyAlignment="1">
      <alignment horizontal="center" vertical="center"/>
    </xf>
    <xf numFmtId="0" fontId="1" fillId="0" borderId="47" xfId="4" applyBorder="1" applyAlignment="1">
      <alignment horizontal="center" vertical="center"/>
    </xf>
    <xf numFmtId="0" fontId="5" fillId="0" borderId="49" xfId="8" applyFont="1" applyBorder="1" applyAlignment="1">
      <alignment horizontal="center" vertical="center" wrapText="1"/>
    </xf>
    <xf numFmtId="0" fontId="1" fillId="0" borderId="47" xfId="4" applyBorder="1" applyAlignment="1">
      <alignment vertical="center"/>
    </xf>
    <xf numFmtId="0" fontId="1" fillId="0" borderId="44" xfId="4" applyBorder="1" applyAlignment="1">
      <alignment horizontal="center" vertical="center"/>
    </xf>
    <xf numFmtId="0" fontId="5" fillId="0" borderId="43" xfId="7" applyFont="1" applyBorder="1" applyAlignment="1">
      <alignment horizontal="center" vertical="center"/>
    </xf>
    <xf numFmtId="0" fontId="1" fillId="0" borderId="50" xfId="4" applyBorder="1" applyAlignment="1"/>
    <xf numFmtId="0" fontId="9" fillId="0" borderId="0" xfId="6" applyFont="1">
      <alignment vertical="center"/>
    </xf>
    <xf numFmtId="0" fontId="9" fillId="0" borderId="0" xfId="6" applyFont="1" applyAlignment="1">
      <alignment vertical="center" textRotation="255" shrinkToFit="1"/>
    </xf>
    <xf numFmtId="0" fontId="10" fillId="0" borderId="0" xfId="6" applyFont="1">
      <alignment vertical="center"/>
    </xf>
    <xf numFmtId="0" fontId="11" fillId="0" borderId="0" xfId="6" applyFont="1" applyAlignment="1">
      <alignment horizontal="left" vertical="center"/>
    </xf>
    <xf numFmtId="0" fontId="12" fillId="0" borderId="0" xfId="6" applyFont="1">
      <alignment vertical="center"/>
    </xf>
    <xf numFmtId="0" fontId="3" fillId="0" borderId="0" xfId="0" applyFont="1">
      <alignment vertical="center"/>
    </xf>
    <xf numFmtId="0" fontId="12" fillId="0" borderId="21" xfId="6" applyFont="1" applyBorder="1" applyAlignment="1">
      <alignment vertical="center"/>
    </xf>
    <xf numFmtId="0" fontId="12" fillId="0" borderId="21" xfId="6" applyFont="1" applyBorder="1">
      <alignment vertical="center"/>
    </xf>
    <xf numFmtId="0" fontId="10" fillId="0" borderId="19" xfId="6" applyFont="1" applyBorder="1" applyAlignment="1">
      <alignment horizontal="center" vertical="center"/>
    </xf>
    <xf numFmtId="0" fontId="10" fillId="0" borderId="14" xfId="6" applyFont="1" applyBorder="1" applyAlignment="1">
      <alignment horizontal="center" vertical="center"/>
    </xf>
    <xf numFmtId="0" fontId="10" fillId="0" borderId="0" xfId="6" applyFont="1" applyAlignment="1">
      <alignment horizontal="center" vertical="center"/>
    </xf>
    <xf numFmtId="0" fontId="10" fillId="0" borderId="0" xfId="6" applyFont="1" applyAlignment="1">
      <alignment horizontal="left" vertical="center"/>
    </xf>
    <xf numFmtId="0" fontId="12" fillId="0" borderId="0" xfId="6" applyFont="1" applyAlignment="1">
      <alignment horizontal="left" vertical="center"/>
    </xf>
    <xf numFmtId="0" fontId="12" fillId="0" borderId="13" xfId="6" applyFont="1" applyBorder="1">
      <alignment vertical="center"/>
    </xf>
    <xf numFmtId="0" fontId="9" fillId="0" borderId="21" xfId="6" applyFont="1" applyBorder="1" applyAlignment="1">
      <alignment horizontal="center" vertical="center"/>
    </xf>
    <xf numFmtId="0" fontId="10" fillId="0" borderId="21" xfId="6" applyFont="1" applyBorder="1" applyAlignment="1">
      <alignment horizontal="center" vertical="center" wrapText="1"/>
    </xf>
    <xf numFmtId="0" fontId="10" fillId="0" borderId="21" xfId="6" applyFont="1" applyBorder="1" applyAlignment="1">
      <alignment horizontal="center" vertical="center"/>
    </xf>
    <xf numFmtId="0" fontId="12" fillId="0" borderId="0" xfId="6" applyFont="1" applyAlignment="1">
      <alignment horizontal="center" vertical="center"/>
    </xf>
    <xf numFmtId="0" fontId="10" fillId="0" borderId="17" xfId="6" applyFont="1" applyBorder="1" applyAlignment="1">
      <alignment horizontal="center" vertical="center"/>
    </xf>
    <xf numFmtId="0" fontId="10" fillId="0" borderId="20" xfId="6" applyFont="1" applyBorder="1" applyAlignment="1">
      <alignment horizontal="center" vertical="center"/>
    </xf>
    <xf numFmtId="0" fontId="13" fillId="0" borderId="20" xfId="6" applyFont="1" applyBorder="1" applyAlignment="1">
      <alignment horizontal="center" vertical="center" wrapText="1"/>
    </xf>
    <xf numFmtId="0" fontId="13" fillId="0" borderId="18" xfId="6" applyFont="1" applyBorder="1" applyAlignment="1">
      <alignment horizontal="center" vertical="center" wrapText="1"/>
    </xf>
    <xf numFmtId="0" fontId="10" fillId="3" borderId="21" xfId="6" applyFont="1" applyFill="1" applyBorder="1" applyAlignment="1">
      <alignment horizontal="left" vertical="center"/>
    </xf>
    <xf numFmtId="0" fontId="14" fillId="0" borderId="0" xfId="6" applyFont="1" applyAlignment="1">
      <alignment horizontal="center" vertical="center"/>
    </xf>
    <xf numFmtId="0" fontId="10" fillId="0" borderId="0" xfId="6" applyFont="1" applyAlignment="1">
      <alignment vertical="center" textRotation="255" shrinkToFit="1"/>
    </xf>
    <xf numFmtId="0" fontId="10" fillId="0" borderId="21" xfId="6" applyFont="1" applyBorder="1" applyAlignment="1">
      <alignment vertical="center" textRotation="255" shrinkToFit="1"/>
    </xf>
    <xf numFmtId="0" fontId="15" fillId="0" borderId="0" xfId="6" applyFont="1" applyAlignment="1">
      <alignment horizontal="left" vertical="center"/>
    </xf>
    <xf numFmtId="0" fontId="10" fillId="0" borderId="17" xfId="6" applyFont="1" applyBorder="1" applyAlignment="1">
      <alignment horizontal="center" vertical="center" wrapText="1"/>
    </xf>
    <xf numFmtId="0" fontId="10" fillId="0" borderId="20" xfId="6" applyFont="1" applyBorder="1" applyAlignment="1">
      <alignment horizontal="center" vertical="center" wrapText="1"/>
    </xf>
    <xf numFmtId="0" fontId="10" fillId="0" borderId="18" xfId="6" applyFont="1" applyBorder="1" applyAlignment="1">
      <alignment horizontal="center" vertical="center" wrapText="1"/>
    </xf>
    <xf numFmtId="0" fontId="10" fillId="3" borderId="19" xfId="6" applyFont="1" applyFill="1" applyBorder="1" applyAlignment="1">
      <alignment horizontal="center" vertical="center"/>
    </xf>
    <xf numFmtId="0" fontId="10" fillId="0" borderId="19" xfId="2" applyFont="1" applyBorder="1" applyAlignment="1">
      <alignment horizontal="center" vertical="center" wrapText="1"/>
    </xf>
    <xf numFmtId="0" fontId="10" fillId="4" borderId="21" xfId="2" applyFont="1" applyFill="1" applyBorder="1" applyAlignment="1">
      <alignment horizontal="center" vertical="center"/>
    </xf>
    <xf numFmtId="0" fontId="10" fillId="4" borderId="19" xfId="2" applyFont="1" applyFill="1" applyBorder="1" applyAlignment="1">
      <alignment horizontal="center" vertical="center"/>
    </xf>
    <xf numFmtId="0" fontId="16" fillId="0" borderId="0" xfId="2" applyFont="1" applyAlignment="1">
      <alignment horizontal="center" vertical="center"/>
    </xf>
    <xf numFmtId="0" fontId="10" fillId="0" borderId="21" xfId="6" applyFont="1" applyBorder="1" applyAlignment="1">
      <alignment vertical="center"/>
    </xf>
    <xf numFmtId="0" fontId="10" fillId="5" borderId="21" xfId="6" applyFont="1" applyFill="1" applyBorder="1">
      <alignment vertical="center"/>
    </xf>
    <xf numFmtId="0" fontId="0" fillId="0" borderId="0" xfId="0">
      <alignment vertical="center"/>
    </xf>
    <xf numFmtId="176" fontId="10" fillId="0" borderId="21" xfId="6" applyNumberFormat="1" applyFont="1" applyBorder="1" applyAlignment="1">
      <alignment horizontal="center" vertical="center"/>
    </xf>
    <xf numFmtId="0" fontId="10" fillId="6" borderId="21" xfId="6" applyFont="1" applyFill="1" applyBorder="1" applyAlignment="1">
      <alignment horizontal="center" vertical="center"/>
    </xf>
    <xf numFmtId="0" fontId="10" fillId="0" borderId="14" xfId="2" applyFont="1" applyBorder="1" applyAlignment="1">
      <alignment horizontal="center" vertical="center" wrapText="1"/>
    </xf>
    <xf numFmtId="0" fontId="10" fillId="4" borderId="11" xfId="2" applyFont="1" applyFill="1" applyBorder="1" applyAlignment="1">
      <alignment horizontal="center" vertical="center"/>
    </xf>
    <xf numFmtId="0" fontId="10" fillId="5" borderId="19" xfId="6" applyFont="1" applyFill="1" applyBorder="1">
      <alignment vertical="center"/>
    </xf>
    <xf numFmtId="0" fontId="10" fillId="0" borderId="11" xfId="6" applyFont="1" applyBorder="1" applyAlignment="1">
      <alignment horizontal="center" vertical="center"/>
    </xf>
    <xf numFmtId="49" fontId="10" fillId="0" borderId="21" xfId="6" applyNumberFormat="1" applyFont="1" applyBorder="1" applyAlignment="1">
      <alignment horizontal="center" vertical="center"/>
    </xf>
    <xf numFmtId="177" fontId="10" fillId="0" borderId="21" xfId="6" applyNumberFormat="1" applyFont="1" applyBorder="1">
      <alignment vertical="center"/>
    </xf>
    <xf numFmtId="178" fontId="10" fillId="0" borderId="21" xfId="6" applyNumberFormat="1" applyFont="1" applyBorder="1">
      <alignment vertical="center"/>
    </xf>
    <xf numFmtId="0" fontId="10" fillId="6" borderId="21" xfId="6" applyFont="1" applyFill="1" applyBorder="1" applyAlignment="1">
      <alignment horizontal="right" vertical="center"/>
    </xf>
    <xf numFmtId="0" fontId="10" fillId="0" borderId="21" xfId="6" applyFont="1" applyBorder="1" applyAlignment="1">
      <alignment horizontal="right" vertical="center"/>
    </xf>
    <xf numFmtId="0" fontId="10" fillId="6" borderId="34" xfId="6" applyFont="1" applyFill="1" applyBorder="1" applyAlignment="1">
      <alignment horizontal="right" vertical="center"/>
    </xf>
    <xf numFmtId="0" fontId="14" fillId="0" borderId="0" xfId="6" applyFont="1">
      <alignment vertical="center"/>
    </xf>
    <xf numFmtId="0" fontId="12" fillId="6" borderId="13" xfId="6" applyFont="1" applyFill="1" applyBorder="1" applyAlignment="1">
      <alignment horizontal="center" vertical="center"/>
    </xf>
    <xf numFmtId="0" fontId="10" fillId="6" borderId="36" xfId="6" applyFont="1" applyFill="1" applyBorder="1" applyAlignment="1">
      <alignment horizontal="center" vertical="center" wrapText="1"/>
    </xf>
    <xf numFmtId="0" fontId="10" fillId="6" borderId="38" xfId="6" applyFont="1" applyFill="1" applyBorder="1" applyAlignment="1">
      <alignment horizontal="center" vertical="center" wrapText="1"/>
    </xf>
    <xf numFmtId="0" fontId="10" fillId="6" borderId="34" xfId="6" applyFont="1" applyFill="1" applyBorder="1" applyAlignment="1">
      <alignment horizontal="center" vertical="center" wrapText="1"/>
    </xf>
    <xf numFmtId="0" fontId="10" fillId="0" borderId="12" xfId="6" applyFont="1" applyBorder="1">
      <alignment vertical="center"/>
    </xf>
    <xf numFmtId="0" fontId="10" fillId="0" borderId="0" xfId="6" applyFont="1" applyAlignment="1">
      <alignment horizontal="left" vertical="center" wrapText="1"/>
    </xf>
    <xf numFmtId="0" fontId="17" fillId="0" borderId="0" xfId="6" applyFont="1">
      <alignment vertical="center"/>
    </xf>
    <xf numFmtId="0" fontId="10" fillId="0" borderId="19" xfId="6" applyFont="1" applyBorder="1" applyAlignment="1">
      <alignment horizontal="left" vertical="center"/>
    </xf>
    <xf numFmtId="0" fontId="18" fillId="0" borderId="12" xfId="6" applyFont="1" applyBorder="1">
      <alignment vertical="center"/>
    </xf>
    <xf numFmtId="0" fontId="18" fillId="0" borderId="0" xfId="6" applyFont="1">
      <alignment vertical="center"/>
    </xf>
    <xf numFmtId="0" fontId="10" fillId="0" borderId="11" xfId="2" applyFont="1" applyBorder="1" applyAlignment="1">
      <alignment horizontal="center" vertical="center" wrapText="1"/>
    </xf>
    <xf numFmtId="0" fontId="10" fillId="0" borderId="12" xfId="6" applyFont="1" applyBorder="1" applyAlignment="1">
      <alignment horizontal="center" vertical="center" wrapText="1"/>
    </xf>
    <xf numFmtId="0" fontId="10" fillId="0" borderId="0" xfId="6" applyFont="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left" vertical="center"/>
    </xf>
    <xf numFmtId="0" fontId="10" fillId="0" borderId="12" xfId="6" applyFont="1" applyBorder="1" applyAlignment="1">
      <alignment vertical="center" wrapText="1"/>
    </xf>
    <xf numFmtId="0" fontId="10" fillId="0" borderId="0" xfId="6" applyFont="1" applyAlignment="1">
      <alignment vertical="center" wrapText="1"/>
    </xf>
    <xf numFmtId="0" fontId="10" fillId="0" borderId="15" xfId="6" applyFont="1" applyBorder="1" applyAlignment="1">
      <alignment horizontal="center" vertical="center" wrapText="1"/>
    </xf>
    <xf numFmtId="0" fontId="10" fillId="0" borderId="24" xfId="6" applyFont="1" applyBorder="1" applyAlignment="1">
      <alignment horizontal="center" vertical="center" wrapText="1"/>
    </xf>
    <xf numFmtId="0" fontId="10" fillId="0" borderId="16" xfId="6" applyFont="1" applyBorder="1" applyAlignment="1">
      <alignment horizontal="center" vertical="center" wrapText="1"/>
    </xf>
    <xf numFmtId="0" fontId="12" fillId="0" borderId="13" xfId="6" applyFont="1" applyBorder="1" applyAlignment="1">
      <alignment horizontal="center" vertical="center"/>
    </xf>
    <xf numFmtId="0" fontId="10" fillId="0" borderId="19" xfId="6" applyFont="1" applyBorder="1" applyAlignment="1">
      <alignment horizontal="left" vertical="center" wrapText="1"/>
    </xf>
    <xf numFmtId="0" fontId="10" fillId="0" borderId="14" xfId="6" applyFont="1" applyBorder="1" applyAlignment="1">
      <alignment horizontal="left" vertical="center" wrapText="1"/>
    </xf>
    <xf numFmtId="0" fontId="10" fillId="6" borderId="19" xfId="6" applyFont="1" applyFill="1" applyBorder="1" applyAlignment="1">
      <alignment horizontal="center" vertical="center" wrapText="1"/>
    </xf>
    <xf numFmtId="0" fontId="2" fillId="0" borderId="0" xfId="0" applyFont="1">
      <alignment vertical="center"/>
    </xf>
    <xf numFmtId="0" fontId="10" fillId="6" borderId="11" xfId="6" applyFont="1" applyFill="1" applyBorder="1" applyAlignment="1">
      <alignment horizontal="center" vertical="center" wrapText="1"/>
    </xf>
    <xf numFmtId="0" fontId="12" fillId="0" borderId="0" xfId="6" applyFont="1" applyAlignment="1">
      <alignment horizontal="right" vertical="center"/>
    </xf>
    <xf numFmtId="0" fontId="19" fillId="0" borderId="0" xfId="0" applyFont="1">
      <alignment vertical="center"/>
    </xf>
    <xf numFmtId="0" fontId="2" fillId="0" borderId="0" xfId="0" applyFont="1" applyAlignment="1">
      <alignment horizontal="right" vertical="center"/>
    </xf>
    <xf numFmtId="0" fontId="10" fillId="0" borderId="11" xfId="6" applyFont="1" applyBorder="1" applyAlignment="1">
      <alignment horizontal="left" vertical="center" wrapText="1"/>
    </xf>
    <xf numFmtId="0" fontId="10" fillId="0" borderId="11" xfId="6" applyFont="1" applyBorder="1" applyAlignment="1">
      <alignment horizontal="left" vertical="center"/>
    </xf>
    <xf numFmtId="0" fontId="16" fillId="0" borderId="0" xfId="6" applyFont="1">
      <alignment vertical="center"/>
    </xf>
    <xf numFmtId="0" fontId="2" fillId="7" borderId="21" xfId="0" applyFont="1" applyFill="1" applyBorder="1" applyAlignment="1">
      <alignment vertical="center"/>
    </xf>
    <xf numFmtId="0" fontId="20" fillId="0" borderId="19" xfId="2" applyFont="1" applyBorder="1" applyAlignment="1">
      <alignment horizontal="center" vertical="center"/>
    </xf>
    <xf numFmtId="0" fontId="10" fillId="4" borderId="21" xfId="6" applyFont="1" applyFill="1" applyBorder="1" applyAlignment="1">
      <alignment horizontal="center" vertical="center" wrapText="1"/>
    </xf>
    <xf numFmtId="0" fontId="20" fillId="0" borderId="14" xfId="2" applyFont="1" applyBorder="1" applyAlignment="1">
      <alignment horizontal="center" vertical="center"/>
    </xf>
    <xf numFmtId="0" fontId="17" fillId="0" borderId="21" xfId="6" applyFont="1" applyBorder="1" applyAlignment="1">
      <alignment horizontal="center" vertical="center"/>
    </xf>
    <xf numFmtId="0" fontId="17" fillId="0" borderId="11" xfId="6" applyFont="1" applyBorder="1" applyAlignment="1">
      <alignment horizontal="center" vertical="center"/>
    </xf>
    <xf numFmtId="0" fontId="12" fillId="3" borderId="21" xfId="6" applyFont="1" applyFill="1" applyBorder="1" applyAlignment="1">
      <alignment horizontal="center" vertical="center" wrapText="1"/>
    </xf>
    <xf numFmtId="0" fontId="12" fillId="5" borderId="21" xfId="6" applyFont="1" applyFill="1" applyBorder="1" applyAlignment="1">
      <alignment horizontal="center" vertical="center"/>
    </xf>
    <xf numFmtId="0" fontId="12" fillId="3" borderId="21" xfId="6" applyFont="1" applyFill="1" applyBorder="1" applyAlignment="1">
      <alignment horizontal="center" vertical="center"/>
    </xf>
    <xf numFmtId="0" fontId="10" fillId="0" borderId="51" xfId="6" applyFont="1" applyBorder="1" applyAlignment="1">
      <alignment horizontal="right" vertical="center"/>
    </xf>
    <xf numFmtId="0" fontId="10" fillId="0" borderId="11" xfId="6" applyFont="1" applyBorder="1" applyAlignment="1">
      <alignment horizontal="right" vertical="center"/>
    </xf>
    <xf numFmtId="0" fontId="2" fillId="7" borderId="21" xfId="0" applyFont="1" applyFill="1" applyBorder="1">
      <alignment vertical="center"/>
    </xf>
    <xf numFmtId="179" fontId="10" fillId="0" borderId="51" xfId="6" applyNumberFormat="1" applyFont="1" applyBorder="1" applyAlignment="1">
      <alignment horizontal="right" vertical="center"/>
    </xf>
    <xf numFmtId="179" fontId="10" fillId="0" borderId="21" xfId="6" applyNumberFormat="1" applyFont="1" applyBorder="1" applyAlignment="1">
      <alignment horizontal="right" vertical="center"/>
    </xf>
    <xf numFmtId="0" fontId="20" fillId="0" borderId="11" xfId="2" applyFont="1" applyBorder="1" applyAlignment="1">
      <alignment horizontal="center" vertical="center"/>
    </xf>
    <xf numFmtId="0" fontId="12" fillId="0" borderId="21" xfId="6" applyFont="1" applyBorder="1" applyAlignment="1">
      <alignment horizontal="center" vertical="center" wrapText="1"/>
    </xf>
    <xf numFmtId="0" fontId="12" fillId="5" borderId="21" xfId="6" applyFont="1" applyFill="1" applyBorder="1" applyAlignment="1">
      <alignment vertical="center"/>
    </xf>
    <xf numFmtId="0" fontId="10" fillId="0" borderId="12" xfId="6" applyFont="1" applyBorder="1" applyAlignment="1">
      <alignment horizontal="center" vertical="center"/>
    </xf>
    <xf numFmtId="0" fontId="9" fillId="0" borderId="0" xfId="6" applyFont="1" applyAlignment="1">
      <alignment horizontal="center" vertical="center"/>
    </xf>
    <xf numFmtId="0" fontId="10" fillId="4" borderId="19" xfId="6" applyFont="1" applyFill="1" applyBorder="1" applyAlignment="1">
      <alignment horizontal="center" vertical="center" wrapText="1"/>
    </xf>
    <xf numFmtId="0" fontId="10" fillId="4" borderId="14" xfId="6" applyFont="1" applyFill="1" applyBorder="1" applyAlignment="1">
      <alignment horizontal="center" vertical="center" wrapText="1"/>
    </xf>
    <xf numFmtId="0" fontId="10" fillId="4" borderId="11" xfId="6" applyFont="1" applyFill="1" applyBorder="1" applyAlignment="1">
      <alignment horizontal="center" vertical="center" wrapText="1"/>
    </xf>
    <xf numFmtId="0" fontId="10" fillId="0" borderId="18" xfId="6" applyFont="1" applyBorder="1" applyAlignment="1">
      <alignment horizontal="center" vertical="center"/>
    </xf>
    <xf numFmtId="0" fontId="10" fillId="0" borderId="15" xfId="6" applyFont="1" applyBorder="1" applyAlignment="1">
      <alignment horizontal="center" vertical="center"/>
    </xf>
    <xf numFmtId="0" fontId="10" fillId="0" borderId="24" xfId="6" applyFont="1" applyBorder="1" applyAlignment="1">
      <alignment horizontal="center" vertical="center"/>
    </xf>
    <xf numFmtId="0" fontId="10" fillId="0" borderId="16" xfId="6" applyFont="1" applyBorder="1" applyAlignment="1">
      <alignment horizontal="center" vertical="center"/>
    </xf>
    <xf numFmtId="0" fontId="21" fillId="0" borderId="0" xfId="0" applyFont="1">
      <alignment vertical="center"/>
    </xf>
  </cellXfs>
  <cellStyles count="10">
    <cellStyle name="Normal 2" xfId="1"/>
    <cellStyle name="標準" xfId="0" builtinId="0"/>
    <cellStyle name="標準 2" xfId="2"/>
    <cellStyle name="標準 2 2" xfId="3"/>
    <cellStyle name="標準 3" xfId="4"/>
    <cellStyle name="標準 4" xfId="5"/>
    <cellStyle name="標準_③-２加算様式（就労）" xfId="6"/>
    <cellStyle name="標準_⑨指定申請様式（案）（多機能用総括表）" xfId="7"/>
    <cellStyle name="標準_事業者指定様式（多機能用総括表）作業ファイル" xfId="8"/>
    <cellStyle name="通貨 2" xfId="9"/>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 Id="rId10" Type="http://schemas.openxmlformats.org/officeDocument/2006/relationships/sheetMetadata" Target="metadata.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1" customWidth="1"/>
    <col min="21" max="255" width="4.25" style="1" customWidth="1"/>
    <col min="256" max="16384" width="8.25" style="1"/>
  </cols>
  <sheetData>
    <row r="1" spans="1:20" ht="12.75" customHeight="1">
      <c r="A1" s="4" t="s">
        <v>0</v>
      </c>
    </row>
    <row r="2" spans="1:20" ht="12.75" customHeight="1">
      <c r="L2" s="113" t="s">
        <v>7</v>
      </c>
    </row>
    <row r="3" spans="1:20" ht="12.75" customHeight="1">
      <c r="A3" s="5"/>
      <c r="B3" s="24"/>
      <c r="C3" s="24"/>
      <c r="D3" s="24"/>
      <c r="E3" s="24"/>
      <c r="F3" s="24"/>
      <c r="G3" s="24"/>
      <c r="H3" s="24"/>
      <c r="I3" s="4"/>
    </row>
    <row r="4" spans="1:20" ht="12.75" customHeight="1">
      <c r="A4" s="5"/>
      <c r="B4" s="24"/>
      <c r="C4" s="24"/>
      <c r="D4" s="24"/>
      <c r="E4" s="24"/>
      <c r="F4" s="24"/>
      <c r="G4" s="24"/>
      <c r="H4" s="24"/>
      <c r="I4" s="4"/>
      <c r="N4" s="115" t="s">
        <v>14</v>
      </c>
      <c r="O4" s="117"/>
      <c r="P4" s="120"/>
      <c r="Q4" s="120"/>
      <c r="R4" s="120"/>
      <c r="S4" s="120"/>
      <c r="T4" s="127"/>
    </row>
    <row r="5" spans="1:20" ht="12.75" customHeight="1">
      <c r="B5" s="25"/>
      <c r="C5" s="50"/>
      <c r="D5" s="50"/>
      <c r="E5" s="50"/>
      <c r="F5" s="50"/>
      <c r="G5" s="50"/>
      <c r="H5" s="50"/>
    </row>
    <row r="6" spans="1:20" ht="12.75" customHeight="1">
      <c r="A6" s="6"/>
      <c r="B6" s="26" t="s">
        <v>4</v>
      </c>
      <c r="C6" s="51"/>
      <c r="D6" s="61"/>
      <c r="E6" s="67"/>
      <c r="F6" s="67"/>
      <c r="G6" s="67"/>
      <c r="H6" s="67"/>
      <c r="I6" s="67"/>
      <c r="J6" s="67"/>
      <c r="K6" s="67"/>
      <c r="L6" s="67"/>
      <c r="M6" s="67"/>
      <c r="N6" s="67"/>
      <c r="O6" s="67"/>
      <c r="P6" s="67"/>
      <c r="Q6" s="67"/>
      <c r="R6" s="122"/>
      <c r="S6" s="122"/>
      <c r="T6" s="128"/>
    </row>
    <row r="7" spans="1:20" ht="12.75" customHeight="1">
      <c r="A7" s="7" t="s">
        <v>12</v>
      </c>
      <c r="B7" s="27" t="s">
        <v>17</v>
      </c>
      <c r="C7" s="39"/>
      <c r="D7" s="62"/>
      <c r="E7" s="1"/>
      <c r="F7" s="1"/>
      <c r="G7" s="1"/>
      <c r="H7" s="1"/>
      <c r="I7" s="1"/>
      <c r="J7" s="1"/>
      <c r="K7" s="1"/>
      <c r="L7" s="1"/>
      <c r="M7" s="1"/>
      <c r="N7" s="1"/>
      <c r="O7" s="1"/>
      <c r="P7" s="1"/>
      <c r="Q7" s="1"/>
      <c r="R7" s="56"/>
      <c r="S7" s="56"/>
      <c r="T7" s="129"/>
    </row>
    <row r="8" spans="1:20" ht="12.75" customHeight="1">
      <c r="A8" s="7"/>
      <c r="B8" s="28" t="s">
        <v>19</v>
      </c>
      <c r="C8" s="52"/>
      <c r="D8" s="63" t="s">
        <v>6</v>
      </c>
      <c r="E8" s="68"/>
      <c r="F8" s="68"/>
      <c r="G8" s="68"/>
      <c r="H8" s="68"/>
      <c r="I8" s="68"/>
      <c r="J8" s="68"/>
      <c r="K8" s="68"/>
      <c r="L8" s="68"/>
      <c r="M8" s="68"/>
      <c r="N8" s="68"/>
      <c r="O8" s="68"/>
      <c r="P8" s="68"/>
      <c r="Q8" s="68"/>
      <c r="R8" s="68"/>
      <c r="S8" s="68"/>
      <c r="T8" s="130"/>
    </row>
    <row r="9" spans="1:20" ht="12.75" customHeight="1">
      <c r="A9" s="7" t="s">
        <v>22</v>
      </c>
      <c r="B9" s="3"/>
      <c r="C9" s="53"/>
      <c r="D9" s="64"/>
      <c r="E9" s="69"/>
      <c r="F9" s="82" t="s">
        <v>8</v>
      </c>
      <c r="G9" s="91"/>
      <c r="H9" s="91"/>
      <c r="I9" s="91" t="s">
        <v>27</v>
      </c>
      <c r="J9" s="91"/>
      <c r="K9" s="69"/>
      <c r="L9" s="69"/>
      <c r="M9" s="69"/>
      <c r="N9" s="69"/>
      <c r="O9" s="69"/>
      <c r="P9" s="69"/>
      <c r="Q9" s="69"/>
      <c r="R9" s="69"/>
      <c r="S9" s="69"/>
      <c r="T9" s="131"/>
    </row>
    <row r="10" spans="1:20" ht="12.75" customHeight="1">
      <c r="A10" s="8"/>
      <c r="B10" s="29"/>
      <c r="C10" s="54"/>
      <c r="D10" s="65"/>
      <c r="E10" s="70"/>
      <c r="F10" s="70"/>
      <c r="G10" s="70"/>
      <c r="H10" s="70"/>
      <c r="I10" s="70"/>
      <c r="J10" s="70"/>
      <c r="K10" s="70"/>
      <c r="L10" s="70"/>
      <c r="M10" s="70"/>
      <c r="N10" s="70"/>
      <c r="O10" s="70"/>
      <c r="P10" s="70"/>
      <c r="Q10" s="70"/>
      <c r="R10" s="70"/>
      <c r="S10" s="70"/>
      <c r="T10" s="132"/>
    </row>
    <row r="11" spans="1:20" ht="12.75" customHeight="1">
      <c r="A11" s="9"/>
      <c r="B11" s="27" t="s">
        <v>30</v>
      </c>
      <c r="C11" s="39"/>
      <c r="D11" s="39" t="s">
        <v>11</v>
      </c>
      <c r="E11" s="39"/>
      <c r="F11" s="83"/>
      <c r="G11" s="83"/>
      <c r="H11" s="83"/>
      <c r="I11" s="83"/>
      <c r="J11" s="106"/>
      <c r="K11" s="110" t="s">
        <v>32</v>
      </c>
      <c r="L11" s="110"/>
      <c r="M11" s="62"/>
      <c r="N11" s="1"/>
      <c r="O11" s="1"/>
      <c r="P11" s="1"/>
      <c r="Q11" s="1"/>
      <c r="R11" s="56"/>
      <c r="S11" s="56"/>
      <c r="T11" s="129"/>
    </row>
    <row r="12" spans="1:20" ht="12.75" customHeight="1">
      <c r="A12" s="10" t="s">
        <v>33</v>
      </c>
      <c r="B12" s="30"/>
      <c r="C12" s="30"/>
      <c r="D12" s="30"/>
      <c r="E12" s="30"/>
      <c r="F12" s="30"/>
      <c r="G12" s="30"/>
      <c r="H12" s="30"/>
      <c r="I12" s="102"/>
      <c r="J12" s="66" t="s">
        <v>34</v>
      </c>
      <c r="K12" s="92"/>
      <c r="L12" s="92"/>
      <c r="M12" s="92"/>
      <c r="N12" s="92"/>
      <c r="O12" s="92"/>
      <c r="P12" s="92"/>
      <c r="Q12" s="92"/>
      <c r="R12" s="123"/>
      <c r="S12" s="123"/>
      <c r="T12" s="133"/>
    </row>
    <row r="13" spans="1:20" ht="13.5">
      <c r="A13" s="11" t="s">
        <v>37</v>
      </c>
      <c r="B13" s="31"/>
      <c r="C13" s="39" t="s">
        <v>4</v>
      </c>
      <c r="D13" s="66"/>
      <c r="E13" s="71"/>
      <c r="F13" s="84"/>
      <c r="G13" s="84"/>
      <c r="H13" s="84"/>
      <c r="I13" s="103"/>
      <c r="J13" s="89" t="s">
        <v>39</v>
      </c>
      <c r="K13" s="53"/>
      <c r="L13" s="114" t="s">
        <v>5</v>
      </c>
      <c r="M13" s="25"/>
      <c r="N13" s="25"/>
      <c r="O13" s="25"/>
      <c r="P13" s="25"/>
      <c r="Q13" s="25"/>
      <c r="R13" s="56"/>
      <c r="S13" s="56"/>
      <c r="T13" s="129"/>
    </row>
    <row r="14" spans="1:20" ht="20.25" customHeight="1">
      <c r="A14" s="12" t="s">
        <v>15</v>
      </c>
      <c r="B14" s="32"/>
      <c r="C14" s="39" t="s">
        <v>41</v>
      </c>
      <c r="D14" s="66"/>
      <c r="E14" s="34"/>
      <c r="F14" s="85"/>
      <c r="G14" s="85"/>
      <c r="H14" s="85"/>
      <c r="I14" s="104"/>
      <c r="J14" s="34"/>
      <c r="K14" s="29"/>
      <c r="L14" s="34"/>
      <c r="M14" s="29"/>
      <c r="N14" s="29"/>
      <c r="O14" s="29"/>
      <c r="P14" s="29"/>
      <c r="Q14" s="29"/>
      <c r="R14" s="29"/>
      <c r="S14" s="29"/>
      <c r="T14" s="134"/>
    </row>
    <row r="15" spans="1:20" ht="12.75" customHeight="1">
      <c r="A15" s="13" t="s">
        <v>10</v>
      </c>
      <c r="B15" s="28"/>
      <c r="C15" s="28"/>
      <c r="D15" s="28"/>
      <c r="E15" s="52"/>
      <c r="F15" s="39" t="s">
        <v>44</v>
      </c>
      <c r="G15" s="39"/>
      <c r="H15" s="39"/>
      <c r="I15" s="35" t="s">
        <v>47</v>
      </c>
      <c r="J15" s="30"/>
      <c r="K15" s="72"/>
      <c r="L15" s="39" t="s">
        <v>21</v>
      </c>
      <c r="M15" s="39"/>
      <c r="N15" s="39"/>
      <c r="O15" s="39" t="s">
        <v>45</v>
      </c>
      <c r="P15" s="39"/>
      <c r="Q15" s="66"/>
      <c r="R15" s="107" t="s">
        <v>49</v>
      </c>
      <c r="S15" s="107"/>
      <c r="T15" s="135"/>
    </row>
    <row r="16" spans="1:20" ht="12.75" customHeight="1">
      <c r="A16" s="14"/>
      <c r="B16" s="29"/>
      <c r="C16" s="29"/>
      <c r="D16" s="29"/>
      <c r="E16" s="54"/>
      <c r="F16" s="27" t="s">
        <v>52</v>
      </c>
      <c r="G16" s="66" t="s">
        <v>57</v>
      </c>
      <c r="H16" s="27"/>
      <c r="I16" s="39" t="s">
        <v>52</v>
      </c>
      <c r="J16" s="66" t="s">
        <v>57</v>
      </c>
      <c r="K16" s="27"/>
      <c r="L16" s="39" t="s">
        <v>52</v>
      </c>
      <c r="M16" s="66" t="s">
        <v>57</v>
      </c>
      <c r="N16" s="27"/>
      <c r="O16" s="39" t="s">
        <v>52</v>
      </c>
      <c r="P16" s="66" t="s">
        <v>57</v>
      </c>
      <c r="Q16" s="92"/>
      <c r="R16" s="39" t="s">
        <v>52</v>
      </c>
      <c r="S16" s="66" t="s">
        <v>57</v>
      </c>
      <c r="T16" s="136"/>
    </row>
    <row r="17" spans="1:20" ht="12.75" customHeight="1">
      <c r="A17" s="14"/>
      <c r="B17" s="33" t="s">
        <v>59</v>
      </c>
      <c r="C17" s="52"/>
      <c r="D17" s="35" t="s">
        <v>9</v>
      </c>
      <c r="E17" s="72"/>
      <c r="F17" s="39"/>
      <c r="G17" s="66"/>
      <c r="H17" s="27"/>
      <c r="I17" s="39"/>
      <c r="J17" s="66"/>
      <c r="K17" s="27"/>
      <c r="L17" s="39"/>
      <c r="M17" s="66"/>
      <c r="N17" s="27"/>
      <c r="O17" s="39"/>
      <c r="P17" s="66"/>
      <c r="Q17" s="92"/>
      <c r="R17" s="39"/>
      <c r="S17" s="66"/>
      <c r="T17" s="136"/>
    </row>
    <row r="18" spans="1:20" ht="12.75" customHeight="1">
      <c r="A18" s="14"/>
      <c r="B18" s="34"/>
      <c r="C18" s="54"/>
      <c r="D18" s="35" t="s">
        <v>46</v>
      </c>
      <c r="E18" s="72"/>
      <c r="F18" s="39"/>
      <c r="G18" s="66"/>
      <c r="H18" s="27"/>
      <c r="I18" s="39"/>
      <c r="J18" s="66"/>
      <c r="K18" s="27"/>
      <c r="L18" s="39"/>
      <c r="M18" s="66"/>
      <c r="N18" s="27"/>
      <c r="O18" s="39"/>
      <c r="P18" s="66"/>
      <c r="Q18" s="92"/>
      <c r="R18" s="39"/>
      <c r="S18" s="66"/>
      <c r="T18" s="136"/>
    </row>
    <row r="19" spans="1:20" ht="12.75" customHeight="1">
      <c r="A19" s="14"/>
      <c r="B19" s="35" t="s">
        <v>63</v>
      </c>
      <c r="C19" s="30"/>
      <c r="D19" s="30"/>
      <c r="E19" s="72"/>
      <c r="F19" s="66"/>
      <c r="G19" s="92"/>
      <c r="H19" s="27"/>
      <c r="I19" s="66"/>
      <c r="J19" s="92"/>
      <c r="K19" s="27"/>
      <c r="L19" s="66"/>
      <c r="M19" s="92"/>
      <c r="N19" s="27"/>
      <c r="O19" s="66"/>
      <c r="P19" s="92"/>
      <c r="Q19" s="92"/>
      <c r="R19" s="66"/>
      <c r="S19" s="92"/>
      <c r="T19" s="136"/>
    </row>
    <row r="20" spans="1:20" ht="12.75" customHeight="1">
      <c r="A20" s="14"/>
      <c r="B20" s="35" t="s">
        <v>48</v>
      </c>
      <c r="C20" s="30"/>
      <c r="D20" s="30"/>
      <c r="E20" s="72"/>
      <c r="F20" s="86"/>
      <c r="G20" s="93"/>
      <c r="H20" s="97"/>
      <c r="I20" s="86"/>
      <c r="J20" s="93"/>
      <c r="K20" s="97"/>
      <c r="L20" s="86"/>
      <c r="M20" s="93"/>
      <c r="N20" s="97"/>
      <c r="O20" s="86"/>
      <c r="P20" s="93"/>
      <c r="Q20" s="93"/>
      <c r="R20" s="86"/>
      <c r="S20" s="93"/>
      <c r="T20" s="137"/>
    </row>
    <row r="21" spans="1:20" ht="12.75" customHeight="1">
      <c r="A21" s="14"/>
      <c r="B21" s="28"/>
      <c r="C21" s="28"/>
      <c r="D21" s="28"/>
      <c r="E21" s="52"/>
      <c r="F21" s="39" t="s">
        <v>64</v>
      </c>
      <c r="G21" s="39"/>
      <c r="H21" s="39"/>
      <c r="I21" s="66" t="s">
        <v>65</v>
      </c>
      <c r="J21" s="92"/>
      <c r="K21" s="27"/>
      <c r="L21" s="35" t="s">
        <v>67</v>
      </c>
      <c r="M21" s="30"/>
      <c r="N21" s="72"/>
      <c r="O21" s="66" t="s">
        <v>68</v>
      </c>
      <c r="P21" s="92"/>
      <c r="Q21" s="92"/>
      <c r="R21" s="62"/>
      <c r="T21" s="138"/>
    </row>
    <row r="22" spans="1:20" ht="12.75" customHeight="1">
      <c r="A22" s="14"/>
      <c r="B22" s="29"/>
      <c r="C22" s="29"/>
      <c r="D22" s="29"/>
      <c r="E22" s="54"/>
      <c r="F22" s="27" t="s">
        <v>52</v>
      </c>
      <c r="G22" s="66" t="s">
        <v>57</v>
      </c>
      <c r="H22" s="27"/>
      <c r="I22" s="39" t="s">
        <v>52</v>
      </c>
      <c r="J22" s="66" t="s">
        <v>57</v>
      </c>
      <c r="K22" s="27"/>
      <c r="L22" s="39" t="s">
        <v>52</v>
      </c>
      <c r="M22" s="66" t="s">
        <v>57</v>
      </c>
      <c r="N22" s="27"/>
      <c r="O22" s="39" t="s">
        <v>52</v>
      </c>
      <c r="P22" s="66" t="s">
        <v>57</v>
      </c>
      <c r="Q22" s="92"/>
      <c r="R22" s="62"/>
      <c r="T22" s="138"/>
    </row>
    <row r="23" spans="1:20" ht="12.75" customHeight="1">
      <c r="A23" s="14"/>
      <c r="B23" s="33" t="s">
        <v>59</v>
      </c>
      <c r="C23" s="52"/>
      <c r="D23" s="35" t="s">
        <v>9</v>
      </c>
      <c r="E23" s="72"/>
      <c r="F23" s="39"/>
      <c r="G23" s="66"/>
      <c r="H23" s="27"/>
      <c r="I23" s="39"/>
      <c r="J23" s="66"/>
      <c r="K23" s="27"/>
      <c r="L23" s="39"/>
      <c r="M23" s="66"/>
      <c r="N23" s="27"/>
      <c r="O23" s="39"/>
      <c r="P23" s="66"/>
      <c r="Q23" s="92"/>
      <c r="R23" s="62"/>
      <c r="T23" s="138"/>
    </row>
    <row r="24" spans="1:20" ht="12.75" customHeight="1">
      <c r="A24" s="14"/>
      <c r="B24" s="34"/>
      <c r="C24" s="54"/>
      <c r="D24" s="35" t="s">
        <v>46</v>
      </c>
      <c r="E24" s="72"/>
      <c r="F24" s="39"/>
      <c r="G24" s="66"/>
      <c r="H24" s="27"/>
      <c r="I24" s="39"/>
      <c r="J24" s="66"/>
      <c r="K24" s="27"/>
      <c r="L24" s="39"/>
      <c r="M24" s="66"/>
      <c r="N24" s="27"/>
      <c r="O24" s="39"/>
      <c r="P24" s="66"/>
      <c r="Q24" s="92"/>
      <c r="R24" s="62"/>
      <c r="T24" s="138"/>
    </row>
    <row r="25" spans="1:20" ht="12.75" customHeight="1">
      <c r="A25" s="14"/>
      <c r="B25" s="35" t="s">
        <v>63</v>
      </c>
      <c r="C25" s="30"/>
      <c r="D25" s="30"/>
      <c r="E25" s="72"/>
      <c r="F25" s="66"/>
      <c r="G25" s="92"/>
      <c r="H25" s="27"/>
      <c r="I25" s="66"/>
      <c r="J25" s="92"/>
      <c r="K25" s="27"/>
      <c r="L25" s="66"/>
      <c r="M25" s="92"/>
      <c r="N25" s="27"/>
      <c r="O25" s="39"/>
      <c r="P25" s="39"/>
      <c r="Q25" s="66"/>
      <c r="R25" s="62"/>
      <c r="T25" s="138"/>
    </row>
    <row r="26" spans="1:20" ht="12.75" customHeight="1">
      <c r="A26" s="14"/>
      <c r="B26" s="35" t="s">
        <v>48</v>
      </c>
      <c r="C26" s="30"/>
      <c r="D26" s="30"/>
      <c r="E26" s="72"/>
      <c r="F26" s="87"/>
      <c r="G26" s="94"/>
      <c r="H26" s="98"/>
      <c r="I26" s="87"/>
      <c r="J26" s="94"/>
      <c r="K26" s="98"/>
      <c r="L26" s="87"/>
      <c r="M26" s="94"/>
      <c r="N26" s="98"/>
      <c r="O26" s="118"/>
      <c r="P26" s="118"/>
      <c r="Q26" s="87"/>
      <c r="R26" s="62"/>
      <c r="T26" s="138"/>
    </row>
    <row r="27" spans="1:20" s="2" customFormat="1" ht="13.5" customHeight="1">
      <c r="A27" s="15"/>
      <c r="B27" s="36" t="s">
        <v>26</v>
      </c>
      <c r="C27" s="55"/>
      <c r="D27" s="55"/>
      <c r="E27" s="73"/>
      <c r="F27" s="66" t="s">
        <v>72</v>
      </c>
      <c r="G27" s="46"/>
      <c r="H27" s="46"/>
      <c r="I27" s="46"/>
      <c r="J27" s="46"/>
      <c r="K27" s="46"/>
      <c r="L27" s="46"/>
      <c r="M27" s="46"/>
      <c r="N27" s="46"/>
      <c r="O27" s="46"/>
      <c r="P27" s="46"/>
      <c r="Q27" s="46"/>
      <c r="R27" s="46"/>
      <c r="S27" s="46"/>
      <c r="T27" s="139"/>
    </row>
    <row r="28" spans="1:20" s="2" customFormat="1" ht="13.5" customHeight="1">
      <c r="A28" s="15"/>
      <c r="B28" s="37"/>
      <c r="C28" s="56"/>
      <c r="D28" s="56"/>
      <c r="E28" s="74"/>
      <c r="F28" s="88" t="s">
        <v>51</v>
      </c>
      <c r="G28" s="95"/>
      <c r="H28" s="95"/>
      <c r="I28" s="105" t="s">
        <v>28</v>
      </c>
      <c r="J28" s="105"/>
      <c r="K28" s="105"/>
      <c r="L28" s="105"/>
      <c r="M28" s="105" t="s">
        <v>71</v>
      </c>
      <c r="N28" s="105"/>
      <c r="O28" s="105"/>
      <c r="P28" s="105"/>
      <c r="Q28" s="105" t="s">
        <v>73</v>
      </c>
      <c r="R28" s="105"/>
      <c r="S28" s="105"/>
      <c r="T28" s="140"/>
    </row>
    <row r="29" spans="1:20" s="2" customFormat="1" ht="13.5" customHeight="1">
      <c r="A29" s="15"/>
      <c r="B29" s="37"/>
      <c r="C29" s="56"/>
      <c r="D29" s="56"/>
      <c r="E29" s="74"/>
      <c r="F29" s="88" t="s">
        <v>75</v>
      </c>
      <c r="G29" s="95"/>
      <c r="H29" s="95"/>
      <c r="I29" s="66"/>
      <c r="J29" s="92"/>
      <c r="K29" s="92"/>
      <c r="L29" s="27"/>
      <c r="M29" s="66"/>
      <c r="N29" s="92"/>
      <c r="O29" s="92"/>
      <c r="P29" s="27"/>
      <c r="Q29" s="66"/>
      <c r="R29" s="123"/>
      <c r="S29" s="123"/>
      <c r="T29" s="133"/>
    </row>
    <row r="30" spans="1:20" s="2" customFormat="1" ht="13.5" customHeight="1">
      <c r="A30" s="15"/>
      <c r="B30" s="37"/>
      <c r="C30" s="56"/>
      <c r="D30" s="56"/>
      <c r="E30" s="74"/>
      <c r="F30" s="88" t="s">
        <v>78</v>
      </c>
      <c r="G30" s="95"/>
      <c r="H30" s="95"/>
      <c r="I30" s="66"/>
      <c r="J30" s="92"/>
      <c r="K30" s="92"/>
      <c r="L30" s="27"/>
      <c r="M30" s="66"/>
      <c r="N30" s="92"/>
      <c r="O30" s="92"/>
      <c r="P30" s="27"/>
      <c r="Q30" s="66"/>
      <c r="R30" s="123"/>
      <c r="S30" s="123"/>
      <c r="T30" s="133"/>
    </row>
    <row r="31" spans="1:20" s="2" customFormat="1" ht="13.5" customHeight="1">
      <c r="A31" s="16"/>
      <c r="B31" s="38"/>
      <c r="C31" s="57"/>
      <c r="D31" s="57"/>
      <c r="E31" s="75"/>
      <c r="F31" s="88" t="s">
        <v>70</v>
      </c>
      <c r="G31" s="95"/>
      <c r="H31" s="95"/>
      <c r="I31" s="66"/>
      <c r="J31" s="92"/>
      <c r="K31" s="92"/>
      <c r="L31" s="27"/>
      <c r="M31" s="66"/>
      <c r="N31" s="92"/>
      <c r="O31" s="92"/>
      <c r="P31" s="27"/>
      <c r="Q31" s="66"/>
      <c r="R31" s="123"/>
      <c r="S31" s="123"/>
      <c r="T31" s="133"/>
    </row>
    <row r="32" spans="1:20" ht="12.75" customHeight="1">
      <c r="A32" s="17" t="s">
        <v>79</v>
      </c>
      <c r="B32" s="39"/>
      <c r="C32" s="39"/>
      <c r="D32" s="39"/>
      <c r="E32" s="39"/>
      <c r="F32" s="66"/>
      <c r="G32" s="92"/>
      <c r="H32" s="92"/>
      <c r="I32" s="92"/>
      <c r="J32" s="92"/>
      <c r="K32" s="92"/>
      <c r="L32" s="92"/>
      <c r="M32" s="92"/>
      <c r="N32" s="92"/>
      <c r="O32" s="92"/>
      <c r="P32" s="92"/>
      <c r="Q32" s="92"/>
      <c r="R32" s="47"/>
      <c r="S32" s="47"/>
      <c r="T32" s="141"/>
    </row>
    <row r="33" spans="1:21" ht="12.75" customHeight="1">
      <c r="A33" s="17"/>
      <c r="B33" s="40" t="s">
        <v>60</v>
      </c>
      <c r="C33" s="40"/>
      <c r="D33" s="40"/>
      <c r="E33" s="40"/>
      <c r="F33" s="44" t="s">
        <v>80</v>
      </c>
      <c r="G33" s="60"/>
      <c r="H33" s="60"/>
      <c r="I33" s="60"/>
      <c r="J33" s="60"/>
      <c r="K33" s="60"/>
      <c r="L33" s="60"/>
      <c r="M33" s="60"/>
      <c r="N33" s="60"/>
      <c r="O33" s="60"/>
      <c r="P33" s="60"/>
      <c r="Q33" s="60"/>
      <c r="R33" s="47"/>
      <c r="S33" s="47"/>
      <c r="T33" s="141"/>
    </row>
    <row r="34" spans="1:21" ht="12.75" customHeight="1">
      <c r="A34" s="17"/>
      <c r="B34" s="40" t="s">
        <v>55</v>
      </c>
      <c r="C34" s="40"/>
      <c r="D34" s="40"/>
      <c r="E34" s="40"/>
      <c r="F34" s="44" t="s">
        <v>81</v>
      </c>
      <c r="G34" s="60"/>
      <c r="H34" s="60"/>
      <c r="I34" s="60"/>
      <c r="J34" s="60"/>
      <c r="K34" s="60"/>
      <c r="L34" s="60"/>
      <c r="M34" s="60"/>
      <c r="N34" s="60"/>
      <c r="O34" s="60"/>
      <c r="P34" s="60"/>
      <c r="Q34" s="60"/>
      <c r="R34" s="47"/>
      <c r="S34" s="47"/>
      <c r="T34" s="141"/>
    </row>
    <row r="35" spans="1:21" ht="12.75" customHeight="1">
      <c r="A35" s="17"/>
      <c r="B35" s="41" t="s">
        <v>61</v>
      </c>
      <c r="C35" s="58"/>
      <c r="D35" s="58"/>
      <c r="E35" s="76"/>
      <c r="F35" s="89" t="s">
        <v>35</v>
      </c>
      <c r="G35" s="53"/>
      <c r="H35" s="99" t="s">
        <v>82</v>
      </c>
      <c r="I35" s="99"/>
      <c r="J35" s="99"/>
      <c r="K35" s="99"/>
      <c r="L35" s="99"/>
      <c r="M35" s="99"/>
      <c r="N35" s="99"/>
      <c r="O35" s="99"/>
      <c r="P35" s="99"/>
      <c r="Q35" s="121"/>
      <c r="R35" s="124"/>
      <c r="S35" s="126"/>
      <c r="T35" s="142"/>
    </row>
    <row r="36" spans="1:21" ht="12.75" customHeight="1">
      <c r="A36" s="17"/>
      <c r="B36" s="42"/>
      <c r="C36" s="4"/>
      <c r="D36" s="4"/>
      <c r="E36" s="77"/>
      <c r="F36" s="89"/>
      <c r="G36" s="53"/>
      <c r="H36" s="100" t="s">
        <v>83</v>
      </c>
      <c r="I36" s="100"/>
      <c r="J36" s="100" t="s">
        <v>85</v>
      </c>
      <c r="K36" s="100"/>
      <c r="L36" s="100" t="s">
        <v>86</v>
      </c>
      <c r="M36" s="100"/>
      <c r="N36" s="100" t="s">
        <v>87</v>
      </c>
      <c r="O36" s="100"/>
      <c r="P36" s="100" t="s">
        <v>24</v>
      </c>
      <c r="Q36" s="34"/>
      <c r="R36" s="62"/>
      <c r="T36" s="138"/>
    </row>
    <row r="37" spans="1:21" ht="12.75" customHeight="1">
      <c r="A37" s="17"/>
      <c r="B37" s="42"/>
      <c r="C37" s="4"/>
      <c r="D37" s="4"/>
      <c r="E37" s="77"/>
      <c r="F37" s="39"/>
      <c r="G37" s="39"/>
      <c r="H37" s="39"/>
      <c r="I37" s="39"/>
      <c r="J37" s="39"/>
      <c r="K37" s="39"/>
      <c r="L37" s="39"/>
      <c r="M37" s="39"/>
      <c r="N37" s="39"/>
      <c r="O37" s="39"/>
      <c r="P37" s="39"/>
      <c r="Q37" s="66"/>
      <c r="R37" s="62"/>
      <c r="T37" s="138"/>
    </row>
    <row r="38" spans="1:21" ht="12.75" customHeight="1">
      <c r="A38" s="17"/>
      <c r="B38" s="42"/>
      <c r="C38" s="4"/>
      <c r="D38" s="4"/>
      <c r="E38" s="77"/>
      <c r="F38" s="39" t="s">
        <v>89</v>
      </c>
      <c r="G38" s="39"/>
      <c r="H38" s="39" t="s">
        <v>23</v>
      </c>
      <c r="I38" s="66"/>
      <c r="J38" s="107" t="s">
        <v>90</v>
      </c>
      <c r="K38" s="107"/>
      <c r="L38" s="28"/>
      <c r="M38" s="28"/>
      <c r="N38" s="28"/>
      <c r="O38" s="28"/>
      <c r="P38" s="28"/>
      <c r="Q38" s="28"/>
      <c r="R38" s="3"/>
      <c r="S38" s="3"/>
      <c r="T38" s="143"/>
      <c r="U38" s="3"/>
    </row>
    <row r="39" spans="1:21" ht="12.75" customHeight="1">
      <c r="A39" s="17"/>
      <c r="B39" s="42"/>
      <c r="C39" s="4"/>
      <c r="D39" s="4"/>
      <c r="E39" s="77"/>
      <c r="F39" s="39"/>
      <c r="G39" s="39"/>
      <c r="H39" s="39"/>
      <c r="I39" s="66"/>
      <c r="J39" s="107"/>
      <c r="K39" s="107"/>
      <c r="L39" s="3"/>
      <c r="M39" s="3"/>
      <c r="N39" s="3"/>
      <c r="O39" s="3"/>
      <c r="P39" s="3"/>
      <c r="Q39" s="3"/>
      <c r="R39" s="3"/>
      <c r="S39" s="3"/>
      <c r="T39" s="143"/>
      <c r="U39" s="3"/>
    </row>
    <row r="40" spans="1:21" ht="12.75" customHeight="1">
      <c r="A40" s="17"/>
      <c r="B40" s="43"/>
      <c r="C40" s="59"/>
      <c r="D40" s="59"/>
      <c r="E40" s="78"/>
      <c r="F40" s="66"/>
      <c r="G40" s="27"/>
      <c r="H40" s="66"/>
      <c r="I40" s="92"/>
      <c r="J40" s="39"/>
      <c r="K40" s="39"/>
      <c r="L40" s="29"/>
      <c r="M40" s="29"/>
      <c r="N40" s="29"/>
      <c r="O40" s="29"/>
      <c r="P40" s="29"/>
      <c r="Q40" s="29"/>
      <c r="R40" s="29"/>
      <c r="S40" s="29"/>
      <c r="T40" s="134"/>
      <c r="U40" s="3"/>
    </row>
    <row r="41" spans="1:21" ht="12.75" customHeight="1">
      <c r="A41" s="17"/>
      <c r="B41" s="44" t="s">
        <v>92</v>
      </c>
      <c r="C41" s="60"/>
      <c r="D41" s="60"/>
      <c r="E41" s="79"/>
      <c r="F41" s="66" t="s">
        <v>93</v>
      </c>
      <c r="G41" s="92"/>
      <c r="H41" s="92"/>
      <c r="I41" s="92"/>
      <c r="J41" s="92"/>
      <c r="K41" s="92"/>
      <c r="L41" s="92"/>
      <c r="M41" s="92"/>
      <c r="N41" s="92"/>
      <c r="O41" s="92"/>
      <c r="P41" s="92"/>
      <c r="Q41" s="92"/>
      <c r="R41" s="47"/>
      <c r="S41" s="47"/>
      <c r="T41" s="141"/>
    </row>
    <row r="42" spans="1:21" ht="12.75" customHeight="1">
      <c r="A42" s="17"/>
      <c r="B42" s="40" t="s">
        <v>94</v>
      </c>
      <c r="C42" s="40"/>
      <c r="D42" s="40"/>
      <c r="E42" s="40"/>
      <c r="F42" s="86"/>
      <c r="G42" s="93"/>
      <c r="H42" s="93"/>
      <c r="I42" s="93"/>
      <c r="J42" s="93"/>
      <c r="K42" s="93"/>
      <c r="L42" s="93"/>
      <c r="M42" s="93"/>
      <c r="N42" s="93"/>
      <c r="O42" s="93"/>
      <c r="P42" s="93"/>
      <c r="Q42" s="93"/>
      <c r="R42" s="47"/>
      <c r="S42" s="47"/>
      <c r="T42" s="141"/>
    </row>
    <row r="43" spans="1:21" ht="12.75" customHeight="1">
      <c r="A43" s="17"/>
      <c r="B43" s="44" t="s">
        <v>54</v>
      </c>
      <c r="C43" s="60"/>
      <c r="D43" s="60"/>
      <c r="E43" s="79"/>
      <c r="F43" s="66" t="s">
        <v>95</v>
      </c>
      <c r="G43" s="92"/>
      <c r="H43" s="92"/>
      <c r="I43" s="92"/>
      <c r="J43" s="92"/>
      <c r="K43" s="92"/>
      <c r="L43" s="92"/>
      <c r="M43" s="92"/>
      <c r="N43" s="92"/>
      <c r="O43" s="92"/>
      <c r="P43" s="92"/>
      <c r="Q43" s="92"/>
      <c r="R43" s="47"/>
      <c r="S43" s="47"/>
      <c r="T43" s="141"/>
    </row>
    <row r="44" spans="1:21" ht="12.75" customHeight="1">
      <c r="A44" s="17"/>
      <c r="B44" s="40" t="s">
        <v>96</v>
      </c>
      <c r="C44" s="40"/>
      <c r="D44" s="40"/>
      <c r="E44" s="40"/>
      <c r="F44" s="66"/>
      <c r="G44" s="92"/>
      <c r="H44" s="92"/>
      <c r="I44" s="92"/>
      <c r="J44" s="92"/>
      <c r="K44" s="92"/>
      <c r="L44" s="92"/>
      <c r="M44" s="92"/>
      <c r="N44" s="92"/>
      <c r="O44" s="92"/>
      <c r="P44" s="92"/>
      <c r="Q44" s="92"/>
      <c r="R44" s="47"/>
      <c r="S44" s="47"/>
      <c r="T44" s="141"/>
    </row>
    <row r="45" spans="1:21" ht="12.75" customHeight="1">
      <c r="A45" s="17"/>
      <c r="B45" s="40"/>
      <c r="C45" s="40"/>
      <c r="D45" s="40"/>
      <c r="E45" s="40"/>
      <c r="F45" s="66"/>
      <c r="G45" s="92"/>
      <c r="H45" s="92"/>
      <c r="I45" s="92"/>
      <c r="J45" s="92"/>
      <c r="K45" s="92"/>
      <c r="L45" s="92"/>
      <c r="M45" s="92"/>
      <c r="N45" s="92"/>
      <c r="O45" s="92"/>
      <c r="P45" s="92"/>
      <c r="Q45" s="92"/>
      <c r="R45" s="47"/>
      <c r="S45" s="47"/>
      <c r="T45" s="141"/>
    </row>
    <row r="46" spans="1:21" ht="12.75" customHeight="1">
      <c r="A46" s="17"/>
      <c r="B46" s="40" t="s">
        <v>88</v>
      </c>
      <c r="C46" s="40"/>
      <c r="D46" s="40"/>
      <c r="E46" s="40"/>
      <c r="F46" s="66"/>
      <c r="G46" s="92"/>
      <c r="H46" s="92"/>
      <c r="I46" s="92"/>
      <c r="J46" s="92"/>
      <c r="K46" s="92"/>
      <c r="L46" s="92"/>
      <c r="M46" s="92"/>
      <c r="N46" s="92"/>
      <c r="O46" s="92"/>
      <c r="P46" s="92"/>
      <c r="Q46" s="92"/>
      <c r="R46" s="47"/>
      <c r="S46" s="47"/>
      <c r="T46" s="141"/>
    </row>
    <row r="47" spans="1:21" ht="12.75" customHeight="1">
      <c r="A47" s="17"/>
      <c r="B47" s="40" t="s">
        <v>97</v>
      </c>
      <c r="C47" s="40"/>
      <c r="D47" s="40"/>
      <c r="E47" s="40"/>
      <c r="F47" s="34" t="s">
        <v>98</v>
      </c>
      <c r="G47" s="29"/>
      <c r="H47" s="29"/>
      <c r="I47" s="54"/>
      <c r="J47" s="34" t="s">
        <v>99</v>
      </c>
      <c r="K47" s="29"/>
      <c r="L47" s="29"/>
      <c r="M47" s="54"/>
      <c r="N47" s="66"/>
      <c r="O47" s="46"/>
      <c r="P47" s="46"/>
      <c r="Q47" s="46"/>
      <c r="R47" s="123"/>
      <c r="S47" s="123"/>
      <c r="T47" s="133"/>
    </row>
    <row r="48" spans="1:21" ht="12.75" customHeight="1">
      <c r="A48" s="17"/>
      <c r="B48" s="45"/>
      <c r="C48" s="45"/>
      <c r="D48" s="45"/>
      <c r="E48" s="45"/>
      <c r="F48" s="66" t="s">
        <v>100</v>
      </c>
      <c r="G48" s="92"/>
      <c r="H48" s="92"/>
      <c r="I48" s="27"/>
      <c r="J48" s="108" t="s">
        <v>103</v>
      </c>
      <c r="K48" s="111"/>
      <c r="L48" s="28"/>
      <c r="M48" s="52"/>
      <c r="N48" s="116" t="s">
        <v>104</v>
      </c>
      <c r="O48" s="89"/>
      <c r="P48" s="1"/>
      <c r="Q48" s="1"/>
      <c r="R48" s="56"/>
      <c r="S48" s="56"/>
      <c r="T48" s="138"/>
    </row>
    <row r="49" spans="1:20" ht="12.75" customHeight="1">
      <c r="A49" s="17"/>
      <c r="B49" s="45"/>
      <c r="C49" s="45"/>
      <c r="D49" s="45"/>
      <c r="E49" s="45"/>
      <c r="F49" s="66" t="s">
        <v>105</v>
      </c>
      <c r="G49" s="92"/>
      <c r="H49" s="92"/>
      <c r="I49" s="27"/>
      <c r="J49" s="66"/>
      <c r="K49" s="46"/>
      <c r="L49" s="46"/>
      <c r="M49" s="46"/>
      <c r="N49" s="46"/>
      <c r="O49" s="46"/>
      <c r="P49" s="46"/>
      <c r="Q49" s="46"/>
      <c r="R49" s="123"/>
      <c r="S49" s="123"/>
      <c r="T49" s="133"/>
    </row>
    <row r="50" spans="1:20" ht="12.75" customHeight="1">
      <c r="A50" s="18" t="s">
        <v>106</v>
      </c>
      <c r="B50" s="46"/>
      <c r="C50" s="46"/>
      <c r="D50" s="46"/>
      <c r="E50" s="80"/>
      <c r="F50" s="66" t="s">
        <v>43</v>
      </c>
      <c r="G50" s="27"/>
      <c r="H50" s="101"/>
      <c r="I50" s="101"/>
      <c r="J50" s="109"/>
      <c r="K50" s="112"/>
      <c r="L50" s="100" t="s">
        <v>107</v>
      </c>
      <c r="M50" s="100"/>
      <c r="N50" s="100"/>
      <c r="O50" s="119"/>
      <c r="P50" s="46"/>
      <c r="Q50" s="46"/>
      <c r="R50" s="46"/>
      <c r="S50" s="46"/>
      <c r="T50" s="139"/>
    </row>
    <row r="51" spans="1:20" ht="26.25" customHeight="1">
      <c r="A51" s="19" t="s">
        <v>20</v>
      </c>
      <c r="B51" s="47"/>
      <c r="C51" s="47"/>
      <c r="D51" s="47"/>
      <c r="E51" s="81"/>
      <c r="F51" s="66"/>
      <c r="G51" s="92"/>
      <c r="H51" s="92"/>
      <c r="I51" s="92"/>
      <c r="J51" s="92"/>
      <c r="K51" s="92"/>
      <c r="L51" s="92"/>
      <c r="M51" s="92"/>
      <c r="N51" s="92"/>
      <c r="O51" s="92"/>
      <c r="P51" s="92"/>
      <c r="Q51" s="92"/>
      <c r="R51" s="47"/>
      <c r="S51" s="47"/>
      <c r="T51" s="141"/>
    </row>
    <row r="52" spans="1:20" ht="39" customHeight="1">
      <c r="A52" s="20" t="s">
        <v>108</v>
      </c>
      <c r="B52" s="48"/>
      <c r="C52" s="48"/>
      <c r="D52" s="48"/>
      <c r="E52" s="48"/>
      <c r="F52" s="90" t="s">
        <v>109</v>
      </c>
      <c r="G52" s="96"/>
      <c r="H52" s="96"/>
      <c r="I52" s="96"/>
      <c r="J52" s="96"/>
      <c r="K52" s="96"/>
      <c r="L52" s="96"/>
      <c r="M52" s="96"/>
      <c r="N52" s="96"/>
      <c r="O52" s="96"/>
      <c r="P52" s="96"/>
      <c r="Q52" s="96"/>
      <c r="R52" s="125"/>
      <c r="S52" s="125"/>
      <c r="T52" s="144"/>
    </row>
    <row r="53" spans="1:20" ht="12.75" customHeight="1">
      <c r="A53" s="21" t="s">
        <v>66</v>
      </c>
    </row>
    <row r="54" spans="1:20" ht="12.75" customHeight="1">
      <c r="A54" s="22" t="s">
        <v>111</v>
      </c>
      <c r="B54" s="49"/>
      <c r="C54" s="49"/>
      <c r="D54" s="49"/>
      <c r="E54" s="49"/>
      <c r="F54" s="49"/>
      <c r="G54" s="49"/>
      <c r="H54" s="49"/>
      <c r="I54" s="49"/>
      <c r="J54" s="49"/>
      <c r="K54" s="49"/>
      <c r="L54" s="49"/>
      <c r="M54" s="49"/>
      <c r="N54" s="49"/>
      <c r="O54" s="49"/>
      <c r="P54" s="49"/>
      <c r="Q54" s="49"/>
      <c r="R54" s="49"/>
      <c r="S54" s="49"/>
      <c r="T54" s="49"/>
    </row>
    <row r="55" spans="1:20" ht="12.75" customHeight="1">
      <c r="A55" s="22" t="s">
        <v>113</v>
      </c>
      <c r="B55" s="49"/>
      <c r="C55" s="49"/>
      <c r="D55" s="49"/>
      <c r="E55" s="49"/>
      <c r="F55" s="49"/>
      <c r="G55" s="49"/>
      <c r="H55" s="49"/>
      <c r="I55" s="49"/>
      <c r="J55" s="49"/>
      <c r="K55" s="49"/>
      <c r="L55" s="49"/>
      <c r="M55" s="49"/>
      <c r="N55" s="49"/>
      <c r="O55" s="49"/>
      <c r="P55" s="49"/>
      <c r="Q55" s="49"/>
      <c r="R55" s="49"/>
      <c r="S55" s="49"/>
      <c r="T55" s="49"/>
    </row>
    <row r="56" spans="1:20" ht="12.75" customHeight="1">
      <c r="A56" s="22" t="s">
        <v>115</v>
      </c>
      <c r="B56" s="49"/>
      <c r="C56" s="49"/>
      <c r="D56" s="49"/>
      <c r="E56" s="49"/>
      <c r="F56" s="49"/>
      <c r="G56" s="49"/>
      <c r="H56" s="49"/>
      <c r="I56" s="49"/>
      <c r="J56" s="49"/>
      <c r="K56" s="49"/>
      <c r="L56" s="49"/>
      <c r="M56" s="49"/>
      <c r="N56" s="49"/>
      <c r="O56" s="49"/>
      <c r="P56" s="49"/>
      <c r="Q56" s="49"/>
      <c r="R56" s="49"/>
      <c r="S56" s="49"/>
      <c r="T56" s="49"/>
    </row>
    <row r="57" spans="1:20" s="3" customFormat="1" ht="13.5" customHeight="1">
      <c r="A57" s="22" t="s">
        <v>116</v>
      </c>
      <c r="B57" s="22"/>
      <c r="C57" s="22"/>
      <c r="D57" s="22"/>
      <c r="E57" s="22"/>
      <c r="F57" s="22"/>
      <c r="G57" s="22"/>
      <c r="H57" s="22"/>
      <c r="I57" s="22"/>
      <c r="J57" s="22"/>
      <c r="K57" s="22"/>
      <c r="L57" s="22"/>
      <c r="M57" s="22"/>
      <c r="N57" s="22"/>
      <c r="O57" s="22"/>
      <c r="P57" s="22"/>
      <c r="Q57" s="22"/>
      <c r="R57" s="3"/>
      <c r="S57" s="3"/>
      <c r="T57" s="3"/>
    </row>
    <row r="58" spans="1:20" ht="12.75" customHeight="1">
      <c r="A58" s="22" t="s">
        <v>118</v>
      </c>
      <c r="B58" s="49"/>
      <c r="C58" s="49"/>
      <c r="D58" s="49"/>
      <c r="E58" s="49"/>
      <c r="F58" s="49"/>
      <c r="G58" s="49"/>
      <c r="H58" s="49"/>
      <c r="I58" s="49"/>
      <c r="J58" s="49"/>
      <c r="K58" s="49"/>
      <c r="L58" s="49"/>
      <c r="M58" s="49"/>
      <c r="N58" s="49"/>
      <c r="O58" s="49"/>
      <c r="P58" s="49"/>
      <c r="Q58" s="49"/>
      <c r="R58" s="49"/>
      <c r="S58" s="49"/>
      <c r="T58" s="49"/>
    </row>
    <row r="59" spans="1:20" ht="12.75" customHeight="1">
      <c r="A59" s="22" t="s">
        <v>120</v>
      </c>
      <c r="B59" s="49"/>
      <c r="C59" s="49"/>
      <c r="D59" s="49"/>
      <c r="E59" s="49"/>
      <c r="F59" s="49"/>
      <c r="G59" s="49"/>
      <c r="H59" s="49"/>
      <c r="I59" s="49"/>
      <c r="J59" s="49"/>
      <c r="K59" s="49"/>
      <c r="L59" s="49"/>
      <c r="M59" s="49"/>
      <c r="N59" s="49"/>
      <c r="O59" s="49"/>
      <c r="P59" s="49"/>
      <c r="Q59" s="49"/>
      <c r="R59" s="49"/>
      <c r="S59" s="49"/>
      <c r="T59" s="49"/>
    </row>
    <row r="60" spans="1:20" ht="12.75" customHeight="1">
      <c r="A60" s="22" t="s">
        <v>121</v>
      </c>
      <c r="B60" s="49"/>
      <c r="C60" s="49"/>
      <c r="D60" s="49"/>
      <c r="E60" s="49"/>
      <c r="F60" s="49"/>
      <c r="G60" s="49"/>
      <c r="H60" s="49"/>
      <c r="I60" s="49"/>
      <c r="J60" s="49"/>
      <c r="K60" s="49"/>
      <c r="L60" s="49"/>
      <c r="M60" s="49"/>
      <c r="N60" s="49"/>
      <c r="O60" s="49"/>
      <c r="P60" s="49"/>
      <c r="Q60" s="49"/>
      <c r="R60" s="49"/>
      <c r="S60" s="49"/>
      <c r="T60" s="49"/>
    </row>
    <row r="61" spans="1:20" ht="12.75" customHeight="1">
      <c r="A61" s="22"/>
      <c r="B61" s="49"/>
      <c r="C61" s="49"/>
      <c r="D61" s="49"/>
      <c r="E61" s="49"/>
      <c r="F61" s="49"/>
      <c r="G61" s="49"/>
      <c r="H61" s="49"/>
      <c r="I61" s="49"/>
      <c r="J61" s="49"/>
      <c r="K61" s="49"/>
      <c r="L61" s="49"/>
      <c r="M61" s="49"/>
      <c r="N61" s="49"/>
      <c r="O61" s="49"/>
      <c r="P61" s="49"/>
      <c r="Q61" s="49"/>
    </row>
    <row r="62" spans="1:20" ht="12.75" customHeight="1">
      <c r="A62" s="23"/>
      <c r="B62" s="23"/>
      <c r="C62" s="23"/>
    </row>
    <row r="63" spans="1:20" ht="12.75" customHeight="1">
      <c r="A63" s="23"/>
      <c r="B63" s="23"/>
      <c r="C63" s="23"/>
    </row>
    <row r="64" spans="1:20" ht="12.75" customHeight="1">
      <c r="A64" s="23"/>
      <c r="B64" s="23"/>
      <c r="C64" s="23"/>
    </row>
    <row r="65" spans="1:3" ht="12.75" customHeight="1">
      <c r="A65" s="23"/>
      <c r="B65" s="23"/>
      <c r="C65" s="23"/>
    </row>
    <row r="66" spans="1:3" ht="12.75" customHeight="1">
      <c r="A66" s="23"/>
      <c r="B66" s="23"/>
      <c r="C66" s="23"/>
    </row>
  </sheetData>
  <mergeCells count="169">
    <mergeCell ref="N4:O4"/>
    <mergeCell ref="P4:T4"/>
    <mergeCell ref="B6:C6"/>
    <mergeCell ref="D6:T6"/>
    <mergeCell ref="B7:C7"/>
    <mergeCell ref="D7:T7"/>
    <mergeCell ref="I9:J9"/>
    <mergeCell ref="B11:C11"/>
    <mergeCell ref="D11:E11"/>
    <mergeCell ref="F11:J11"/>
    <mergeCell ref="K11:L11"/>
    <mergeCell ref="M11:T11"/>
    <mergeCell ref="A12:I12"/>
    <mergeCell ref="J12:T12"/>
    <mergeCell ref="A13:B13"/>
    <mergeCell ref="C13:D13"/>
    <mergeCell ref="L13:T13"/>
    <mergeCell ref="A14:B14"/>
    <mergeCell ref="C14:D14"/>
    <mergeCell ref="E14:I14"/>
    <mergeCell ref="F15:H15"/>
    <mergeCell ref="I15:K15"/>
    <mergeCell ref="L15:N15"/>
    <mergeCell ref="O15:Q15"/>
    <mergeCell ref="R15:T15"/>
    <mergeCell ref="G16:H16"/>
    <mergeCell ref="J16:K16"/>
    <mergeCell ref="M16:N16"/>
    <mergeCell ref="P16:Q16"/>
    <mergeCell ref="S16:T16"/>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F21:H21"/>
    <mergeCell ref="I21:K21"/>
    <mergeCell ref="L21:N21"/>
    <mergeCell ref="O21:Q21"/>
    <mergeCell ref="G22:H22"/>
    <mergeCell ref="J22:K22"/>
    <mergeCell ref="M22:N22"/>
    <mergeCell ref="P22:Q22"/>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B33:E33"/>
    <mergeCell ref="F33:T33"/>
    <mergeCell ref="B34:E34"/>
    <mergeCell ref="F34:T34"/>
    <mergeCell ref="H35:Q35"/>
    <mergeCell ref="H36:I36"/>
    <mergeCell ref="J36:K36"/>
    <mergeCell ref="L36:M36"/>
    <mergeCell ref="N36:O36"/>
    <mergeCell ref="P36:Q36"/>
    <mergeCell ref="F37:G37"/>
    <mergeCell ref="H37:I37"/>
    <mergeCell ref="J37:K37"/>
    <mergeCell ref="L37:M37"/>
    <mergeCell ref="N37:O37"/>
    <mergeCell ref="P37:Q37"/>
    <mergeCell ref="F40:G40"/>
    <mergeCell ref="H40:I40"/>
    <mergeCell ref="J40:K40"/>
    <mergeCell ref="B41:E41"/>
    <mergeCell ref="F41:T41"/>
    <mergeCell ref="B42:E42"/>
    <mergeCell ref="F42:T42"/>
    <mergeCell ref="B43:E43"/>
    <mergeCell ref="F43:T43"/>
    <mergeCell ref="B46:E46"/>
    <mergeCell ref="F46:T46"/>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A62:C62"/>
    <mergeCell ref="A63:C63"/>
    <mergeCell ref="A64:C64"/>
    <mergeCell ref="A65:C65"/>
    <mergeCell ref="A66:C66"/>
    <mergeCell ref="A3:A4"/>
    <mergeCell ref="I3:I4"/>
    <mergeCell ref="B8:C10"/>
    <mergeCell ref="J13:K14"/>
    <mergeCell ref="A15:E16"/>
    <mergeCell ref="B17:C18"/>
    <mergeCell ref="B21:E22"/>
    <mergeCell ref="B23:C24"/>
    <mergeCell ref="B27:E31"/>
    <mergeCell ref="B35:E40"/>
    <mergeCell ref="F35:G36"/>
    <mergeCell ref="F38:G39"/>
    <mergeCell ref="H38:I39"/>
    <mergeCell ref="J38:K39"/>
    <mergeCell ref="B44:E45"/>
    <mergeCell ref="F44:T45"/>
    <mergeCell ref="B47:E49"/>
    <mergeCell ref="A33:A49"/>
  </mergeCells>
  <phoneticPr fontId="4"/>
  <printOptions horizontalCentered="1" verticalCentered="1"/>
  <pageMargins left="0.6692913385826772" right="0.19685039370078741" top="0.47244094488188981" bottom="0.27559055118110237" header="0.31496062992125984" footer="0.19685039370078741"/>
  <pageSetup paperSize="9" scale="103" fitToWidth="1" fitToHeight="1" orientation="portrait" usePrinterDefaults="1"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dimension ref="A1:AN86"/>
  <sheetViews>
    <sheetView showGridLines="0" tabSelected="1" view="pageBreakPreview" zoomScaleSheetLayoutView="100" workbookViewId="0">
      <selection activeCell="K23" sqref="K23"/>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71"/>
      <c r="D1" s="171"/>
      <c r="E1" s="171"/>
      <c r="F1" s="171"/>
      <c r="G1" s="171"/>
      <c r="H1" s="171"/>
      <c r="I1" s="171"/>
      <c r="J1" s="171"/>
      <c r="K1" s="171"/>
      <c r="L1" s="171"/>
      <c r="M1" s="171"/>
      <c r="N1" s="171"/>
      <c r="O1" s="171"/>
      <c r="P1" s="171"/>
      <c r="Q1" s="171"/>
      <c r="R1" s="171"/>
      <c r="S1" s="171"/>
      <c r="T1" s="171"/>
      <c r="U1" s="171"/>
      <c r="V1" s="171"/>
      <c r="W1" s="171"/>
      <c r="X1" s="157"/>
      <c r="Y1" s="157"/>
      <c r="Z1" s="149"/>
      <c r="AA1" s="149"/>
      <c r="AB1" s="149"/>
      <c r="AC1" s="149"/>
      <c r="AD1" s="223"/>
      <c r="AE1" s="223"/>
      <c r="AF1" s="223"/>
      <c r="AG1" s="223"/>
      <c r="AH1" s="223"/>
      <c r="AI1" s="222" t="s">
        <v>122</v>
      </c>
      <c r="AJ1" s="222"/>
      <c r="AK1" s="234" t="s">
        <v>182</v>
      </c>
      <c r="AL1" s="234"/>
      <c r="AM1" s="234"/>
      <c r="AN1" s="234"/>
    </row>
    <row r="2" spans="1:40" ht="18" customHeight="1">
      <c r="A2" s="149"/>
      <c r="B2" s="162"/>
      <c r="C2" s="162"/>
      <c r="D2" s="162"/>
      <c r="E2" s="162"/>
      <c r="F2" s="162"/>
      <c r="G2" s="162"/>
      <c r="H2" s="162"/>
      <c r="I2" s="162"/>
      <c r="J2" s="162"/>
      <c r="K2" s="162"/>
      <c r="L2" s="162"/>
      <c r="M2" s="196">
        <v>2024</v>
      </c>
      <c r="N2" s="196"/>
      <c r="O2" s="196"/>
      <c r="P2" s="196"/>
      <c r="Q2" s="216" t="s">
        <v>125</v>
      </c>
      <c r="R2" s="216"/>
      <c r="S2" s="196">
        <v>5</v>
      </c>
      <c r="T2" s="196"/>
      <c r="U2" s="216" t="s">
        <v>126</v>
      </c>
      <c r="V2" s="216"/>
      <c r="W2" s="162"/>
      <c r="X2" s="162"/>
      <c r="Y2" s="162"/>
      <c r="Z2" s="149"/>
      <c r="AA2" s="149"/>
      <c r="AC2" s="222"/>
      <c r="AD2" s="162"/>
      <c r="AE2" s="162"/>
      <c r="AF2" s="162"/>
      <c r="AG2" s="162"/>
      <c r="AH2" s="162"/>
      <c r="AI2" s="222" t="s">
        <v>127</v>
      </c>
      <c r="AJ2" s="222"/>
      <c r="AK2" s="235"/>
      <c r="AL2" s="235"/>
      <c r="AM2" s="235"/>
      <c r="AN2" s="235"/>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220"/>
      <c r="Z3" s="220"/>
      <c r="AA3" s="220"/>
      <c r="AB3" s="149"/>
      <c r="AC3" s="220"/>
      <c r="AD3" s="220"/>
      <c r="AE3" s="220"/>
      <c r="AF3" s="220"/>
      <c r="AG3" s="220"/>
      <c r="AH3" s="220"/>
      <c r="AI3" s="224" t="s">
        <v>128</v>
      </c>
      <c r="AJ3" s="222"/>
      <c r="AK3" s="236" t="s">
        <v>184</v>
      </c>
      <c r="AL3" s="236"/>
      <c r="AM3" s="236"/>
      <c r="AN3" s="236"/>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220"/>
      <c r="Z4" s="220"/>
      <c r="AA4" s="220"/>
      <c r="AB4" s="149"/>
      <c r="AC4" s="220"/>
      <c r="AD4" s="220"/>
      <c r="AE4" s="220"/>
      <c r="AF4" s="220"/>
      <c r="AG4" s="220"/>
      <c r="AH4" s="220"/>
      <c r="AI4" s="224" t="s">
        <v>129</v>
      </c>
      <c r="AJ4" s="222"/>
      <c r="AK4" s="236"/>
      <c r="AL4" s="236"/>
      <c r="AM4" s="236"/>
      <c r="AN4" s="236"/>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220"/>
      <c r="Z5" s="220"/>
      <c r="AA5" s="220"/>
      <c r="AB5" s="149"/>
      <c r="AC5" s="220"/>
      <c r="AD5" s="220"/>
      <c r="AE5" s="220"/>
      <c r="AF5" s="220"/>
      <c r="AG5" s="224" t="s">
        <v>130</v>
      </c>
      <c r="AH5" s="228">
        <v>40</v>
      </c>
      <c r="AI5" s="228"/>
      <c r="AJ5" s="228"/>
      <c r="AK5" s="220" t="s">
        <v>131</v>
      </c>
      <c r="AL5" s="239">
        <v>160</v>
      </c>
      <c r="AM5" s="220" t="s">
        <v>132</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62"/>
      <c r="Y6" s="162"/>
      <c r="Z6" s="162"/>
      <c r="AA6" s="162"/>
      <c r="AB6" s="162"/>
      <c r="AC6" s="162"/>
      <c r="AD6" s="162"/>
      <c r="AE6" s="162"/>
      <c r="AF6" s="162"/>
      <c r="AG6" s="162"/>
      <c r="AH6" s="162"/>
      <c r="AI6" s="162"/>
      <c r="AJ6" s="162"/>
      <c r="AK6" s="162"/>
      <c r="AL6" s="162"/>
      <c r="AM6" s="149"/>
      <c r="AN6" s="149"/>
    </row>
    <row r="7" spans="1:40" ht="15" customHeight="1">
      <c r="A7" s="151" t="s">
        <v>133</v>
      </c>
      <c r="B7" s="163" t="s">
        <v>117</v>
      </c>
      <c r="C7" s="172" t="s">
        <v>134</v>
      </c>
      <c r="D7" s="161" t="s">
        <v>136</v>
      </c>
      <c r="E7" s="153" t="s">
        <v>137</v>
      </c>
      <c r="F7" s="189" t="s">
        <v>139</v>
      </c>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206" t="s">
        <v>140</v>
      </c>
      <c r="AL7" s="160" t="s">
        <v>141</v>
      </c>
      <c r="AM7" s="243" t="s">
        <v>3</v>
      </c>
      <c r="AN7" s="243"/>
    </row>
    <row r="8" spans="1:40" ht="15" customHeight="1">
      <c r="A8" s="151"/>
      <c r="B8" s="164"/>
      <c r="C8" s="173"/>
      <c r="D8" s="161"/>
      <c r="E8" s="153"/>
      <c r="F8" s="161" t="s">
        <v>143</v>
      </c>
      <c r="G8" s="161"/>
      <c r="H8" s="161"/>
      <c r="I8" s="161"/>
      <c r="J8" s="161"/>
      <c r="K8" s="161"/>
      <c r="L8" s="161"/>
      <c r="M8" s="161" t="s">
        <v>144</v>
      </c>
      <c r="N8" s="161"/>
      <c r="O8" s="161"/>
      <c r="P8" s="161"/>
      <c r="Q8" s="161"/>
      <c r="R8" s="161"/>
      <c r="S8" s="161"/>
      <c r="T8" s="161" t="s">
        <v>145</v>
      </c>
      <c r="U8" s="161"/>
      <c r="V8" s="161"/>
      <c r="W8" s="161"/>
      <c r="X8" s="161"/>
      <c r="Y8" s="161"/>
      <c r="Z8" s="161"/>
      <c r="AA8" s="161" t="s">
        <v>146</v>
      </c>
      <c r="AB8" s="161"/>
      <c r="AC8" s="161"/>
      <c r="AD8" s="161"/>
      <c r="AE8" s="161"/>
      <c r="AF8" s="161"/>
      <c r="AG8" s="161"/>
      <c r="AH8" s="161" t="s">
        <v>147</v>
      </c>
      <c r="AI8" s="161"/>
      <c r="AJ8" s="161"/>
      <c r="AK8" s="206"/>
      <c r="AL8" s="160"/>
      <c r="AM8" s="243"/>
      <c r="AN8" s="243"/>
    </row>
    <row r="9" spans="1:40" ht="15" customHeight="1">
      <c r="A9" s="151"/>
      <c r="B9" s="165" t="s">
        <v>185</v>
      </c>
      <c r="C9" s="173"/>
      <c r="D9" s="161"/>
      <c r="E9" s="153"/>
      <c r="F9" s="190">
        <f>DATE($M$2,$S$2,1)</f>
        <v>45413</v>
      </c>
      <c r="G9" s="190">
        <f>DATE($M$2,$S$2,2)</f>
        <v>45414</v>
      </c>
      <c r="H9" s="190">
        <f>DATE($M$2,$S$2,3)</f>
        <v>45415</v>
      </c>
      <c r="I9" s="190">
        <f>DATE($M$2,$S$2,4)</f>
        <v>45416</v>
      </c>
      <c r="J9" s="190">
        <f>DATE($M$2,$S$2,5)</f>
        <v>45417</v>
      </c>
      <c r="K9" s="190">
        <f>DATE($M$2,$S$2,6)</f>
        <v>45418</v>
      </c>
      <c r="L9" s="190">
        <f>DATE($M$2,$S$2,7)</f>
        <v>45419</v>
      </c>
      <c r="M9" s="190">
        <f>DATE($M$2,$S$2,8)</f>
        <v>45420</v>
      </c>
      <c r="N9" s="190">
        <f>DATE($M$2,$S$2,9)</f>
        <v>45421</v>
      </c>
      <c r="O9" s="190">
        <f>DATE($M$2,$S$2,10)</f>
        <v>45422</v>
      </c>
      <c r="P9" s="190">
        <f>DATE($M$2,$S$2,11)</f>
        <v>45423</v>
      </c>
      <c r="Q9" s="190">
        <f>DATE($M$2,$S$2,12)</f>
        <v>45424</v>
      </c>
      <c r="R9" s="190">
        <f>DATE($M$2,$S$2,13)</f>
        <v>45425</v>
      </c>
      <c r="S9" s="190">
        <f>DATE($M$2,$S$2,14)</f>
        <v>45426</v>
      </c>
      <c r="T9" s="190">
        <f>DATE($M$2,$S$2,15)</f>
        <v>45427</v>
      </c>
      <c r="U9" s="190">
        <f>DATE($M$2,$S$2,16)</f>
        <v>45428</v>
      </c>
      <c r="V9" s="190">
        <f>DATE($M$2,$S$2,17)</f>
        <v>45429</v>
      </c>
      <c r="W9" s="190">
        <f>DATE($M$2,$S$2,18)</f>
        <v>45430</v>
      </c>
      <c r="X9" s="190">
        <f>DATE($M$2,$S$2,19)</f>
        <v>45431</v>
      </c>
      <c r="Y9" s="190">
        <f>DATE($M$2,$S$2,20)</f>
        <v>45432</v>
      </c>
      <c r="Z9" s="190">
        <f>DATE($M$2,$S$2,21)</f>
        <v>45433</v>
      </c>
      <c r="AA9" s="190">
        <f>DATE($M$2,$S$2,22)</f>
        <v>45434</v>
      </c>
      <c r="AB9" s="190">
        <f>DATE($M$2,$S$2,23)</f>
        <v>45435</v>
      </c>
      <c r="AC9" s="190">
        <f>DATE($M$2,$S$2,24)</f>
        <v>45436</v>
      </c>
      <c r="AD9" s="190">
        <f>DATE($M$2,$S$2,25)</f>
        <v>45437</v>
      </c>
      <c r="AE9" s="190">
        <f>DATE($M$2,$S$2,26)</f>
        <v>45438</v>
      </c>
      <c r="AF9" s="190">
        <f>DATE($M$2,$S$2,27)</f>
        <v>45439</v>
      </c>
      <c r="AG9" s="190">
        <f>DATE($M$2,$S$2,28)</f>
        <v>45440</v>
      </c>
      <c r="AH9" s="190">
        <f>IF(DAY(EOMONTH(F9,0))&lt;29,"",DATE($M$2,$S$2,29))</f>
        <v>45441</v>
      </c>
      <c r="AI9" s="190">
        <f>IF(DAY(EOMONTH(F9,0))&lt;30,"",DATE($M$2,$S$2,30))</f>
        <v>45442</v>
      </c>
      <c r="AJ9" s="190">
        <f>IF(DAY(EOMONTH(F9,0))&lt;31,"",DATE($M$2,$S$2,31))</f>
        <v>45443</v>
      </c>
      <c r="AK9" s="206"/>
      <c r="AL9" s="160"/>
      <c r="AM9" s="243"/>
      <c r="AN9" s="243"/>
    </row>
    <row r="10" spans="1:40" ht="15" customHeight="1">
      <c r="A10" s="151"/>
      <c r="B10" s="166"/>
      <c r="C10" s="174"/>
      <c r="D10" s="161"/>
      <c r="E10" s="153"/>
      <c r="F10" s="191">
        <f>DATE($M$2,$S$2,1)</f>
        <v>45413</v>
      </c>
      <c r="G10" s="191">
        <f>DATE($M$2,$S$2,2)</f>
        <v>45414</v>
      </c>
      <c r="H10" s="191">
        <f>DATE($M$2,$S$2,3)</f>
        <v>45415</v>
      </c>
      <c r="I10" s="191">
        <f>DATE($M$2,$S$2,4)</f>
        <v>45416</v>
      </c>
      <c r="J10" s="191">
        <f>DATE($M$2,$S$2,5)</f>
        <v>45417</v>
      </c>
      <c r="K10" s="191">
        <f>DATE($M$2,$S$2,6)</f>
        <v>45418</v>
      </c>
      <c r="L10" s="191">
        <f>DATE($M$2,$S$2,7)</f>
        <v>45419</v>
      </c>
      <c r="M10" s="191">
        <f>DATE($M$2,$S$2,8)</f>
        <v>45420</v>
      </c>
      <c r="N10" s="191">
        <f>DATE($M$2,$S$2,9)</f>
        <v>45421</v>
      </c>
      <c r="O10" s="191">
        <f>DATE($M$2,$S$2,10)</f>
        <v>45422</v>
      </c>
      <c r="P10" s="191">
        <f>DATE($M$2,$S$2,11)</f>
        <v>45423</v>
      </c>
      <c r="Q10" s="191">
        <f>DATE($M$2,$S$2,12)</f>
        <v>45424</v>
      </c>
      <c r="R10" s="191">
        <f>DATE($M$2,$S$2,13)</f>
        <v>45425</v>
      </c>
      <c r="S10" s="191">
        <f>DATE($M$2,$S$2,14)</f>
        <v>45426</v>
      </c>
      <c r="T10" s="191">
        <f>DATE($M$2,$S$2,15)</f>
        <v>45427</v>
      </c>
      <c r="U10" s="191">
        <f>DATE($M$2,$S$2,16)</f>
        <v>45428</v>
      </c>
      <c r="V10" s="191">
        <f>DATE($M$2,$S$2,17)</f>
        <v>45429</v>
      </c>
      <c r="W10" s="191">
        <f>DATE($M$2,$S$2,18)</f>
        <v>45430</v>
      </c>
      <c r="X10" s="191">
        <f>DATE($M$2,$S$2,19)</f>
        <v>45431</v>
      </c>
      <c r="Y10" s="191">
        <f>DATE($M$2,$S$2,20)</f>
        <v>45432</v>
      </c>
      <c r="Z10" s="191">
        <f>DATE($M$2,$S$2,21)</f>
        <v>45433</v>
      </c>
      <c r="AA10" s="191">
        <f>DATE($M$2,$S$2,22)</f>
        <v>45434</v>
      </c>
      <c r="AB10" s="191">
        <f>DATE($M$2,$S$2,23)</f>
        <v>45435</v>
      </c>
      <c r="AC10" s="191">
        <f>DATE($M$2,$S$2,24)</f>
        <v>45436</v>
      </c>
      <c r="AD10" s="191">
        <f>DATE($M$2,$S$2,25)</f>
        <v>45437</v>
      </c>
      <c r="AE10" s="191">
        <f>DATE($M$2,$S$2,26)</f>
        <v>45438</v>
      </c>
      <c r="AF10" s="191">
        <f>DATE($M$2,$S$2,27)</f>
        <v>45439</v>
      </c>
      <c r="AG10" s="191">
        <f>DATE($M$2,$S$2,28)</f>
        <v>45440</v>
      </c>
      <c r="AH10" s="191">
        <f>IF(DAY(EOMONTH(F10,0))&lt;29,"",DATE($M$2,$S$2,29))</f>
        <v>45441</v>
      </c>
      <c r="AI10" s="191">
        <f>IF(DAY(EOMONTH(F10,0))&lt;30,"",DATE($M$2,$S$2,30))</f>
        <v>45442</v>
      </c>
      <c r="AJ10" s="191">
        <f>IF(DAY(EOMONTH(F10,0))&lt;31,"",DATE($M$2,$S$2,31))</f>
        <v>45443</v>
      </c>
      <c r="AK10" s="206"/>
      <c r="AL10" s="160"/>
      <c r="AM10" s="243"/>
      <c r="AN10" s="243"/>
    </row>
    <row r="11" spans="1:40" ht="18" customHeight="1">
      <c r="A11" s="152">
        <v>1</v>
      </c>
      <c r="B11" s="167" t="s">
        <v>186</v>
      </c>
      <c r="C11" s="175" t="s">
        <v>158</v>
      </c>
      <c r="D11" s="181"/>
      <c r="E11" s="187" t="s">
        <v>158</v>
      </c>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237"/>
      <c r="AL11" s="240"/>
      <c r="AM11" s="244"/>
      <c r="AN11" s="244"/>
    </row>
    <row r="12" spans="1:40" ht="18" customHeight="1">
      <c r="A12" s="152">
        <v>2</v>
      </c>
      <c r="B12" s="167" t="s">
        <v>114</v>
      </c>
      <c r="C12" s="175" t="s">
        <v>160</v>
      </c>
      <c r="D12" s="181"/>
      <c r="E12" s="187" t="s">
        <v>160</v>
      </c>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238">
        <f t="shared" ref="AK12:AK31" si="0">+SUM(F12:AJ12)</f>
        <v>0</v>
      </c>
      <c r="AL12" s="241">
        <f t="shared" ref="AL12:AL31" si="1">IF($AK$3="４週",AK12/4,AK12/(DAY(EOMONTH($F$9,0))/7))</f>
        <v>0</v>
      </c>
      <c r="AM12" s="244"/>
      <c r="AN12" s="244"/>
    </row>
    <row r="13" spans="1:40" ht="18" customHeight="1">
      <c r="A13" s="152">
        <v>3</v>
      </c>
      <c r="B13" s="167" t="s">
        <v>114</v>
      </c>
      <c r="C13" s="175" t="s">
        <v>162</v>
      </c>
      <c r="D13" s="181"/>
      <c r="E13" s="187" t="s">
        <v>162</v>
      </c>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238">
        <f t="shared" si="0"/>
        <v>0</v>
      </c>
      <c r="AL13" s="241">
        <f t="shared" si="1"/>
        <v>0</v>
      </c>
      <c r="AM13" s="244"/>
      <c r="AN13" s="244"/>
    </row>
    <row r="14" spans="1:40" ht="18" customHeight="1">
      <c r="A14" s="152">
        <v>4</v>
      </c>
      <c r="B14" s="167" t="s">
        <v>189</v>
      </c>
      <c r="C14" s="175" t="s">
        <v>162</v>
      </c>
      <c r="D14" s="181"/>
      <c r="E14" s="187" t="s">
        <v>165</v>
      </c>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238">
        <f t="shared" si="0"/>
        <v>0</v>
      </c>
      <c r="AL14" s="241">
        <f t="shared" si="1"/>
        <v>0</v>
      </c>
      <c r="AM14" s="244"/>
      <c r="AN14" s="244"/>
    </row>
    <row r="15" spans="1:40" ht="18" customHeight="1">
      <c r="A15" s="152">
        <v>5</v>
      </c>
      <c r="B15" s="167" t="s">
        <v>189</v>
      </c>
      <c r="C15" s="175" t="s">
        <v>162</v>
      </c>
      <c r="D15" s="181"/>
      <c r="E15" s="187" t="s">
        <v>190</v>
      </c>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238">
        <f t="shared" si="0"/>
        <v>0</v>
      </c>
      <c r="AL15" s="241">
        <f t="shared" si="1"/>
        <v>0</v>
      </c>
      <c r="AM15" s="244"/>
      <c r="AN15" s="244"/>
    </row>
    <row r="16" spans="1:40" ht="18" customHeight="1">
      <c r="A16" s="152">
        <v>6</v>
      </c>
      <c r="B16" s="167" t="s">
        <v>189</v>
      </c>
      <c r="C16" s="175" t="s">
        <v>165</v>
      </c>
      <c r="D16" s="181"/>
      <c r="E16" s="187" t="s">
        <v>191</v>
      </c>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238">
        <f t="shared" si="0"/>
        <v>0</v>
      </c>
      <c r="AL16" s="241">
        <f t="shared" si="1"/>
        <v>0</v>
      </c>
      <c r="AM16" s="244"/>
      <c r="AN16" s="244"/>
    </row>
    <row r="17" spans="1:40" ht="18" customHeight="1">
      <c r="A17" s="152">
        <v>7</v>
      </c>
      <c r="B17" s="167" t="s">
        <v>189</v>
      </c>
      <c r="C17" s="175" t="s">
        <v>165</v>
      </c>
      <c r="D17" s="181"/>
      <c r="E17" s="187" t="s">
        <v>77</v>
      </c>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238">
        <f t="shared" si="0"/>
        <v>0</v>
      </c>
      <c r="AL17" s="241">
        <f t="shared" si="1"/>
        <v>0</v>
      </c>
      <c r="AM17" s="244"/>
      <c r="AN17" s="244"/>
    </row>
    <row r="18" spans="1:40" ht="18" customHeight="1">
      <c r="A18" s="152">
        <v>8</v>
      </c>
      <c r="B18" s="167" t="s">
        <v>189</v>
      </c>
      <c r="C18" s="175" t="s">
        <v>165</v>
      </c>
      <c r="D18" s="181"/>
      <c r="E18" s="187" t="s">
        <v>192</v>
      </c>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238">
        <f t="shared" si="0"/>
        <v>0</v>
      </c>
      <c r="AL18" s="241">
        <f t="shared" si="1"/>
        <v>0</v>
      </c>
      <c r="AM18" s="244"/>
      <c r="AN18" s="244"/>
    </row>
    <row r="19" spans="1:40" ht="18" customHeight="1">
      <c r="A19" s="152">
        <v>9</v>
      </c>
      <c r="B19" s="167" t="s">
        <v>189</v>
      </c>
      <c r="C19" s="175" t="s">
        <v>165</v>
      </c>
      <c r="D19" s="181"/>
      <c r="E19" s="187" t="s">
        <v>193</v>
      </c>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238">
        <f t="shared" si="0"/>
        <v>0</v>
      </c>
      <c r="AL19" s="241">
        <f t="shared" si="1"/>
        <v>0</v>
      </c>
      <c r="AM19" s="244"/>
      <c r="AN19" s="244"/>
    </row>
    <row r="20" spans="1:40" ht="18" customHeight="1">
      <c r="A20" s="152">
        <v>10</v>
      </c>
      <c r="B20" s="167" t="s">
        <v>189</v>
      </c>
      <c r="C20" s="175" t="s">
        <v>165</v>
      </c>
      <c r="D20" s="181"/>
      <c r="E20" s="187" t="s">
        <v>194</v>
      </c>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238">
        <f t="shared" si="0"/>
        <v>0</v>
      </c>
      <c r="AL20" s="241">
        <f t="shared" si="1"/>
        <v>0</v>
      </c>
      <c r="AM20" s="244"/>
      <c r="AN20" s="244"/>
    </row>
    <row r="21" spans="1:40" ht="18" customHeight="1">
      <c r="A21" s="152">
        <v>11</v>
      </c>
      <c r="B21" s="167"/>
      <c r="C21" s="175"/>
      <c r="D21" s="181"/>
      <c r="E21" s="187"/>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238">
        <f t="shared" si="0"/>
        <v>0</v>
      </c>
      <c r="AL21" s="241">
        <f t="shared" si="1"/>
        <v>0</v>
      </c>
      <c r="AM21" s="244"/>
      <c r="AN21" s="244"/>
    </row>
    <row r="22" spans="1:40" ht="18" customHeight="1">
      <c r="A22" s="152">
        <v>12</v>
      </c>
      <c r="B22" s="167"/>
      <c r="C22" s="175"/>
      <c r="D22" s="181"/>
      <c r="E22" s="187"/>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238">
        <f t="shared" si="0"/>
        <v>0</v>
      </c>
      <c r="AL22" s="241">
        <f t="shared" si="1"/>
        <v>0</v>
      </c>
      <c r="AM22" s="244"/>
      <c r="AN22" s="244"/>
    </row>
    <row r="23" spans="1:40" ht="18" customHeight="1">
      <c r="A23" s="152">
        <v>13</v>
      </c>
      <c r="B23" s="167"/>
      <c r="C23" s="175"/>
      <c r="D23" s="181"/>
      <c r="E23" s="187"/>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238">
        <f t="shared" si="0"/>
        <v>0</v>
      </c>
      <c r="AL23" s="241">
        <f t="shared" si="1"/>
        <v>0</v>
      </c>
      <c r="AM23" s="244"/>
      <c r="AN23" s="244"/>
    </row>
    <row r="24" spans="1:40" ht="18" customHeight="1">
      <c r="A24" s="152">
        <v>14</v>
      </c>
      <c r="B24" s="167"/>
      <c r="C24" s="175"/>
      <c r="D24" s="181"/>
      <c r="E24" s="187"/>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238">
        <f t="shared" si="0"/>
        <v>0</v>
      </c>
      <c r="AL24" s="241">
        <f t="shared" si="1"/>
        <v>0</v>
      </c>
      <c r="AM24" s="244"/>
      <c r="AN24" s="244"/>
    </row>
    <row r="25" spans="1:40" ht="18" customHeight="1">
      <c r="A25" s="152">
        <v>15</v>
      </c>
      <c r="B25" s="167"/>
      <c r="C25" s="175"/>
      <c r="D25" s="181"/>
      <c r="E25" s="187"/>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238">
        <f t="shared" si="0"/>
        <v>0</v>
      </c>
      <c r="AL25" s="241">
        <f t="shared" si="1"/>
        <v>0</v>
      </c>
      <c r="AM25" s="244"/>
      <c r="AN25" s="244"/>
    </row>
    <row r="26" spans="1:40" ht="18" customHeight="1">
      <c r="A26" s="152">
        <v>16</v>
      </c>
      <c r="B26" s="167"/>
      <c r="C26" s="175"/>
      <c r="D26" s="181"/>
      <c r="E26" s="187"/>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238">
        <f t="shared" si="0"/>
        <v>0</v>
      </c>
      <c r="AL26" s="241">
        <f t="shared" si="1"/>
        <v>0</v>
      </c>
      <c r="AM26" s="244"/>
      <c r="AN26" s="244"/>
    </row>
    <row r="27" spans="1:40" ht="18" customHeight="1">
      <c r="A27" s="152">
        <v>17</v>
      </c>
      <c r="B27" s="167"/>
      <c r="C27" s="175"/>
      <c r="D27" s="181"/>
      <c r="E27" s="187"/>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238">
        <f t="shared" si="0"/>
        <v>0</v>
      </c>
      <c r="AL27" s="241">
        <f t="shared" si="1"/>
        <v>0</v>
      </c>
      <c r="AM27" s="244"/>
      <c r="AN27" s="244"/>
    </row>
    <row r="28" spans="1:40" ht="18" customHeight="1">
      <c r="A28" s="152">
        <v>18</v>
      </c>
      <c r="B28" s="167"/>
      <c r="C28" s="175"/>
      <c r="D28" s="181"/>
      <c r="E28" s="187"/>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238">
        <f t="shared" si="0"/>
        <v>0</v>
      </c>
      <c r="AL28" s="241">
        <f t="shared" si="1"/>
        <v>0</v>
      </c>
      <c r="AM28" s="244"/>
      <c r="AN28" s="244"/>
    </row>
    <row r="29" spans="1:40" ht="18" customHeight="1">
      <c r="A29" s="152">
        <v>19</v>
      </c>
      <c r="B29" s="167"/>
      <c r="C29" s="175"/>
      <c r="D29" s="181"/>
      <c r="E29" s="187"/>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238">
        <f t="shared" si="0"/>
        <v>0</v>
      </c>
      <c r="AL29" s="241">
        <f t="shared" si="1"/>
        <v>0</v>
      </c>
      <c r="AM29" s="244"/>
      <c r="AN29" s="244"/>
    </row>
    <row r="30" spans="1:40" ht="18" customHeight="1">
      <c r="A30" s="152">
        <v>20</v>
      </c>
      <c r="B30" s="167"/>
      <c r="C30" s="175"/>
      <c r="D30" s="181"/>
      <c r="E30" s="187"/>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238">
        <f t="shared" si="0"/>
        <v>0</v>
      </c>
      <c r="AL30" s="241">
        <f t="shared" si="1"/>
        <v>0</v>
      </c>
      <c r="AM30" s="244"/>
      <c r="AN30" s="244"/>
    </row>
    <row r="31" spans="1:40" ht="18" customHeight="1">
      <c r="A31" s="153" t="s">
        <v>123</v>
      </c>
      <c r="B31" s="154"/>
      <c r="C31" s="154"/>
      <c r="D31" s="154"/>
      <c r="E31" s="154"/>
      <c r="F31" s="193">
        <f t="shared" ref="F31:AJ31" si="2">+SUM(F11:F30)</f>
        <v>0</v>
      </c>
      <c r="G31" s="193">
        <f t="shared" si="2"/>
        <v>0</v>
      </c>
      <c r="H31" s="193">
        <f t="shared" si="2"/>
        <v>0</v>
      </c>
      <c r="I31" s="193">
        <f t="shared" si="2"/>
        <v>0</v>
      </c>
      <c r="J31" s="193">
        <f t="shared" si="2"/>
        <v>0</v>
      </c>
      <c r="K31" s="193">
        <f t="shared" si="2"/>
        <v>0</v>
      </c>
      <c r="L31" s="193">
        <f t="shared" si="2"/>
        <v>0</v>
      </c>
      <c r="M31" s="193">
        <f t="shared" si="2"/>
        <v>0</v>
      </c>
      <c r="N31" s="193">
        <f t="shared" si="2"/>
        <v>0</v>
      </c>
      <c r="O31" s="193">
        <f t="shared" si="2"/>
        <v>0</v>
      </c>
      <c r="P31" s="193">
        <f t="shared" si="2"/>
        <v>0</v>
      </c>
      <c r="Q31" s="193">
        <f t="shared" si="2"/>
        <v>0</v>
      </c>
      <c r="R31" s="193">
        <f t="shared" si="2"/>
        <v>0</v>
      </c>
      <c r="S31" s="193">
        <f t="shared" si="2"/>
        <v>0</v>
      </c>
      <c r="T31" s="193">
        <f t="shared" si="2"/>
        <v>0</v>
      </c>
      <c r="U31" s="193">
        <f t="shared" si="2"/>
        <v>0</v>
      </c>
      <c r="V31" s="193">
        <f t="shared" si="2"/>
        <v>0</v>
      </c>
      <c r="W31" s="193">
        <f t="shared" si="2"/>
        <v>0</v>
      </c>
      <c r="X31" s="193">
        <f t="shared" si="2"/>
        <v>0</v>
      </c>
      <c r="Y31" s="193">
        <f t="shared" si="2"/>
        <v>0</v>
      </c>
      <c r="Z31" s="193">
        <f t="shared" si="2"/>
        <v>0</v>
      </c>
      <c r="AA31" s="193">
        <f t="shared" si="2"/>
        <v>0</v>
      </c>
      <c r="AB31" s="193">
        <f t="shared" si="2"/>
        <v>0</v>
      </c>
      <c r="AC31" s="193">
        <f t="shared" si="2"/>
        <v>0</v>
      </c>
      <c r="AD31" s="193">
        <f t="shared" si="2"/>
        <v>0</v>
      </c>
      <c r="AE31" s="193">
        <f t="shared" si="2"/>
        <v>0</v>
      </c>
      <c r="AF31" s="193">
        <f t="shared" si="2"/>
        <v>0</v>
      </c>
      <c r="AG31" s="193">
        <f t="shared" si="2"/>
        <v>0</v>
      </c>
      <c r="AH31" s="193">
        <f t="shared" si="2"/>
        <v>0</v>
      </c>
      <c r="AI31" s="193">
        <f t="shared" si="2"/>
        <v>0</v>
      </c>
      <c r="AJ31" s="193">
        <f t="shared" si="2"/>
        <v>0</v>
      </c>
      <c r="AK31" s="238">
        <f t="shared" si="0"/>
        <v>0</v>
      </c>
      <c r="AL31" s="241">
        <f t="shared" si="1"/>
        <v>0</v>
      </c>
      <c r="AM31" s="151"/>
      <c r="AN31" s="151"/>
    </row>
    <row r="32" spans="1:40" ht="18" customHeight="1">
      <c r="A32" s="154" t="s">
        <v>148</v>
      </c>
      <c r="B32" s="154"/>
      <c r="C32" s="154"/>
      <c r="D32" s="154"/>
      <c r="E32" s="188"/>
      <c r="F32" s="194">
        <v>12</v>
      </c>
      <c r="G32" s="194">
        <v>20</v>
      </c>
      <c r="H32" s="194">
        <v>12</v>
      </c>
      <c r="I32" s="194">
        <v>20</v>
      </c>
      <c r="J32" s="194">
        <v>12</v>
      </c>
      <c r="K32" s="194">
        <v>20</v>
      </c>
      <c r="L32" s="194">
        <v>12</v>
      </c>
      <c r="M32" s="194">
        <v>20</v>
      </c>
      <c r="N32" s="194">
        <v>12</v>
      </c>
      <c r="O32" s="194">
        <v>20</v>
      </c>
      <c r="P32" s="194">
        <v>12</v>
      </c>
      <c r="Q32" s="194">
        <v>20</v>
      </c>
      <c r="R32" s="194">
        <v>12</v>
      </c>
      <c r="S32" s="194">
        <v>20</v>
      </c>
      <c r="T32" s="194">
        <v>12</v>
      </c>
      <c r="U32" s="194">
        <v>20</v>
      </c>
      <c r="V32" s="194">
        <v>12</v>
      </c>
      <c r="W32" s="194">
        <v>20</v>
      </c>
      <c r="X32" s="194">
        <v>12</v>
      </c>
      <c r="Y32" s="194">
        <v>20</v>
      </c>
      <c r="Z32" s="194">
        <v>12</v>
      </c>
      <c r="AA32" s="194">
        <v>20</v>
      </c>
      <c r="AB32" s="194">
        <v>12</v>
      </c>
      <c r="AC32" s="194">
        <v>20</v>
      </c>
      <c r="AD32" s="194">
        <v>12</v>
      </c>
      <c r="AE32" s="194">
        <v>20</v>
      </c>
      <c r="AF32" s="194">
        <v>12</v>
      </c>
      <c r="AG32" s="194">
        <v>20</v>
      </c>
      <c r="AH32" s="194">
        <v>12</v>
      </c>
      <c r="AI32" s="194">
        <v>20</v>
      </c>
      <c r="AJ32" s="194">
        <v>10</v>
      </c>
      <c r="AK32" s="193"/>
      <c r="AL32" s="23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56"/>
      <c r="B34" s="156"/>
      <c r="C34" s="156"/>
      <c r="D34" s="182"/>
      <c r="E34" s="182"/>
      <c r="F34" s="182"/>
      <c r="G34" s="182"/>
      <c r="H34" s="182"/>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02"/>
      <c r="AK34" s="147"/>
      <c r="AL34" s="155"/>
      <c r="AM34" s="155"/>
      <c r="AN34" s="149"/>
    </row>
    <row r="35" spans="1:40" ht="5.0999999999999996" customHeight="1">
      <c r="A35" s="156"/>
      <c r="B35" s="156"/>
      <c r="C35" s="156"/>
      <c r="D35" s="182"/>
      <c r="E35" s="182"/>
      <c r="F35" s="182"/>
      <c r="G35" s="182"/>
      <c r="H35" s="182"/>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02"/>
      <c r="AK35" s="147"/>
      <c r="AL35" s="155"/>
      <c r="AM35" s="155"/>
      <c r="AN35" s="149"/>
    </row>
    <row r="36" spans="1:40" ht="5.0999999999999996" customHeight="1">
      <c r="A36" s="156"/>
      <c r="B36" s="156"/>
      <c r="C36" s="156"/>
      <c r="D36" s="182"/>
      <c r="E36" s="182"/>
      <c r="F36" s="182"/>
      <c r="G36" s="182"/>
      <c r="H36" s="182"/>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02"/>
      <c r="AK36" s="147"/>
      <c r="AL36" s="155"/>
      <c r="AM36" s="155"/>
      <c r="AN36" s="149"/>
    </row>
    <row r="37" spans="1:40" ht="18" customHeight="1">
      <c r="A37" s="157" t="s">
        <v>195</v>
      </c>
      <c r="B37" s="147"/>
      <c r="D37" s="147"/>
      <c r="E37" s="147"/>
      <c r="F37" s="147"/>
      <c r="G37" s="147"/>
      <c r="H37" s="147"/>
      <c r="I37" s="147"/>
      <c r="J37" s="147"/>
      <c r="K37" s="147"/>
    </row>
    <row r="38" spans="1:40" ht="18" customHeight="1">
      <c r="A38" s="158" t="s">
        <v>196</v>
      </c>
      <c r="B38" s="158"/>
      <c r="M38" s="157" t="s">
        <v>197</v>
      </c>
      <c r="N38" s="147"/>
      <c r="P38" s="147"/>
      <c r="Q38" s="147"/>
      <c r="R38" s="147"/>
      <c r="S38" s="147"/>
      <c r="T38" s="147"/>
      <c r="U38" s="205" t="str">
        <f>IF(COUNTIF(M40:M43,"○")&gt;1,"いずれか１つを選択してください。","")</f>
        <v/>
      </c>
      <c r="V38" s="147"/>
      <c r="W38" s="147"/>
      <c r="X38" s="147"/>
      <c r="Y38" s="147"/>
      <c r="Z38" s="147"/>
      <c r="AA38" s="147"/>
      <c r="AB38" s="147"/>
      <c r="AC38" s="147"/>
      <c r="AD38" s="147"/>
      <c r="AE38" s="147"/>
      <c r="AF38" s="147"/>
      <c r="AG38" s="147"/>
      <c r="AH38" s="147"/>
      <c r="AI38" s="147"/>
      <c r="AJ38" s="147"/>
      <c r="AK38" s="202"/>
      <c r="AL38" s="147"/>
      <c r="AM38" s="155"/>
      <c r="AN38" s="155"/>
    </row>
    <row r="39" spans="1:40" ht="18.75" customHeight="1">
      <c r="A39" s="159"/>
      <c r="B39" s="159"/>
      <c r="C39" s="159"/>
      <c r="D39" s="183">
        <f>IF(S2=1,10,IF(S2=2,11,IF(S2=3,12,S2-3)))</f>
        <v>2</v>
      </c>
      <c r="E39" s="183">
        <f>IF(S2=1,11,IF(S2=2,12,S2-2))</f>
        <v>3</v>
      </c>
      <c r="F39" s="183">
        <f>IF(S2=1,12,S2-1)</f>
        <v>4</v>
      </c>
      <c r="G39" s="183"/>
      <c r="H39" s="183"/>
      <c r="I39" s="161" t="s">
        <v>142</v>
      </c>
      <c r="J39" s="161"/>
      <c r="K39" s="161"/>
      <c r="M39" s="153" t="s">
        <v>76</v>
      </c>
      <c r="N39" s="154"/>
      <c r="O39" s="154"/>
      <c r="P39" s="154"/>
      <c r="Q39" s="154"/>
      <c r="R39" s="154"/>
      <c r="S39" s="154"/>
      <c r="T39" s="154"/>
      <c r="U39" s="154"/>
      <c r="V39" s="154"/>
      <c r="W39" s="154"/>
      <c r="X39" s="154"/>
      <c r="Y39" s="154"/>
      <c r="Z39" s="154"/>
      <c r="AA39" s="154"/>
      <c r="AB39" s="154"/>
      <c r="AC39" s="154"/>
      <c r="AD39" s="154"/>
      <c r="AE39" s="154"/>
      <c r="AF39" s="154"/>
      <c r="AG39" s="154"/>
      <c r="AH39" s="229" t="s">
        <v>198</v>
      </c>
      <c r="AI39" s="231"/>
      <c r="AJ39" s="231"/>
      <c r="AK39" s="231"/>
      <c r="AL39" s="242"/>
      <c r="AM39" s="160" t="s">
        <v>53</v>
      </c>
      <c r="AN39" s="160"/>
    </row>
    <row r="40" spans="1:40" ht="18" customHeight="1">
      <c r="A40" s="160" t="s">
        <v>199</v>
      </c>
      <c r="B40" s="160"/>
      <c r="C40" s="160"/>
      <c r="D40" s="184">
        <v>80</v>
      </c>
      <c r="E40" s="184">
        <v>80</v>
      </c>
      <c r="F40" s="184">
        <v>81</v>
      </c>
      <c r="G40" s="184"/>
      <c r="H40" s="184"/>
      <c r="I40" s="153">
        <f>SUM(D40:F40)</f>
        <v>241</v>
      </c>
      <c r="J40" s="154"/>
      <c r="K40" s="188"/>
      <c r="M40" s="197" t="s">
        <v>201</v>
      </c>
      <c r="N40" s="172" t="s">
        <v>202</v>
      </c>
      <c r="O40" s="207"/>
      <c r="P40" s="213"/>
      <c r="Q40" s="217" t="s">
        <v>138</v>
      </c>
      <c r="R40" s="218"/>
      <c r="S40" s="218"/>
      <c r="T40" s="218"/>
      <c r="U40" s="218"/>
      <c r="V40" s="218"/>
      <c r="W40" s="218"/>
      <c r="X40" s="218"/>
      <c r="Y40" s="218"/>
      <c r="Z40" s="218"/>
      <c r="AA40" s="218"/>
      <c r="AB40" s="218"/>
      <c r="AC40" s="218"/>
      <c r="AD40" s="218"/>
      <c r="AE40" s="218"/>
      <c r="AF40" s="218"/>
      <c r="AG40" s="225"/>
      <c r="AH40" s="176">
        <f>SUM(F32:AJ32)</f>
        <v>490</v>
      </c>
      <c r="AI40" s="206"/>
      <c r="AJ40" s="188" t="s">
        <v>203</v>
      </c>
      <c r="AK40" s="176">
        <f>ROUNDUP(AH40/450,0)</f>
        <v>2</v>
      </c>
      <c r="AL40" s="206"/>
      <c r="AM40" s="161">
        <f>MIN(AH40:AK42)</f>
        <v>1</v>
      </c>
      <c r="AN40" s="161"/>
    </row>
    <row r="41" spans="1:40" ht="18" customHeight="1">
      <c r="A41" s="160" t="s">
        <v>204</v>
      </c>
      <c r="B41" s="160"/>
      <c r="C41" s="160"/>
      <c r="D41" s="184">
        <v>10</v>
      </c>
      <c r="E41" s="184">
        <v>15</v>
      </c>
      <c r="F41" s="184">
        <v>14</v>
      </c>
      <c r="G41" s="184"/>
      <c r="H41" s="184"/>
      <c r="I41" s="153">
        <f>SUM(D41:H41)*0.1</f>
        <v>3.9000000000000004</v>
      </c>
      <c r="J41" s="154"/>
      <c r="K41" s="188"/>
      <c r="M41" s="198"/>
      <c r="N41" s="173"/>
      <c r="O41" s="208"/>
      <c r="P41" s="214"/>
      <c r="Q41" s="203" t="s">
        <v>16</v>
      </c>
      <c r="R41" s="210"/>
      <c r="S41" s="210"/>
      <c r="T41" s="210"/>
      <c r="U41" s="210"/>
      <c r="V41" s="210"/>
      <c r="W41" s="210"/>
      <c r="X41" s="210"/>
      <c r="Y41" s="210"/>
      <c r="Z41" s="210"/>
      <c r="AA41" s="210"/>
      <c r="AB41" s="210"/>
      <c r="AC41" s="210"/>
      <c r="AD41" s="210"/>
      <c r="AE41" s="210"/>
      <c r="AF41" s="210"/>
      <c r="AG41" s="226"/>
      <c r="AH41" s="153">
        <f>COUNTA(B12:B30)</f>
        <v>9</v>
      </c>
      <c r="AI41" s="154"/>
      <c r="AJ41" s="232" t="s">
        <v>206</v>
      </c>
      <c r="AK41" s="176">
        <f>ROUNDUP(AH41/10,0)</f>
        <v>1</v>
      </c>
      <c r="AL41" s="206"/>
      <c r="AM41" s="161"/>
      <c r="AN41" s="161"/>
    </row>
    <row r="42" spans="1:40" ht="18" customHeight="1">
      <c r="A42" s="161" t="s">
        <v>142</v>
      </c>
      <c r="B42" s="161"/>
      <c r="C42" s="161"/>
      <c r="D42" s="161">
        <f>D40+D41*0.1</f>
        <v>81</v>
      </c>
      <c r="E42" s="161">
        <f>E40+E41*0.1</f>
        <v>81.5</v>
      </c>
      <c r="F42" s="153">
        <f>F40+F41*0.1</f>
        <v>82.4</v>
      </c>
      <c r="G42" s="154"/>
      <c r="H42" s="188"/>
      <c r="I42" s="153">
        <f>SUM(D42:H42)</f>
        <v>244.9</v>
      </c>
      <c r="J42" s="154"/>
      <c r="K42" s="188"/>
      <c r="M42" s="199"/>
      <c r="N42" s="174"/>
      <c r="O42" s="209"/>
      <c r="P42" s="215"/>
      <c r="Q42" s="203" t="s">
        <v>200</v>
      </c>
      <c r="R42" s="210"/>
      <c r="S42" s="210"/>
      <c r="T42" s="210"/>
      <c r="U42" s="210"/>
      <c r="V42" s="210"/>
      <c r="W42" s="210"/>
      <c r="X42" s="210"/>
      <c r="Y42" s="210"/>
      <c r="Z42" s="210"/>
      <c r="AA42" s="210"/>
      <c r="AB42" s="210"/>
      <c r="AC42" s="210"/>
      <c r="AD42" s="210"/>
      <c r="AE42" s="210"/>
      <c r="AF42" s="210"/>
      <c r="AG42" s="226"/>
      <c r="AH42" s="176">
        <f>ROUNDDOWN(I44,1)</f>
        <v>81.599999999999994</v>
      </c>
      <c r="AI42" s="206"/>
      <c r="AJ42" s="233" t="s">
        <v>206</v>
      </c>
      <c r="AK42" s="176">
        <f>ROUNDUP(IF(X44="",AH42/40,IF(X44="○",AH42/50)),0)</f>
        <v>3</v>
      </c>
      <c r="AL42" s="206"/>
      <c r="AM42" s="161"/>
      <c r="AN42" s="161"/>
    </row>
    <row r="43" spans="1:40" ht="18" customHeight="1">
      <c r="A43" s="149" t="s">
        <v>102</v>
      </c>
      <c r="B43" s="145"/>
      <c r="H43" s="147" t="s">
        <v>207</v>
      </c>
      <c r="M43" s="184"/>
      <c r="N43" s="203" t="s">
        <v>208</v>
      </c>
      <c r="O43" s="210"/>
      <c r="P43" s="210"/>
      <c r="Q43" s="210"/>
      <c r="R43" s="210"/>
      <c r="S43" s="210"/>
      <c r="T43" s="210"/>
      <c r="U43" s="210"/>
      <c r="V43" s="210"/>
      <c r="W43" s="210"/>
      <c r="X43" s="210"/>
      <c r="Y43" s="210"/>
      <c r="Z43" s="210"/>
      <c r="AA43" s="210"/>
      <c r="AB43" s="210"/>
      <c r="AC43" s="210"/>
      <c r="AD43" s="210"/>
      <c r="AE43" s="210"/>
      <c r="AF43" s="210"/>
      <c r="AG43" s="226"/>
      <c r="AH43" s="230"/>
      <c r="AI43" s="230"/>
      <c r="AJ43" s="230"/>
      <c r="AK43" s="230"/>
      <c r="AL43" s="230"/>
      <c r="AM43" s="153" cm="1">
        <f t="array" ref="AM43">ROUNDUP(_xlfn.IFS(AM40&lt;2,1,AND(AM40&lt;=2,AM40&lt;6),AM40-1,AM40&gt;=6,AM40/2*3),1)</f>
        <v>1</v>
      </c>
      <c r="AN43" s="188"/>
    </row>
    <row r="44" spans="1:40" ht="18" customHeight="1">
      <c r="B44" s="149"/>
      <c r="I44" s="161">
        <f>I42/3</f>
        <v>81.63333333333334</v>
      </c>
      <c r="J44" s="161"/>
      <c r="K44" s="161"/>
      <c r="M44" s="200" t="s">
        <v>209</v>
      </c>
      <c r="N44" s="204"/>
      <c r="O44" s="211"/>
      <c r="P44" s="211"/>
      <c r="Q44" s="211"/>
      <c r="R44" s="211"/>
      <c r="S44" s="211"/>
      <c r="T44" s="211"/>
      <c r="U44" s="211"/>
      <c r="V44" s="211"/>
      <c r="W44" s="211"/>
      <c r="X44" s="219"/>
      <c r="Y44" s="221"/>
      <c r="Z44" s="211"/>
      <c r="AA44" s="211"/>
      <c r="AB44" s="211"/>
      <c r="AC44" s="211"/>
      <c r="AD44" s="211"/>
      <c r="AE44" s="211"/>
      <c r="AF44" s="211"/>
      <c r="AG44" s="211"/>
      <c r="AH44" s="211"/>
      <c r="AI44" s="211"/>
      <c r="AJ44" s="211"/>
      <c r="AK44" s="211"/>
      <c r="AL44" s="211"/>
      <c r="AM44" s="211"/>
      <c r="AN44" s="211"/>
    </row>
    <row r="45" spans="1:40" ht="14.25" customHeight="1">
      <c r="B45" s="149"/>
      <c r="I45" s="155"/>
      <c r="J45" s="155"/>
      <c r="K45" s="155"/>
      <c r="M45" s="147" t="s">
        <v>18</v>
      </c>
      <c r="N45" s="205"/>
      <c r="O45" s="212"/>
      <c r="P45" s="212"/>
      <c r="Q45" s="212"/>
      <c r="R45" s="212"/>
      <c r="S45" s="212"/>
      <c r="T45" s="212"/>
      <c r="U45" s="212"/>
      <c r="V45" s="212"/>
      <c r="W45" s="212"/>
      <c r="X45" s="208"/>
      <c r="Y45" s="208"/>
      <c r="Z45" s="212"/>
      <c r="AA45" s="212"/>
      <c r="AB45" s="212"/>
      <c r="AC45" s="212"/>
      <c r="AD45" s="212"/>
      <c r="AE45" s="212"/>
      <c r="AF45" s="212"/>
      <c r="AG45" s="212"/>
      <c r="AH45" s="212"/>
      <c r="AI45" s="212"/>
      <c r="AJ45" s="212"/>
      <c r="AK45" s="212"/>
      <c r="AL45" s="212"/>
      <c r="AM45" s="212"/>
      <c r="AN45" s="212"/>
    </row>
    <row r="46" spans="1:40" ht="13.5" customHeight="1">
      <c r="B46" s="149"/>
      <c r="I46" s="155"/>
      <c r="J46" s="155"/>
      <c r="K46" s="155"/>
      <c r="M46" s="147" t="s">
        <v>210</v>
      </c>
      <c r="N46" s="205"/>
      <c r="O46" s="212"/>
      <c r="P46" s="212"/>
      <c r="Q46" s="212"/>
      <c r="R46" s="212"/>
      <c r="S46" s="212"/>
      <c r="T46" s="212"/>
      <c r="U46" s="212"/>
      <c r="V46" s="212"/>
      <c r="W46" s="212"/>
      <c r="X46" s="208"/>
      <c r="Y46" s="208"/>
      <c r="Z46" s="212"/>
      <c r="AA46" s="212"/>
      <c r="AB46" s="212"/>
      <c r="AC46" s="212"/>
      <c r="AD46" s="212"/>
      <c r="AE46" s="212"/>
      <c r="AF46" s="212"/>
      <c r="AG46" s="212"/>
      <c r="AH46" s="212"/>
      <c r="AI46" s="212"/>
      <c r="AJ46" s="212"/>
      <c r="AK46" s="212"/>
      <c r="AL46" s="212"/>
      <c r="AM46" s="212"/>
      <c r="AN46" s="212"/>
    </row>
    <row r="47" spans="1:40" ht="13.5" customHeight="1">
      <c r="A47" s="156"/>
      <c r="B47" s="156"/>
      <c r="C47" s="156"/>
      <c r="D47" s="156"/>
      <c r="E47" s="156"/>
      <c r="F47" s="156"/>
      <c r="G47" s="156"/>
      <c r="H47" s="156"/>
      <c r="I47" s="156"/>
      <c r="J47" s="147"/>
      <c r="K47" s="147"/>
      <c r="L47" s="147"/>
      <c r="M47" s="201" t="s">
        <v>213</v>
      </c>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row>
    <row r="48" spans="1:40" ht="4.5" customHeight="1">
      <c r="A48" s="156"/>
      <c r="B48" s="156"/>
      <c r="C48" s="156"/>
      <c r="D48" s="156"/>
      <c r="E48" s="156"/>
      <c r="F48" s="156"/>
      <c r="G48" s="156"/>
      <c r="H48" s="156"/>
      <c r="I48" s="156"/>
      <c r="J48" s="147"/>
      <c r="K48" s="147"/>
      <c r="L48" s="147"/>
      <c r="M48" s="202"/>
      <c r="N48" s="147"/>
      <c r="W48" s="155"/>
      <c r="X48" s="147"/>
      <c r="Y48" s="147"/>
      <c r="Z48" s="147"/>
      <c r="AA48" s="147"/>
      <c r="AB48" s="147"/>
      <c r="AC48" s="147"/>
      <c r="AD48" s="147"/>
      <c r="AE48" s="147"/>
      <c r="AF48" s="147"/>
      <c r="AG48" s="147"/>
      <c r="AH48" s="147"/>
      <c r="AI48" s="147"/>
      <c r="AJ48" s="202"/>
      <c r="AK48" s="147"/>
      <c r="AL48" s="155"/>
      <c r="AM48" s="155"/>
      <c r="AN48" s="149"/>
    </row>
    <row r="49" spans="1:40" ht="21" customHeight="1">
      <c r="A49" s="157" t="s">
        <v>215</v>
      </c>
      <c r="B49" s="145"/>
      <c r="C49" s="162"/>
      <c r="D49" s="162"/>
      <c r="E49" s="162"/>
      <c r="F49" s="162"/>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62"/>
      <c r="AM49" s="162"/>
      <c r="AN49" s="149"/>
    </row>
    <row r="50" spans="1:40" ht="24.95" customHeight="1">
      <c r="A50" s="149"/>
      <c r="B50" s="155"/>
      <c r="C50" s="176" t="s">
        <v>186</v>
      </c>
      <c r="D50" s="185"/>
      <c r="E50" s="160" t="str">
        <f>IF(VLOOKUP($AK$1,選択肢!$A$1:$J$32,E55,FALSE)=0,"-",VLOOKUP($AK$1,選択肢!$A$1:$J$32,E55,FALSE))</f>
        <v>サービス提供責任者</v>
      </c>
      <c r="F50" s="160"/>
      <c r="G50" s="160"/>
      <c r="H50" s="160"/>
      <c r="I50" s="176" t="str">
        <f>IF(VLOOKUP($AK$1,選択肢!$A$1:$J$32,I55,FALSE)=0,"-",VLOOKUP($AK$1,選択肢!$A$1:$J$32,I55,FALSE))</f>
        <v>従業者</v>
      </c>
      <c r="J50" s="185"/>
      <c r="K50" s="185"/>
      <c r="L50" s="185"/>
      <c r="M50" s="185"/>
      <c r="N50" s="206"/>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149"/>
    </row>
    <row r="51" spans="1:40" ht="18" customHeight="1">
      <c r="A51" s="149"/>
      <c r="B51" s="155"/>
      <c r="C51" s="153" t="s">
        <v>216</v>
      </c>
      <c r="D51" s="153" t="s">
        <v>217</v>
      </c>
      <c r="E51" s="161" t="s">
        <v>216</v>
      </c>
      <c r="F51" s="161" t="s">
        <v>217</v>
      </c>
      <c r="G51" s="161"/>
      <c r="H51" s="161"/>
      <c r="I51" s="153" t="s">
        <v>216</v>
      </c>
      <c r="J51" s="154"/>
      <c r="K51" s="188"/>
      <c r="L51" s="153" t="s">
        <v>217</v>
      </c>
      <c r="M51" s="154"/>
      <c r="N51" s="188"/>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49"/>
    </row>
    <row r="52" spans="1:40" ht="18" customHeight="1">
      <c r="A52" s="149"/>
      <c r="B52" s="161" t="s">
        <v>218</v>
      </c>
      <c r="C52" s="161">
        <f>COUNTIFS($B$11:$B$30,C$50,$C$11:$C$30,"A",$E$11:$E$30,"*")</f>
        <v>1</v>
      </c>
      <c r="D52" s="161">
        <f>COUNTIFS($B$11:$B$30,C$50,$C$11:$C$30,"B",$E$11:$E$30,"*")</f>
        <v>0</v>
      </c>
      <c r="E52" s="161">
        <f>COUNTIFS($B$11:$B$30,E$50,$C$11:$C$30,"A",$E$11:$E$30,"*")</f>
        <v>0</v>
      </c>
      <c r="F52" s="153">
        <f>COUNTIFS($B$11:$B$30,E$50,$C$11:$C$30,"B",$E$11:$E$30,"*")</f>
        <v>1</v>
      </c>
      <c r="G52" s="154"/>
      <c r="H52" s="188"/>
      <c r="I52" s="153">
        <f>COUNTIFS($B$11:$B$30,I$50,$C$11:$C$30,"A",$E$11:$E$30,"*")</f>
        <v>0</v>
      </c>
      <c r="J52" s="154"/>
      <c r="K52" s="188"/>
      <c r="L52" s="153">
        <f>COUNTIFS($B$11:$B$30,I$50,$C$11:$C$30,"B",$E$11:$E$30,"*")</f>
        <v>0</v>
      </c>
      <c r="M52" s="154"/>
      <c r="N52" s="188"/>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49"/>
    </row>
    <row r="53" spans="1:40" ht="18" customHeight="1">
      <c r="A53" s="149"/>
      <c r="B53" s="160" t="s">
        <v>220</v>
      </c>
      <c r="C53" s="177"/>
      <c r="D53" s="177"/>
      <c r="E53" s="161">
        <f>COUNTIFS($B$11:$B$30,E$50,$C$11:$C$30,"C",$E$11:$E$30,"*")</f>
        <v>1</v>
      </c>
      <c r="F53" s="153">
        <f>COUNTIFS($B$11:$B$30,E$50,$C$11:$C$30,"D",$E$11:$E$30,"*")</f>
        <v>0</v>
      </c>
      <c r="G53" s="154"/>
      <c r="H53" s="188"/>
      <c r="I53" s="153">
        <f>COUNTIFS($B$11:$B$30,I$50,$C$11:$C$30,"C",$E$11:$E$30,"*")</f>
        <v>2</v>
      </c>
      <c r="J53" s="154"/>
      <c r="K53" s="188"/>
      <c r="L53" s="153">
        <f>COUNTIFS($B$11:$B$30,I$50,$C$11:$C$30,"D",$E$11:$E$30,"*")</f>
        <v>5</v>
      </c>
      <c r="M53" s="154"/>
      <c r="N53" s="188"/>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49"/>
    </row>
    <row r="54" spans="1:40" ht="18" customHeight="1">
      <c r="A54" s="149"/>
      <c r="B54" s="160" t="s">
        <v>221</v>
      </c>
      <c r="C54" s="178"/>
      <c r="D54" s="186"/>
      <c r="E54" s="153">
        <f>IF($AK$3="４週",SUMIFS($AK$11:$AK$30,$B$11:$B$30,E50)/4/$AH$5,IF($AK$3="歴月",SUMIFS($AK$11:$AK$30,$B$11:$B$30,E50)/$AL$5,"記載する期間を選択してください"))</f>
        <v>0</v>
      </c>
      <c r="F54" s="154"/>
      <c r="G54" s="154"/>
      <c r="H54" s="188"/>
      <c r="I54" s="153">
        <f>IF($AK$3="４週",SUMIFS($AK$11:$AK$30,$B$11:$B$30,I50)/4/$AH$5,IF($AK$3="歴月",SUMIFS($AK$11:$AK$30,$B$11:$B$30,I50)/$AL$5,"記載する期間を選択してください"))</f>
        <v>0</v>
      </c>
      <c r="J54" s="154"/>
      <c r="K54" s="154"/>
      <c r="L54" s="154"/>
      <c r="M54" s="154"/>
      <c r="N54" s="188"/>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49"/>
    </row>
    <row r="55" spans="1:40" ht="5.0999999999999996" customHeight="1">
      <c r="A55" s="149"/>
      <c r="B55" s="145"/>
      <c r="C55" s="179">
        <v>2</v>
      </c>
      <c r="D55" s="179"/>
      <c r="E55" s="179">
        <v>3</v>
      </c>
      <c r="F55" s="179"/>
      <c r="G55" s="179"/>
      <c r="H55" s="179"/>
      <c r="I55" s="179">
        <v>4</v>
      </c>
      <c r="J55" s="179"/>
      <c r="K55" s="179"/>
      <c r="L55" s="179"/>
      <c r="M55" s="179"/>
      <c r="N55" s="179"/>
      <c r="O55" s="179">
        <v>5</v>
      </c>
      <c r="P55" s="179"/>
      <c r="Q55" s="179"/>
      <c r="R55" s="179"/>
      <c r="S55" s="179"/>
      <c r="T55" s="179"/>
      <c r="U55" s="179">
        <v>6</v>
      </c>
      <c r="V55" s="179"/>
      <c r="W55" s="179"/>
      <c r="X55" s="179"/>
      <c r="Y55" s="179"/>
      <c r="Z55" s="179"/>
      <c r="AA55" s="179">
        <v>7</v>
      </c>
      <c r="AB55" s="179"/>
      <c r="AC55" s="179"/>
      <c r="AD55" s="179"/>
      <c r="AE55" s="179"/>
      <c r="AF55" s="179"/>
      <c r="AG55" s="179">
        <v>8</v>
      </c>
      <c r="AH55" s="179"/>
      <c r="AI55" s="179"/>
      <c r="AJ55" s="179"/>
      <c r="AK55" s="179"/>
      <c r="AL55" s="179">
        <v>9</v>
      </c>
      <c r="AM55" s="162"/>
      <c r="AN55" s="149"/>
    </row>
    <row r="56" spans="1:40" ht="15" customHeight="1">
      <c r="A56" s="147" t="s">
        <v>149</v>
      </c>
      <c r="B56" s="168"/>
      <c r="C56" s="168"/>
      <c r="D56" s="168"/>
      <c r="E56" s="168"/>
      <c r="F56" s="195"/>
      <c r="G56" s="168"/>
      <c r="H56" s="179"/>
      <c r="I56" s="179"/>
      <c r="J56" s="179"/>
      <c r="K56" s="179"/>
      <c r="L56" s="179"/>
      <c r="M56" s="179"/>
      <c r="N56" s="179"/>
      <c r="O56" s="179"/>
      <c r="P56" s="179"/>
      <c r="Q56" s="179"/>
      <c r="R56" s="179">
        <v>6</v>
      </c>
      <c r="S56" s="179"/>
      <c r="T56" s="179"/>
      <c r="U56" s="179"/>
      <c r="V56" s="179"/>
      <c r="W56" s="179"/>
      <c r="X56" s="179">
        <v>7</v>
      </c>
      <c r="Y56" s="179"/>
      <c r="Z56" s="179"/>
      <c r="AA56" s="179"/>
      <c r="AB56" s="179"/>
      <c r="AC56" s="179"/>
      <c r="AD56" s="179">
        <v>8</v>
      </c>
      <c r="AE56" s="179"/>
      <c r="AF56" s="179"/>
      <c r="AG56" s="227"/>
      <c r="AH56" s="227"/>
      <c r="AI56" s="227"/>
      <c r="AJ56" s="227">
        <v>9</v>
      </c>
      <c r="AK56" s="179"/>
      <c r="AL56" s="179"/>
      <c r="AM56" s="149"/>
    </row>
    <row r="57" spans="1:40" s="147" customFormat="1" ht="15" customHeight="1">
      <c r="A57" s="147" t="s">
        <v>50</v>
      </c>
      <c r="B57" s="156"/>
      <c r="C57" s="156"/>
      <c r="D57" s="156"/>
      <c r="E57" s="156"/>
      <c r="F57" s="156"/>
      <c r="G57" s="156"/>
      <c r="H57" s="157"/>
      <c r="I57" s="157"/>
      <c r="J57" s="157"/>
      <c r="K57" s="157"/>
      <c r="L57" s="157"/>
      <c r="M57" s="157"/>
    </row>
    <row r="58" spans="1:40" s="147" customFormat="1" ht="15" customHeight="1">
      <c r="A58" s="147" t="s">
        <v>150</v>
      </c>
      <c r="B58" s="156"/>
      <c r="C58" s="156"/>
      <c r="D58" s="156"/>
      <c r="E58" s="156"/>
      <c r="F58" s="156"/>
      <c r="G58" s="156"/>
      <c r="H58" s="157"/>
      <c r="I58" s="157"/>
      <c r="J58" s="157"/>
      <c r="K58" s="157"/>
      <c r="L58" s="157"/>
      <c r="M58" s="157"/>
    </row>
    <row r="59" spans="1:40" s="147" customFormat="1" ht="15" customHeight="1">
      <c r="A59" s="147" t="s">
        <v>40</v>
      </c>
      <c r="B59" s="156"/>
      <c r="C59" s="156"/>
      <c r="D59" s="156"/>
      <c r="E59" s="156"/>
      <c r="F59" s="156"/>
      <c r="G59" s="156"/>
      <c r="H59" s="157"/>
      <c r="I59" s="157"/>
      <c r="J59" s="157"/>
      <c r="K59" s="157"/>
      <c r="L59" s="157"/>
      <c r="M59" s="157"/>
    </row>
    <row r="60" spans="1:40" s="147" customFormat="1" ht="15" customHeight="1">
      <c r="A60" s="147" t="s">
        <v>151</v>
      </c>
      <c r="B60" s="156"/>
      <c r="C60" s="156"/>
      <c r="D60" s="156"/>
      <c r="E60" s="156"/>
      <c r="F60" s="156"/>
      <c r="G60" s="156"/>
      <c r="H60" s="157"/>
      <c r="I60" s="157"/>
      <c r="J60" s="157"/>
      <c r="K60" s="157"/>
      <c r="L60" s="157"/>
      <c r="M60" s="157"/>
    </row>
    <row r="61" spans="1:40" ht="15" customHeight="1">
      <c r="A61" s="147" t="s">
        <v>152</v>
      </c>
      <c r="B61" s="169"/>
      <c r="C61" s="147"/>
      <c r="D61" s="147"/>
      <c r="E61" s="147"/>
      <c r="F61" s="147"/>
      <c r="G61" s="147"/>
    </row>
    <row r="62" spans="1:40" ht="15" customHeight="1">
      <c r="A62" s="147" t="s">
        <v>153</v>
      </c>
      <c r="B62" s="169"/>
      <c r="C62" s="147"/>
      <c r="D62" s="147"/>
      <c r="E62" s="147"/>
      <c r="F62" s="147"/>
      <c r="G62" s="147"/>
    </row>
    <row r="63" spans="1:40" ht="15" customHeight="1">
      <c r="A63" s="147"/>
      <c r="B63" s="161" t="s">
        <v>154</v>
      </c>
      <c r="C63" s="161" t="s">
        <v>155</v>
      </c>
      <c r="D63" s="161"/>
      <c r="E63" s="161"/>
      <c r="F63" s="147"/>
      <c r="G63" s="147"/>
    </row>
    <row r="64" spans="1:40" ht="15" customHeight="1">
      <c r="A64" s="147"/>
      <c r="B64" s="170" t="s">
        <v>158</v>
      </c>
      <c r="C64" s="180" t="s">
        <v>159</v>
      </c>
      <c r="D64" s="180"/>
      <c r="E64" s="180"/>
      <c r="F64" s="147"/>
      <c r="G64" s="147"/>
    </row>
    <row r="65" spans="1:7" ht="15" customHeight="1">
      <c r="A65" s="147"/>
      <c r="B65" s="170" t="s">
        <v>160</v>
      </c>
      <c r="C65" s="180" t="s">
        <v>161</v>
      </c>
      <c r="D65" s="180"/>
      <c r="E65" s="180"/>
      <c r="F65" s="147"/>
      <c r="G65" s="147"/>
    </row>
    <row r="66" spans="1:7" ht="15" customHeight="1">
      <c r="A66" s="147"/>
      <c r="B66" s="170" t="s">
        <v>162</v>
      </c>
      <c r="C66" s="180" t="s">
        <v>163</v>
      </c>
      <c r="D66" s="180"/>
      <c r="E66" s="180"/>
      <c r="F66" s="147"/>
      <c r="G66" s="147"/>
    </row>
    <row r="67" spans="1:7" ht="15" customHeight="1">
      <c r="A67" s="147"/>
      <c r="B67" s="170" t="s">
        <v>165</v>
      </c>
      <c r="C67" s="180" t="s">
        <v>166</v>
      </c>
      <c r="D67" s="180"/>
      <c r="E67" s="180"/>
      <c r="F67" s="147"/>
      <c r="G67" s="147"/>
    </row>
    <row r="68" spans="1:7" ht="15" customHeight="1">
      <c r="A68" s="147"/>
      <c r="B68" s="147" t="s">
        <v>167</v>
      </c>
      <c r="C68" s="147"/>
      <c r="D68" s="147"/>
      <c r="E68" s="147"/>
      <c r="F68" s="147"/>
      <c r="G68" s="147"/>
    </row>
    <row r="69" spans="1:7" ht="15" customHeight="1">
      <c r="A69" s="147"/>
      <c r="B69" s="147" t="s">
        <v>29</v>
      </c>
      <c r="C69" s="147"/>
      <c r="D69" s="147"/>
      <c r="E69" s="147"/>
      <c r="F69" s="147"/>
      <c r="G69" s="147"/>
    </row>
    <row r="70" spans="1:7" ht="15" customHeight="1">
      <c r="A70" s="147"/>
      <c r="B70" s="147" t="s">
        <v>168</v>
      </c>
      <c r="C70" s="147"/>
      <c r="D70" s="147"/>
      <c r="E70" s="147"/>
      <c r="F70" s="147"/>
      <c r="G70" s="147"/>
    </row>
    <row r="71" spans="1:7" ht="15" customHeight="1">
      <c r="A71" s="147" t="s">
        <v>169</v>
      </c>
      <c r="B71" s="169"/>
      <c r="C71" s="147"/>
      <c r="D71" s="147"/>
      <c r="E71" s="147"/>
      <c r="F71" s="147"/>
      <c r="G71" s="147"/>
    </row>
    <row r="72" spans="1:7" ht="15" customHeight="1">
      <c r="A72" s="147" t="s">
        <v>2</v>
      </c>
      <c r="B72" s="169"/>
      <c r="C72" s="147"/>
      <c r="D72" s="147"/>
      <c r="E72" s="147"/>
      <c r="F72" s="147"/>
      <c r="G72" s="147"/>
    </row>
    <row r="73" spans="1:7" ht="15" customHeight="1">
      <c r="A73" s="147" t="s">
        <v>170</v>
      </c>
      <c r="B73" s="169"/>
      <c r="C73" s="147"/>
      <c r="D73" s="147"/>
      <c r="E73" s="147"/>
      <c r="F73" s="147"/>
      <c r="G73" s="147"/>
    </row>
    <row r="74" spans="1:7" ht="15" customHeight="1">
      <c r="A74" s="147" t="s">
        <v>171</v>
      </c>
      <c r="B74" s="169"/>
      <c r="C74" s="147"/>
      <c r="D74" s="147"/>
      <c r="E74" s="147"/>
      <c r="F74" s="147"/>
      <c r="G74" s="147"/>
    </row>
    <row r="75" spans="1:7" ht="15" customHeight="1">
      <c r="A75" s="147" t="s">
        <v>172</v>
      </c>
      <c r="B75" s="169"/>
      <c r="C75" s="147"/>
      <c r="D75" s="147"/>
      <c r="E75" s="147"/>
      <c r="F75" s="147"/>
      <c r="G75" s="147"/>
    </row>
    <row r="76" spans="1:7" ht="15" customHeight="1">
      <c r="A76" s="147" t="s">
        <v>173</v>
      </c>
      <c r="B76" s="169"/>
      <c r="C76" s="147"/>
      <c r="D76" s="147"/>
      <c r="E76" s="147"/>
      <c r="F76" s="147"/>
      <c r="G76" s="147"/>
    </row>
    <row r="77" spans="1:7" ht="15" customHeight="1">
      <c r="A77" s="147"/>
      <c r="B77" s="147" t="s">
        <v>91</v>
      </c>
      <c r="C77" s="147"/>
      <c r="D77" s="147"/>
      <c r="E77" s="147"/>
      <c r="F77" s="147"/>
      <c r="G77" s="147"/>
    </row>
    <row r="78" spans="1:7" ht="15" customHeight="1">
      <c r="A78" s="147"/>
      <c r="B78" s="147" t="s">
        <v>174</v>
      </c>
      <c r="C78" s="147"/>
      <c r="D78" s="147"/>
      <c r="E78" s="147"/>
      <c r="F78" s="147"/>
      <c r="G78" s="147"/>
    </row>
    <row r="79" spans="1:7" ht="15" customHeight="1">
      <c r="A79" s="147" t="s">
        <v>119</v>
      </c>
      <c r="B79" s="169"/>
      <c r="C79" s="147"/>
      <c r="D79" s="147"/>
      <c r="E79" s="147"/>
      <c r="F79" s="147"/>
      <c r="G79" s="147"/>
    </row>
    <row r="80" spans="1:7" ht="15" customHeight="1">
      <c r="A80" s="147" t="s">
        <v>175</v>
      </c>
      <c r="B80" s="169"/>
      <c r="C80" s="147"/>
      <c r="D80" s="147"/>
      <c r="E80" s="147"/>
      <c r="F80" s="147"/>
      <c r="G80" s="147"/>
    </row>
    <row r="81" spans="1:7" ht="15" customHeight="1">
      <c r="A81" s="147" t="s">
        <v>176</v>
      </c>
      <c r="B81" s="169"/>
      <c r="C81" s="147"/>
      <c r="D81" s="147"/>
      <c r="E81" s="147"/>
      <c r="F81" s="147"/>
      <c r="G81" s="147"/>
    </row>
    <row r="82" spans="1:7" ht="15" customHeight="1">
      <c r="A82" s="147" t="s">
        <v>177</v>
      </c>
      <c r="B82" s="169"/>
      <c r="C82" s="147"/>
      <c r="D82" s="147"/>
      <c r="E82" s="147"/>
      <c r="F82" s="147"/>
      <c r="G82" s="147"/>
    </row>
    <row r="83" spans="1:7" ht="15" customHeight="1">
      <c r="A83" s="147" t="s">
        <v>178</v>
      </c>
      <c r="B83" s="169"/>
      <c r="C83" s="147"/>
      <c r="D83" s="147"/>
      <c r="E83" s="147"/>
      <c r="F83" s="147"/>
      <c r="G83" s="147"/>
    </row>
    <row r="84" spans="1:7" ht="15" customHeight="1">
      <c r="A84" s="147" t="s">
        <v>56</v>
      </c>
      <c r="B84" s="169"/>
      <c r="C84" s="147"/>
      <c r="D84" s="147"/>
      <c r="E84" s="147"/>
      <c r="F84" s="147"/>
      <c r="G84" s="147"/>
    </row>
    <row r="85" spans="1:7" ht="15" customHeight="1">
      <c r="A85" s="147" t="s">
        <v>180</v>
      </c>
      <c r="B85" s="169"/>
      <c r="C85" s="147"/>
      <c r="D85" s="147"/>
      <c r="E85" s="147"/>
      <c r="F85" s="147"/>
      <c r="G85" s="147"/>
    </row>
    <row r="86" spans="1:7" ht="15" customHeight="1">
      <c r="A86" s="147" t="s">
        <v>181</v>
      </c>
      <c r="B86" s="169"/>
      <c r="C86" s="147"/>
      <c r="D86" s="147"/>
      <c r="E86" s="147"/>
      <c r="F86" s="147"/>
      <c r="G86" s="147"/>
    </row>
  </sheetData>
  <mergeCells count="134">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F41:H41"/>
    <mergeCell ref="I41:K41"/>
    <mergeCell ref="Q41:AG41"/>
    <mergeCell ref="AH41:AI41"/>
    <mergeCell ref="AK41:AL41"/>
    <mergeCell ref="A42:C42"/>
    <mergeCell ref="F42:H42"/>
    <mergeCell ref="I42:K42"/>
    <mergeCell ref="Q42:AG42"/>
    <mergeCell ref="AH42:AI42"/>
    <mergeCell ref="AK42:AL42"/>
    <mergeCell ref="N43:AG43"/>
    <mergeCell ref="AH43:AL43"/>
    <mergeCell ref="AM43:AN43"/>
    <mergeCell ref="I44:K44"/>
    <mergeCell ref="X44:Y44"/>
    <mergeCell ref="M47:AN47"/>
    <mergeCell ref="C50:D50"/>
    <mergeCell ref="E50:H50"/>
    <mergeCell ref="I50:N50"/>
    <mergeCell ref="O50:T50"/>
    <mergeCell ref="U50:Z50"/>
    <mergeCell ref="AA50:AF50"/>
    <mergeCell ref="AG50:AK50"/>
    <mergeCell ref="AL50:AM50"/>
    <mergeCell ref="F51:H51"/>
    <mergeCell ref="I51:K51"/>
    <mergeCell ref="L51:N51"/>
    <mergeCell ref="O51:Q51"/>
    <mergeCell ref="R51:T51"/>
    <mergeCell ref="U51:W51"/>
    <mergeCell ref="X51:Z51"/>
    <mergeCell ref="AA51:AC51"/>
    <mergeCell ref="AD51:AF51"/>
    <mergeCell ref="AG51:AI51"/>
    <mergeCell ref="AJ51:AK51"/>
    <mergeCell ref="F52:H52"/>
    <mergeCell ref="I52:K52"/>
    <mergeCell ref="L52:N52"/>
    <mergeCell ref="O52:Q52"/>
    <mergeCell ref="R52:T52"/>
    <mergeCell ref="U52:W52"/>
    <mergeCell ref="X52:Z52"/>
    <mergeCell ref="AA52:AC52"/>
    <mergeCell ref="AD52:AF52"/>
    <mergeCell ref="AG52:AI52"/>
    <mergeCell ref="AJ52:AK52"/>
    <mergeCell ref="F53:H53"/>
    <mergeCell ref="I53:K53"/>
    <mergeCell ref="L53:N53"/>
    <mergeCell ref="O53:Q53"/>
    <mergeCell ref="R53:T53"/>
    <mergeCell ref="U53:W53"/>
    <mergeCell ref="X53:Z53"/>
    <mergeCell ref="AA53:AC53"/>
    <mergeCell ref="AD53:AF53"/>
    <mergeCell ref="AG53:AI53"/>
    <mergeCell ref="AJ53:AK53"/>
    <mergeCell ref="C54:D54"/>
    <mergeCell ref="E54:H54"/>
    <mergeCell ref="I54:N54"/>
    <mergeCell ref="O54:T54"/>
    <mergeCell ref="U54:Z54"/>
    <mergeCell ref="AA54:AF54"/>
    <mergeCell ref="AG54:AK54"/>
    <mergeCell ref="AL54:AM54"/>
    <mergeCell ref="C63:E63"/>
    <mergeCell ref="C64:E64"/>
    <mergeCell ref="C65:E65"/>
    <mergeCell ref="C66:E66"/>
    <mergeCell ref="C67:E67"/>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0" sqref="B13: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whole" operator="greaterThanOrEqual" allowBlank="1" showDropDown="0" showInputMessage="1" showErrorMessage="1" sqref="D40:F41">
      <formula1>0</formula1>
    </dataValidation>
    <dataValidation operator="greaterThanOrEqual" allowBlank="1" showDropDown="0" showInputMessage="1" showErrorMessage="1" sqref="X38 I47:I48 U38 I34:I37 L34:L36 L47:L48"/>
    <dataValidation type="list" allowBlank="1" showDropDown="0" showInputMessage="1" showErrorMessage="1" sqref="C11:C30">
      <formula1>"A,B,C,D"</formula1>
    </dataValidation>
    <dataValidation type="list" allowBlank="1" showDropDown="0" showInputMessage="1" showErrorMessage="1" sqref="M40:M43 X44:Y44">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71" fitToWidth="0" fitToHeight="0" orientation="landscape" usePrinterDefaults="1" r:id="rId1"/>
  <headerFooter alignWithMargins="0">
    <oddHeader>&amp;L&amp;"ＭＳ ゴシック,標準"&amp;10（参考様式）</oddHeader>
  </headerFooter>
  <rowBreaks count="1" manualBreakCount="1">
    <brk id="36"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3"/>
  <dimension ref="A1:AN83"/>
  <sheetViews>
    <sheetView showGridLines="0" view="pageBreakPreview" zoomScaleSheetLayoutView="100" workbookViewId="0">
      <selection activeCell="AD29" sqref="AD29"/>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71"/>
      <c r="D1" s="171"/>
      <c r="E1" s="171"/>
      <c r="F1" s="171"/>
      <c r="G1" s="171"/>
      <c r="H1" s="171"/>
      <c r="I1" s="171"/>
      <c r="J1" s="171"/>
      <c r="K1" s="171"/>
      <c r="L1" s="171"/>
      <c r="M1" s="171"/>
      <c r="N1" s="171"/>
      <c r="O1" s="171"/>
      <c r="P1" s="171"/>
      <c r="Q1" s="171"/>
      <c r="R1" s="171"/>
      <c r="S1" s="171"/>
      <c r="T1" s="171"/>
      <c r="U1" s="171"/>
      <c r="V1" s="171"/>
      <c r="W1" s="171"/>
      <c r="X1" s="157"/>
      <c r="Y1" s="157"/>
      <c r="Z1" s="149"/>
      <c r="AA1" s="149"/>
      <c r="AB1" s="149"/>
      <c r="AC1" s="149"/>
      <c r="AD1" s="223"/>
      <c r="AE1" s="223"/>
      <c r="AF1" s="223"/>
      <c r="AG1" s="223"/>
      <c r="AH1" s="223"/>
      <c r="AI1" s="222" t="s">
        <v>122</v>
      </c>
      <c r="AJ1" s="222"/>
      <c r="AK1" s="234" t="s">
        <v>164</v>
      </c>
      <c r="AL1" s="234"/>
      <c r="AM1" s="234"/>
      <c r="AN1" s="234"/>
    </row>
    <row r="2" spans="1:40" ht="18" customHeight="1">
      <c r="A2" s="149"/>
      <c r="B2" s="162"/>
      <c r="C2" s="162"/>
      <c r="D2" s="162"/>
      <c r="E2" s="162"/>
      <c r="F2" s="162"/>
      <c r="G2" s="162"/>
      <c r="H2" s="162"/>
      <c r="I2" s="162"/>
      <c r="J2" s="162"/>
      <c r="K2" s="162"/>
      <c r="L2" s="162"/>
      <c r="M2" s="196">
        <v>2024</v>
      </c>
      <c r="N2" s="196"/>
      <c r="O2" s="196"/>
      <c r="P2" s="196"/>
      <c r="Q2" s="216" t="s">
        <v>125</v>
      </c>
      <c r="R2" s="216"/>
      <c r="S2" s="196">
        <v>5</v>
      </c>
      <c r="T2" s="196"/>
      <c r="U2" s="216" t="s">
        <v>126</v>
      </c>
      <c r="V2" s="216"/>
      <c r="W2" s="162"/>
      <c r="X2" s="162"/>
      <c r="Y2" s="162"/>
      <c r="Z2" s="149"/>
      <c r="AA2" s="149"/>
      <c r="AC2" s="222"/>
      <c r="AD2" s="162"/>
      <c r="AE2" s="162"/>
      <c r="AF2" s="162"/>
      <c r="AG2" s="162"/>
      <c r="AH2" s="162"/>
      <c r="AI2" s="222" t="s">
        <v>127</v>
      </c>
      <c r="AJ2" s="222"/>
      <c r="AK2" s="235"/>
      <c r="AL2" s="235"/>
      <c r="AM2" s="235"/>
      <c r="AN2" s="235"/>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220"/>
      <c r="Z3" s="220"/>
      <c r="AA3" s="220"/>
      <c r="AB3" s="149"/>
      <c r="AC3" s="220"/>
      <c r="AD3" s="220"/>
      <c r="AE3" s="220"/>
      <c r="AF3" s="220"/>
      <c r="AG3" s="220"/>
      <c r="AH3" s="220"/>
      <c r="AI3" s="224" t="s">
        <v>128</v>
      </c>
      <c r="AJ3" s="222"/>
      <c r="AK3" s="236" t="s">
        <v>184</v>
      </c>
      <c r="AL3" s="236"/>
      <c r="AM3" s="236"/>
      <c r="AN3" s="236"/>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220"/>
      <c r="Z4" s="220"/>
      <c r="AA4" s="220"/>
      <c r="AB4" s="149"/>
      <c r="AC4" s="220"/>
      <c r="AD4" s="220"/>
      <c r="AE4" s="220"/>
      <c r="AF4" s="220"/>
      <c r="AG4" s="220"/>
      <c r="AH4" s="220"/>
      <c r="AI4" s="224" t="s">
        <v>129</v>
      </c>
      <c r="AJ4" s="222"/>
      <c r="AK4" s="236"/>
      <c r="AL4" s="236"/>
      <c r="AM4" s="236"/>
      <c r="AN4" s="236"/>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220"/>
      <c r="Z5" s="220"/>
      <c r="AA5" s="220"/>
      <c r="AB5" s="149"/>
      <c r="AC5" s="220"/>
      <c r="AD5" s="220"/>
      <c r="AE5" s="220"/>
      <c r="AF5" s="220"/>
      <c r="AG5" s="224" t="s">
        <v>130</v>
      </c>
      <c r="AH5" s="228">
        <v>40</v>
      </c>
      <c r="AI5" s="228"/>
      <c r="AJ5" s="228"/>
      <c r="AK5" s="220" t="s">
        <v>131</v>
      </c>
      <c r="AL5" s="239"/>
      <c r="AM5" s="220" t="s">
        <v>132</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62"/>
      <c r="Y6" s="162"/>
      <c r="Z6" s="162"/>
      <c r="AA6" s="162"/>
      <c r="AB6" s="162"/>
      <c r="AC6" s="162"/>
      <c r="AD6" s="162"/>
      <c r="AE6" s="162"/>
      <c r="AF6" s="162"/>
      <c r="AG6" s="162"/>
      <c r="AH6" s="162"/>
      <c r="AI6" s="162"/>
      <c r="AJ6" s="162"/>
      <c r="AK6" s="162"/>
      <c r="AL6" s="162"/>
      <c r="AM6" s="149"/>
      <c r="AN6" s="149"/>
    </row>
    <row r="7" spans="1:40" ht="15" customHeight="1">
      <c r="A7" s="151" t="s">
        <v>133</v>
      </c>
      <c r="B7" s="163" t="s">
        <v>117</v>
      </c>
      <c r="C7" s="172" t="s">
        <v>134</v>
      </c>
      <c r="D7" s="161" t="s">
        <v>136</v>
      </c>
      <c r="E7" s="153" t="s">
        <v>137</v>
      </c>
      <c r="F7" s="189" t="s">
        <v>139</v>
      </c>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206" t="s">
        <v>140</v>
      </c>
      <c r="AL7" s="160" t="s">
        <v>141</v>
      </c>
      <c r="AM7" s="243" t="s">
        <v>3</v>
      </c>
      <c r="AN7" s="243"/>
    </row>
    <row r="8" spans="1:40" ht="15" customHeight="1">
      <c r="A8" s="151"/>
      <c r="B8" s="164"/>
      <c r="C8" s="173"/>
      <c r="D8" s="161"/>
      <c r="E8" s="153"/>
      <c r="F8" s="161" t="s">
        <v>143</v>
      </c>
      <c r="G8" s="161"/>
      <c r="H8" s="161"/>
      <c r="I8" s="161"/>
      <c r="J8" s="161"/>
      <c r="K8" s="161"/>
      <c r="L8" s="161"/>
      <c r="M8" s="161" t="s">
        <v>144</v>
      </c>
      <c r="N8" s="161"/>
      <c r="O8" s="161"/>
      <c r="P8" s="161"/>
      <c r="Q8" s="161"/>
      <c r="R8" s="161"/>
      <c r="S8" s="161"/>
      <c r="T8" s="161" t="s">
        <v>145</v>
      </c>
      <c r="U8" s="161"/>
      <c r="V8" s="161"/>
      <c r="W8" s="161"/>
      <c r="X8" s="161"/>
      <c r="Y8" s="161"/>
      <c r="Z8" s="161"/>
      <c r="AA8" s="161" t="s">
        <v>146</v>
      </c>
      <c r="AB8" s="161"/>
      <c r="AC8" s="161"/>
      <c r="AD8" s="161"/>
      <c r="AE8" s="161"/>
      <c r="AF8" s="161"/>
      <c r="AG8" s="161"/>
      <c r="AH8" s="161" t="s">
        <v>147</v>
      </c>
      <c r="AI8" s="161"/>
      <c r="AJ8" s="161"/>
      <c r="AK8" s="206"/>
      <c r="AL8" s="160"/>
      <c r="AM8" s="243"/>
      <c r="AN8" s="243"/>
    </row>
    <row r="9" spans="1:40" ht="15" customHeight="1">
      <c r="A9" s="151"/>
      <c r="B9" s="165" t="s">
        <v>185</v>
      </c>
      <c r="C9" s="173"/>
      <c r="D9" s="161"/>
      <c r="E9" s="153"/>
      <c r="F9" s="190">
        <f>DATE($M$2,$S$2,1)</f>
        <v>45413</v>
      </c>
      <c r="G9" s="190">
        <f>DATE($M$2,$S$2,2)</f>
        <v>45414</v>
      </c>
      <c r="H9" s="190">
        <f>DATE($M$2,$S$2,3)</f>
        <v>45415</v>
      </c>
      <c r="I9" s="190">
        <f>DATE($M$2,$S$2,4)</f>
        <v>45416</v>
      </c>
      <c r="J9" s="190">
        <f>DATE($M$2,$S$2,5)</f>
        <v>45417</v>
      </c>
      <c r="K9" s="190">
        <f>DATE($M$2,$S$2,6)</f>
        <v>45418</v>
      </c>
      <c r="L9" s="190">
        <f>DATE($M$2,$S$2,7)</f>
        <v>45419</v>
      </c>
      <c r="M9" s="190">
        <f>DATE($M$2,$S$2,8)</f>
        <v>45420</v>
      </c>
      <c r="N9" s="190">
        <f>DATE($M$2,$S$2,9)</f>
        <v>45421</v>
      </c>
      <c r="O9" s="190">
        <f>DATE($M$2,$S$2,10)</f>
        <v>45422</v>
      </c>
      <c r="P9" s="190">
        <f>DATE($M$2,$S$2,11)</f>
        <v>45423</v>
      </c>
      <c r="Q9" s="190">
        <f>DATE($M$2,$S$2,12)</f>
        <v>45424</v>
      </c>
      <c r="R9" s="190">
        <f>DATE($M$2,$S$2,13)</f>
        <v>45425</v>
      </c>
      <c r="S9" s="190">
        <f>DATE($M$2,$S$2,14)</f>
        <v>45426</v>
      </c>
      <c r="T9" s="190">
        <f>DATE($M$2,$S$2,15)</f>
        <v>45427</v>
      </c>
      <c r="U9" s="190">
        <f>DATE($M$2,$S$2,16)</f>
        <v>45428</v>
      </c>
      <c r="V9" s="190">
        <f>DATE($M$2,$S$2,17)</f>
        <v>45429</v>
      </c>
      <c r="W9" s="190">
        <f>DATE($M$2,$S$2,18)</f>
        <v>45430</v>
      </c>
      <c r="X9" s="190">
        <f>DATE($M$2,$S$2,19)</f>
        <v>45431</v>
      </c>
      <c r="Y9" s="190">
        <f>DATE($M$2,$S$2,20)</f>
        <v>45432</v>
      </c>
      <c r="Z9" s="190">
        <f>DATE($M$2,$S$2,21)</f>
        <v>45433</v>
      </c>
      <c r="AA9" s="190">
        <f>DATE($M$2,$S$2,22)</f>
        <v>45434</v>
      </c>
      <c r="AB9" s="190">
        <f>DATE($M$2,$S$2,23)</f>
        <v>45435</v>
      </c>
      <c r="AC9" s="190">
        <f>DATE($M$2,$S$2,24)</f>
        <v>45436</v>
      </c>
      <c r="AD9" s="190">
        <f>DATE($M$2,$S$2,25)</f>
        <v>45437</v>
      </c>
      <c r="AE9" s="190">
        <f>DATE($M$2,$S$2,26)</f>
        <v>45438</v>
      </c>
      <c r="AF9" s="190">
        <f>DATE($M$2,$S$2,27)</f>
        <v>45439</v>
      </c>
      <c r="AG9" s="190">
        <f>DATE($M$2,$S$2,28)</f>
        <v>45440</v>
      </c>
      <c r="AH9" s="190">
        <f>IF(DAY(EOMONTH(F9,0))&lt;29,"",DATE($M$2,$S$2,29))</f>
        <v>45441</v>
      </c>
      <c r="AI9" s="190">
        <f>IF(DAY(EOMONTH(F9,0))&lt;30,"",DATE($M$2,$S$2,30))</f>
        <v>45442</v>
      </c>
      <c r="AJ9" s="190">
        <f>IF(DAY(EOMONTH(F9,0))&lt;31,"",DATE($M$2,$S$2,31))</f>
        <v>45443</v>
      </c>
      <c r="AK9" s="206"/>
      <c r="AL9" s="160"/>
      <c r="AM9" s="243"/>
      <c r="AN9" s="243"/>
    </row>
    <row r="10" spans="1:40" ht="15" customHeight="1">
      <c r="A10" s="151"/>
      <c r="B10" s="166"/>
      <c r="C10" s="174"/>
      <c r="D10" s="161"/>
      <c r="E10" s="153"/>
      <c r="F10" s="191">
        <f>DATE($M$2,$S$2,1)</f>
        <v>45413</v>
      </c>
      <c r="G10" s="191">
        <f>DATE($M$2,$S$2,2)</f>
        <v>45414</v>
      </c>
      <c r="H10" s="191">
        <f>DATE($M$2,$S$2,3)</f>
        <v>45415</v>
      </c>
      <c r="I10" s="191">
        <f>DATE($M$2,$S$2,4)</f>
        <v>45416</v>
      </c>
      <c r="J10" s="191">
        <f>DATE($M$2,$S$2,5)</f>
        <v>45417</v>
      </c>
      <c r="K10" s="191">
        <f>DATE($M$2,$S$2,6)</f>
        <v>45418</v>
      </c>
      <c r="L10" s="191">
        <f>DATE($M$2,$S$2,7)</f>
        <v>45419</v>
      </c>
      <c r="M10" s="191">
        <f>DATE($M$2,$S$2,8)</f>
        <v>45420</v>
      </c>
      <c r="N10" s="191">
        <f>DATE($M$2,$S$2,9)</f>
        <v>45421</v>
      </c>
      <c r="O10" s="191">
        <f>DATE($M$2,$S$2,10)</f>
        <v>45422</v>
      </c>
      <c r="P10" s="191">
        <f>DATE($M$2,$S$2,11)</f>
        <v>45423</v>
      </c>
      <c r="Q10" s="191">
        <f>DATE($M$2,$S$2,12)</f>
        <v>45424</v>
      </c>
      <c r="R10" s="191">
        <f>DATE($M$2,$S$2,13)</f>
        <v>45425</v>
      </c>
      <c r="S10" s="191">
        <f>DATE($M$2,$S$2,14)</f>
        <v>45426</v>
      </c>
      <c r="T10" s="191">
        <f>DATE($M$2,$S$2,15)</f>
        <v>45427</v>
      </c>
      <c r="U10" s="191">
        <f>DATE($M$2,$S$2,16)</f>
        <v>45428</v>
      </c>
      <c r="V10" s="191">
        <f>DATE($M$2,$S$2,17)</f>
        <v>45429</v>
      </c>
      <c r="W10" s="191">
        <f>DATE($M$2,$S$2,18)</f>
        <v>45430</v>
      </c>
      <c r="X10" s="191">
        <f>DATE($M$2,$S$2,19)</f>
        <v>45431</v>
      </c>
      <c r="Y10" s="191">
        <f>DATE($M$2,$S$2,20)</f>
        <v>45432</v>
      </c>
      <c r="Z10" s="191">
        <f>DATE($M$2,$S$2,21)</f>
        <v>45433</v>
      </c>
      <c r="AA10" s="191">
        <f>DATE($M$2,$S$2,22)</f>
        <v>45434</v>
      </c>
      <c r="AB10" s="191">
        <f>DATE($M$2,$S$2,23)</f>
        <v>45435</v>
      </c>
      <c r="AC10" s="191">
        <f>DATE($M$2,$S$2,24)</f>
        <v>45436</v>
      </c>
      <c r="AD10" s="191">
        <f>DATE($M$2,$S$2,25)</f>
        <v>45437</v>
      </c>
      <c r="AE10" s="191">
        <f>DATE($M$2,$S$2,26)</f>
        <v>45438</v>
      </c>
      <c r="AF10" s="191">
        <f>DATE($M$2,$S$2,27)</f>
        <v>45439</v>
      </c>
      <c r="AG10" s="191">
        <f>DATE($M$2,$S$2,28)</f>
        <v>45440</v>
      </c>
      <c r="AH10" s="191">
        <f>IF(DAY(EOMONTH(F10,0))&lt;29,"",DATE($M$2,$S$2,29))</f>
        <v>45441</v>
      </c>
      <c r="AI10" s="191">
        <f>IF(DAY(EOMONTH(F10,0))&lt;30,"",DATE($M$2,$S$2,30))</f>
        <v>45442</v>
      </c>
      <c r="AJ10" s="191">
        <f>IF(DAY(EOMONTH(F10,0))&lt;31,"",DATE($M$2,$S$2,31))</f>
        <v>45443</v>
      </c>
      <c r="AK10" s="206"/>
      <c r="AL10" s="160"/>
      <c r="AM10" s="243"/>
      <c r="AN10" s="243"/>
    </row>
    <row r="11" spans="1:40" ht="18" customHeight="1">
      <c r="A11" s="152">
        <v>1</v>
      </c>
      <c r="B11" s="167" t="s">
        <v>186</v>
      </c>
      <c r="C11" s="175" t="s">
        <v>158</v>
      </c>
      <c r="D11" s="181"/>
      <c r="E11" s="187" t="s">
        <v>158</v>
      </c>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237"/>
      <c r="AL11" s="240"/>
      <c r="AM11" s="244"/>
      <c r="AN11" s="244"/>
    </row>
    <row r="12" spans="1:40" ht="18" customHeight="1">
      <c r="A12" s="152">
        <v>2</v>
      </c>
      <c r="B12" s="167" t="s">
        <v>114</v>
      </c>
      <c r="C12" s="175" t="s">
        <v>160</v>
      </c>
      <c r="D12" s="181"/>
      <c r="E12" s="187" t="s">
        <v>160</v>
      </c>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238">
        <f t="shared" ref="AK12:AK31" si="0">+SUM(F12:AJ12)</f>
        <v>0</v>
      </c>
      <c r="AL12" s="241">
        <f t="shared" ref="AL12:AL31" si="1">IF($AK$3="４週",AK12/4,AK12/(DAY(EOMONTH($F$9,0))/7))</f>
        <v>0</v>
      </c>
      <c r="AM12" s="244"/>
      <c r="AN12" s="244"/>
    </row>
    <row r="13" spans="1:40" ht="18" customHeight="1">
      <c r="A13" s="152">
        <v>3</v>
      </c>
      <c r="B13" s="167" t="s">
        <v>114</v>
      </c>
      <c r="C13" s="175" t="s">
        <v>162</v>
      </c>
      <c r="D13" s="181"/>
      <c r="E13" s="187" t="s">
        <v>162</v>
      </c>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238">
        <f t="shared" si="0"/>
        <v>0</v>
      </c>
      <c r="AL13" s="241">
        <f t="shared" si="1"/>
        <v>0</v>
      </c>
      <c r="AM13" s="244"/>
      <c r="AN13" s="244"/>
    </row>
    <row r="14" spans="1:40" ht="18" customHeight="1">
      <c r="A14" s="152">
        <v>4</v>
      </c>
      <c r="B14" s="167" t="s">
        <v>189</v>
      </c>
      <c r="C14" s="175" t="s">
        <v>162</v>
      </c>
      <c r="D14" s="181"/>
      <c r="E14" s="187" t="s">
        <v>165</v>
      </c>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238">
        <f t="shared" si="0"/>
        <v>0</v>
      </c>
      <c r="AL14" s="241">
        <f t="shared" si="1"/>
        <v>0</v>
      </c>
      <c r="AM14" s="244"/>
      <c r="AN14" s="244"/>
    </row>
    <row r="15" spans="1:40" ht="18" customHeight="1">
      <c r="A15" s="152">
        <v>5</v>
      </c>
      <c r="B15" s="167" t="s">
        <v>189</v>
      </c>
      <c r="C15" s="175" t="s">
        <v>162</v>
      </c>
      <c r="D15" s="181"/>
      <c r="E15" s="187" t="s">
        <v>190</v>
      </c>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238">
        <f t="shared" si="0"/>
        <v>0</v>
      </c>
      <c r="AL15" s="241">
        <f t="shared" si="1"/>
        <v>0</v>
      </c>
      <c r="AM15" s="244"/>
      <c r="AN15" s="244"/>
    </row>
    <row r="16" spans="1:40" ht="18" customHeight="1">
      <c r="A16" s="152">
        <v>6</v>
      </c>
      <c r="B16" s="167" t="s">
        <v>189</v>
      </c>
      <c r="C16" s="175" t="s">
        <v>165</v>
      </c>
      <c r="D16" s="181"/>
      <c r="E16" s="187" t="s">
        <v>191</v>
      </c>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238">
        <f t="shared" si="0"/>
        <v>0</v>
      </c>
      <c r="AL16" s="241">
        <f t="shared" si="1"/>
        <v>0</v>
      </c>
      <c r="AM16" s="244"/>
      <c r="AN16" s="244"/>
    </row>
    <row r="17" spans="1:40" ht="18" customHeight="1">
      <c r="A17" s="152">
        <v>7</v>
      </c>
      <c r="B17" s="167" t="s">
        <v>189</v>
      </c>
      <c r="C17" s="175" t="s">
        <v>165</v>
      </c>
      <c r="D17" s="181"/>
      <c r="E17" s="187" t="s">
        <v>77</v>
      </c>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238">
        <f t="shared" si="0"/>
        <v>0</v>
      </c>
      <c r="AL17" s="241">
        <f t="shared" si="1"/>
        <v>0</v>
      </c>
      <c r="AM17" s="244"/>
      <c r="AN17" s="244"/>
    </row>
    <row r="18" spans="1:40" ht="18" customHeight="1">
      <c r="A18" s="152">
        <v>8</v>
      </c>
      <c r="B18" s="167" t="s">
        <v>189</v>
      </c>
      <c r="C18" s="175" t="s">
        <v>165</v>
      </c>
      <c r="D18" s="181"/>
      <c r="E18" s="187" t="s">
        <v>192</v>
      </c>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238">
        <f t="shared" si="0"/>
        <v>0</v>
      </c>
      <c r="AL18" s="241">
        <f t="shared" si="1"/>
        <v>0</v>
      </c>
      <c r="AM18" s="244"/>
      <c r="AN18" s="244"/>
    </row>
    <row r="19" spans="1:40" ht="18" customHeight="1">
      <c r="A19" s="152">
        <v>9</v>
      </c>
      <c r="B19" s="167" t="s">
        <v>189</v>
      </c>
      <c r="C19" s="175" t="s">
        <v>165</v>
      </c>
      <c r="D19" s="181"/>
      <c r="E19" s="187" t="s">
        <v>193</v>
      </c>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238">
        <f t="shared" si="0"/>
        <v>0</v>
      </c>
      <c r="AL19" s="241">
        <f t="shared" si="1"/>
        <v>0</v>
      </c>
      <c r="AM19" s="244"/>
      <c r="AN19" s="244"/>
    </row>
    <row r="20" spans="1:40" ht="18" customHeight="1">
      <c r="A20" s="152">
        <v>10</v>
      </c>
      <c r="B20" s="167" t="s">
        <v>189</v>
      </c>
      <c r="C20" s="175" t="s">
        <v>165</v>
      </c>
      <c r="D20" s="181"/>
      <c r="E20" s="187" t="s">
        <v>194</v>
      </c>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238">
        <f t="shared" si="0"/>
        <v>0</v>
      </c>
      <c r="AL20" s="241">
        <f t="shared" si="1"/>
        <v>0</v>
      </c>
      <c r="AM20" s="244"/>
      <c r="AN20" s="244"/>
    </row>
    <row r="21" spans="1:40" ht="18" customHeight="1">
      <c r="A21" s="152">
        <v>11</v>
      </c>
      <c r="B21" s="167"/>
      <c r="C21" s="175"/>
      <c r="D21" s="181"/>
      <c r="E21" s="187"/>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238">
        <f t="shared" si="0"/>
        <v>0</v>
      </c>
      <c r="AL21" s="241">
        <f t="shared" si="1"/>
        <v>0</v>
      </c>
      <c r="AM21" s="244"/>
      <c r="AN21" s="244"/>
    </row>
    <row r="22" spans="1:40" ht="18" customHeight="1">
      <c r="A22" s="152">
        <v>12</v>
      </c>
      <c r="B22" s="167"/>
      <c r="C22" s="175"/>
      <c r="D22" s="181"/>
      <c r="E22" s="187"/>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238">
        <f t="shared" si="0"/>
        <v>0</v>
      </c>
      <c r="AL22" s="241">
        <f t="shared" si="1"/>
        <v>0</v>
      </c>
      <c r="AM22" s="244"/>
      <c r="AN22" s="244"/>
    </row>
    <row r="23" spans="1:40" ht="18" customHeight="1">
      <c r="A23" s="152">
        <v>13</v>
      </c>
      <c r="B23" s="167"/>
      <c r="C23" s="175"/>
      <c r="D23" s="181"/>
      <c r="E23" s="187"/>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238">
        <f t="shared" si="0"/>
        <v>0</v>
      </c>
      <c r="AL23" s="241">
        <f t="shared" si="1"/>
        <v>0</v>
      </c>
      <c r="AM23" s="244"/>
      <c r="AN23" s="244"/>
    </row>
    <row r="24" spans="1:40" ht="18" customHeight="1">
      <c r="A24" s="152">
        <v>14</v>
      </c>
      <c r="B24" s="167"/>
      <c r="C24" s="175"/>
      <c r="D24" s="181"/>
      <c r="E24" s="187"/>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238">
        <f t="shared" si="0"/>
        <v>0</v>
      </c>
      <c r="AL24" s="241">
        <f t="shared" si="1"/>
        <v>0</v>
      </c>
      <c r="AM24" s="244"/>
      <c r="AN24" s="244"/>
    </row>
    <row r="25" spans="1:40" ht="18" customHeight="1">
      <c r="A25" s="152">
        <v>15</v>
      </c>
      <c r="B25" s="167"/>
      <c r="C25" s="175"/>
      <c r="D25" s="181"/>
      <c r="E25" s="187"/>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238">
        <f t="shared" si="0"/>
        <v>0</v>
      </c>
      <c r="AL25" s="241">
        <f t="shared" si="1"/>
        <v>0</v>
      </c>
      <c r="AM25" s="244"/>
      <c r="AN25" s="244"/>
    </row>
    <row r="26" spans="1:40" ht="18" customHeight="1">
      <c r="A26" s="152">
        <v>16</v>
      </c>
      <c r="B26" s="167"/>
      <c r="C26" s="175"/>
      <c r="D26" s="181"/>
      <c r="E26" s="187"/>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238">
        <f t="shared" si="0"/>
        <v>0</v>
      </c>
      <c r="AL26" s="241">
        <f t="shared" si="1"/>
        <v>0</v>
      </c>
      <c r="AM26" s="244"/>
      <c r="AN26" s="244"/>
    </row>
    <row r="27" spans="1:40" ht="18" customHeight="1">
      <c r="A27" s="152">
        <v>17</v>
      </c>
      <c r="B27" s="167"/>
      <c r="C27" s="175"/>
      <c r="D27" s="181"/>
      <c r="E27" s="187"/>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238">
        <f t="shared" si="0"/>
        <v>0</v>
      </c>
      <c r="AL27" s="241">
        <f t="shared" si="1"/>
        <v>0</v>
      </c>
      <c r="AM27" s="244"/>
      <c r="AN27" s="244"/>
    </row>
    <row r="28" spans="1:40" ht="18" customHeight="1">
      <c r="A28" s="152">
        <v>18</v>
      </c>
      <c r="B28" s="167"/>
      <c r="C28" s="175"/>
      <c r="D28" s="181"/>
      <c r="E28" s="187"/>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238">
        <f t="shared" si="0"/>
        <v>0</v>
      </c>
      <c r="AL28" s="241">
        <f t="shared" si="1"/>
        <v>0</v>
      </c>
      <c r="AM28" s="244"/>
      <c r="AN28" s="244"/>
    </row>
    <row r="29" spans="1:40" ht="18" customHeight="1">
      <c r="A29" s="152">
        <v>19</v>
      </c>
      <c r="B29" s="167"/>
      <c r="C29" s="175"/>
      <c r="D29" s="181"/>
      <c r="E29" s="187"/>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238">
        <f t="shared" si="0"/>
        <v>0</v>
      </c>
      <c r="AL29" s="241">
        <f t="shared" si="1"/>
        <v>0</v>
      </c>
      <c r="AM29" s="244"/>
      <c r="AN29" s="244"/>
    </row>
    <row r="30" spans="1:40" ht="18" customHeight="1">
      <c r="A30" s="152">
        <v>20</v>
      </c>
      <c r="B30" s="167"/>
      <c r="C30" s="175"/>
      <c r="D30" s="181"/>
      <c r="E30" s="187"/>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238">
        <f t="shared" si="0"/>
        <v>0</v>
      </c>
      <c r="AL30" s="241">
        <f t="shared" si="1"/>
        <v>0</v>
      </c>
      <c r="AM30" s="244"/>
      <c r="AN30" s="244"/>
    </row>
    <row r="31" spans="1:40" ht="18" customHeight="1">
      <c r="A31" s="153" t="s">
        <v>123</v>
      </c>
      <c r="B31" s="154"/>
      <c r="C31" s="154"/>
      <c r="D31" s="154"/>
      <c r="E31" s="154"/>
      <c r="F31" s="193">
        <f t="shared" ref="F31:AJ31" si="2">+SUM(F11:F30)</f>
        <v>0</v>
      </c>
      <c r="G31" s="193">
        <f t="shared" si="2"/>
        <v>0</v>
      </c>
      <c r="H31" s="193">
        <f t="shared" si="2"/>
        <v>0</v>
      </c>
      <c r="I31" s="193">
        <f t="shared" si="2"/>
        <v>0</v>
      </c>
      <c r="J31" s="193">
        <f t="shared" si="2"/>
        <v>0</v>
      </c>
      <c r="K31" s="193">
        <f t="shared" si="2"/>
        <v>0</v>
      </c>
      <c r="L31" s="193">
        <f t="shared" si="2"/>
        <v>0</v>
      </c>
      <c r="M31" s="193">
        <f t="shared" si="2"/>
        <v>0</v>
      </c>
      <c r="N31" s="193">
        <f t="shared" si="2"/>
        <v>0</v>
      </c>
      <c r="O31" s="193">
        <f t="shared" si="2"/>
        <v>0</v>
      </c>
      <c r="P31" s="193">
        <f t="shared" si="2"/>
        <v>0</v>
      </c>
      <c r="Q31" s="193">
        <f t="shared" si="2"/>
        <v>0</v>
      </c>
      <c r="R31" s="193">
        <f t="shared" si="2"/>
        <v>0</v>
      </c>
      <c r="S31" s="193">
        <f t="shared" si="2"/>
        <v>0</v>
      </c>
      <c r="T31" s="193">
        <f t="shared" si="2"/>
        <v>0</v>
      </c>
      <c r="U31" s="193">
        <f t="shared" si="2"/>
        <v>0</v>
      </c>
      <c r="V31" s="193">
        <f t="shared" si="2"/>
        <v>0</v>
      </c>
      <c r="W31" s="193">
        <f t="shared" si="2"/>
        <v>0</v>
      </c>
      <c r="X31" s="193">
        <f t="shared" si="2"/>
        <v>0</v>
      </c>
      <c r="Y31" s="193">
        <f t="shared" si="2"/>
        <v>0</v>
      </c>
      <c r="Z31" s="193">
        <f t="shared" si="2"/>
        <v>0</v>
      </c>
      <c r="AA31" s="193">
        <f t="shared" si="2"/>
        <v>0</v>
      </c>
      <c r="AB31" s="193">
        <f t="shared" si="2"/>
        <v>0</v>
      </c>
      <c r="AC31" s="193">
        <f t="shared" si="2"/>
        <v>0</v>
      </c>
      <c r="AD31" s="193">
        <f t="shared" si="2"/>
        <v>0</v>
      </c>
      <c r="AE31" s="193">
        <f t="shared" si="2"/>
        <v>0</v>
      </c>
      <c r="AF31" s="193">
        <f t="shared" si="2"/>
        <v>0</v>
      </c>
      <c r="AG31" s="193">
        <f t="shared" si="2"/>
        <v>0</v>
      </c>
      <c r="AH31" s="193">
        <f t="shared" si="2"/>
        <v>0</v>
      </c>
      <c r="AI31" s="193">
        <f t="shared" si="2"/>
        <v>0</v>
      </c>
      <c r="AJ31" s="193">
        <f t="shared" si="2"/>
        <v>0</v>
      </c>
      <c r="AK31" s="238">
        <f t="shared" si="0"/>
        <v>0</v>
      </c>
      <c r="AL31" s="241">
        <f t="shared" si="1"/>
        <v>0</v>
      </c>
      <c r="AM31" s="151"/>
      <c r="AN31" s="151"/>
    </row>
    <row r="32" spans="1:40" ht="18" customHeight="1">
      <c r="A32" s="154" t="s">
        <v>148</v>
      </c>
      <c r="B32" s="154"/>
      <c r="C32" s="154"/>
      <c r="D32" s="154"/>
      <c r="E32" s="188"/>
      <c r="F32" s="194">
        <v>12</v>
      </c>
      <c r="G32" s="194">
        <v>20</v>
      </c>
      <c r="H32" s="194">
        <v>12</v>
      </c>
      <c r="I32" s="194">
        <v>20</v>
      </c>
      <c r="J32" s="194">
        <v>12</v>
      </c>
      <c r="K32" s="194">
        <v>20</v>
      </c>
      <c r="L32" s="194">
        <v>12</v>
      </c>
      <c r="M32" s="194">
        <v>20</v>
      </c>
      <c r="N32" s="194">
        <v>12</v>
      </c>
      <c r="O32" s="194">
        <v>20</v>
      </c>
      <c r="P32" s="194">
        <v>12</v>
      </c>
      <c r="Q32" s="194">
        <v>20</v>
      </c>
      <c r="R32" s="194">
        <v>12</v>
      </c>
      <c r="S32" s="194">
        <v>20</v>
      </c>
      <c r="T32" s="194">
        <v>12</v>
      </c>
      <c r="U32" s="194">
        <v>20</v>
      </c>
      <c r="V32" s="194">
        <v>12</v>
      </c>
      <c r="W32" s="194">
        <v>20</v>
      </c>
      <c r="X32" s="194">
        <v>12</v>
      </c>
      <c r="Y32" s="194">
        <v>20</v>
      </c>
      <c r="Z32" s="194">
        <v>12</v>
      </c>
      <c r="AA32" s="194">
        <v>20</v>
      </c>
      <c r="AB32" s="194">
        <v>12</v>
      </c>
      <c r="AC32" s="194">
        <v>20</v>
      </c>
      <c r="AD32" s="194">
        <v>12</v>
      </c>
      <c r="AE32" s="194">
        <v>20</v>
      </c>
      <c r="AF32" s="194">
        <v>12</v>
      </c>
      <c r="AG32" s="194">
        <v>20</v>
      </c>
      <c r="AH32" s="194">
        <v>12</v>
      </c>
      <c r="AI32" s="194">
        <v>20</v>
      </c>
      <c r="AJ32" s="194">
        <v>20</v>
      </c>
      <c r="AK32" s="193"/>
      <c r="AL32" s="23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56"/>
      <c r="B34" s="156"/>
      <c r="C34" s="156"/>
      <c r="D34" s="182"/>
      <c r="E34" s="182"/>
      <c r="F34" s="182"/>
      <c r="G34" s="182"/>
      <c r="H34" s="182"/>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02"/>
      <c r="AK34" s="147"/>
      <c r="AL34" s="155"/>
      <c r="AM34" s="155"/>
      <c r="AN34" s="149"/>
    </row>
    <row r="35" spans="1:40" ht="5.0999999999999996" customHeight="1">
      <c r="A35" s="156"/>
      <c r="B35" s="156"/>
      <c r="C35" s="156"/>
      <c r="D35" s="182"/>
      <c r="E35" s="182"/>
      <c r="F35" s="182"/>
      <c r="G35" s="182"/>
      <c r="H35" s="182"/>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02"/>
      <c r="AK35" s="147"/>
      <c r="AL35" s="155"/>
      <c r="AM35" s="155"/>
      <c r="AN35" s="149"/>
    </row>
    <row r="36" spans="1:40" ht="5.0999999999999996" customHeight="1">
      <c r="A36" s="156"/>
      <c r="B36" s="156"/>
      <c r="C36" s="156"/>
      <c r="D36" s="182"/>
      <c r="E36" s="182"/>
      <c r="F36" s="182"/>
      <c r="G36" s="182"/>
      <c r="H36" s="182"/>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02"/>
      <c r="AK36" s="147"/>
      <c r="AL36" s="155"/>
      <c r="AM36" s="155"/>
      <c r="AN36" s="149"/>
    </row>
    <row r="37" spans="1:40" ht="18" customHeight="1">
      <c r="A37" s="157" t="s">
        <v>195</v>
      </c>
      <c r="B37" s="147"/>
      <c r="D37" s="147"/>
      <c r="E37" s="147"/>
      <c r="F37" s="147"/>
      <c r="G37" s="147"/>
      <c r="H37" s="147"/>
      <c r="I37" s="147"/>
      <c r="J37" s="147"/>
      <c r="K37" s="147"/>
    </row>
    <row r="38" spans="1:40" ht="18" customHeight="1">
      <c r="A38" s="158" t="s">
        <v>196</v>
      </c>
      <c r="B38" s="158"/>
      <c r="M38" s="157" t="s">
        <v>197</v>
      </c>
      <c r="N38" s="147"/>
      <c r="P38" s="147"/>
      <c r="Q38" s="147"/>
      <c r="R38" s="147"/>
      <c r="S38" s="147"/>
      <c r="T38" s="147"/>
      <c r="U38" s="205" t="str">
        <f>IF(COUNTIF(M40:M43,"○")&gt;1,"いずれか１つを選択してください。","")</f>
        <v/>
      </c>
      <c r="V38" s="147"/>
      <c r="W38" s="147"/>
      <c r="X38" s="147"/>
      <c r="Y38" s="147"/>
      <c r="Z38" s="147"/>
      <c r="AA38" s="147"/>
      <c r="AB38" s="147"/>
      <c r="AC38" s="147"/>
      <c r="AD38" s="147"/>
      <c r="AE38" s="147"/>
      <c r="AF38" s="147"/>
      <c r="AG38" s="147"/>
      <c r="AH38" s="147"/>
      <c r="AI38" s="147"/>
      <c r="AJ38" s="147"/>
      <c r="AK38" s="202"/>
      <c r="AL38" s="147"/>
      <c r="AM38" s="155"/>
      <c r="AN38" s="155"/>
    </row>
    <row r="39" spans="1:40" ht="18.75" customHeight="1">
      <c r="A39" s="159"/>
      <c r="B39" s="159"/>
      <c r="C39" s="159"/>
      <c r="D39" s="183">
        <f>IF(S2=1,10,IF(S2=2,11,IF(S2=3,12,S2-3)))</f>
        <v>2</v>
      </c>
      <c r="E39" s="183">
        <f>IF(S2=1,11,IF(S2=2,12,S2-2))</f>
        <v>3</v>
      </c>
      <c r="F39" s="183">
        <f>IF(S2=1,12,S2-1)</f>
        <v>4</v>
      </c>
      <c r="G39" s="183"/>
      <c r="H39" s="183"/>
      <c r="I39" s="161" t="s">
        <v>142</v>
      </c>
      <c r="J39" s="161"/>
      <c r="K39" s="161"/>
      <c r="M39" s="153" t="s">
        <v>76</v>
      </c>
      <c r="N39" s="154"/>
      <c r="O39" s="154"/>
      <c r="P39" s="154"/>
      <c r="Q39" s="154"/>
      <c r="R39" s="154"/>
      <c r="S39" s="154"/>
      <c r="T39" s="154"/>
      <c r="U39" s="154"/>
      <c r="V39" s="154"/>
      <c r="W39" s="154"/>
      <c r="X39" s="154"/>
      <c r="Y39" s="154"/>
      <c r="Z39" s="154"/>
      <c r="AA39" s="154"/>
      <c r="AB39" s="154"/>
      <c r="AC39" s="154"/>
      <c r="AD39" s="154"/>
      <c r="AE39" s="154"/>
      <c r="AF39" s="154"/>
      <c r="AG39" s="154"/>
      <c r="AH39" s="229" t="s">
        <v>198</v>
      </c>
      <c r="AI39" s="231"/>
      <c r="AJ39" s="231"/>
      <c r="AK39" s="231"/>
      <c r="AL39" s="242"/>
      <c r="AM39" s="160" t="s">
        <v>53</v>
      </c>
      <c r="AN39" s="160"/>
    </row>
    <row r="40" spans="1:40" ht="18" customHeight="1">
      <c r="A40" s="160" t="s">
        <v>222</v>
      </c>
      <c r="B40" s="160"/>
      <c r="C40" s="160"/>
      <c r="D40" s="184">
        <v>80</v>
      </c>
      <c r="E40" s="184">
        <v>80</v>
      </c>
      <c r="F40" s="184">
        <v>81</v>
      </c>
      <c r="G40" s="184"/>
      <c r="H40" s="184"/>
      <c r="I40" s="161">
        <f>SUM(D40:F40)</f>
        <v>241</v>
      </c>
      <c r="J40" s="161"/>
      <c r="K40" s="161"/>
      <c r="M40" s="197" t="s">
        <v>201</v>
      </c>
      <c r="N40" s="172" t="s">
        <v>202</v>
      </c>
      <c r="O40" s="207"/>
      <c r="P40" s="213"/>
      <c r="Q40" s="217" t="s">
        <v>219</v>
      </c>
      <c r="R40" s="218"/>
      <c r="S40" s="218"/>
      <c r="T40" s="218"/>
      <c r="U40" s="218"/>
      <c r="V40" s="218"/>
      <c r="W40" s="218"/>
      <c r="X40" s="218"/>
      <c r="Y40" s="218"/>
      <c r="Z40" s="218"/>
      <c r="AA40" s="218"/>
      <c r="AB40" s="218"/>
      <c r="AC40" s="218"/>
      <c r="AD40" s="218"/>
      <c r="AE40" s="218"/>
      <c r="AF40" s="218"/>
      <c r="AG40" s="225"/>
      <c r="AH40" s="176">
        <f>SUM(F32:AJ32)</f>
        <v>500</v>
      </c>
      <c r="AI40" s="206"/>
      <c r="AJ40" s="188" t="s">
        <v>203</v>
      </c>
      <c r="AK40" s="176">
        <f>ROUNDUP(AH40/1000,0)</f>
        <v>1</v>
      </c>
      <c r="AL40" s="206"/>
      <c r="AM40" s="163">
        <f>MIN(AH40:AK42)</f>
        <v>1</v>
      </c>
      <c r="AN40" s="251"/>
    </row>
    <row r="41" spans="1:40" ht="18" customHeight="1">
      <c r="A41" s="155"/>
      <c r="B41" s="155"/>
      <c r="C41" s="155"/>
      <c r="D41" s="155"/>
      <c r="E41" s="155"/>
      <c r="F41" s="245"/>
      <c r="G41" s="245"/>
      <c r="H41" s="200" t="s">
        <v>207</v>
      </c>
      <c r="I41" s="245"/>
      <c r="J41" s="245"/>
      <c r="K41" s="245"/>
      <c r="L41" s="246"/>
      <c r="M41" s="198"/>
      <c r="N41" s="173"/>
      <c r="O41" s="208"/>
      <c r="P41" s="214"/>
      <c r="Q41" s="203" t="s">
        <v>223</v>
      </c>
      <c r="R41" s="210"/>
      <c r="S41" s="210"/>
      <c r="T41" s="210"/>
      <c r="U41" s="210"/>
      <c r="V41" s="210"/>
      <c r="W41" s="210"/>
      <c r="X41" s="210"/>
      <c r="Y41" s="210"/>
      <c r="Z41" s="210"/>
      <c r="AA41" s="210"/>
      <c r="AB41" s="210"/>
      <c r="AC41" s="210"/>
      <c r="AD41" s="210"/>
      <c r="AE41" s="210"/>
      <c r="AF41" s="210"/>
      <c r="AG41" s="226"/>
      <c r="AH41" s="153">
        <f>COUNTA(B12:B30)</f>
        <v>9</v>
      </c>
      <c r="AI41" s="188"/>
      <c r="AJ41" s="232" t="s">
        <v>206</v>
      </c>
      <c r="AK41" s="176">
        <f>ROUNDUP(AH41/20,0)</f>
        <v>1</v>
      </c>
      <c r="AL41" s="206"/>
      <c r="AM41" s="164"/>
      <c r="AN41" s="252"/>
    </row>
    <row r="42" spans="1:40" ht="18" customHeight="1">
      <c r="B42" s="145"/>
      <c r="I42" s="161">
        <f>I40/3</f>
        <v>80.333333333333329</v>
      </c>
      <c r="J42" s="161"/>
      <c r="K42" s="161"/>
      <c r="M42" s="199"/>
      <c r="N42" s="174"/>
      <c r="O42" s="209"/>
      <c r="P42" s="215"/>
      <c r="Q42" s="203" t="s">
        <v>157</v>
      </c>
      <c r="R42" s="210"/>
      <c r="S42" s="210"/>
      <c r="T42" s="210"/>
      <c r="U42" s="210"/>
      <c r="V42" s="210"/>
      <c r="W42" s="210"/>
      <c r="X42" s="210"/>
      <c r="Y42" s="210"/>
      <c r="Z42" s="210"/>
      <c r="AA42" s="210"/>
      <c r="AB42" s="210"/>
      <c r="AC42" s="210"/>
      <c r="AD42" s="210"/>
      <c r="AE42" s="210"/>
      <c r="AF42" s="210"/>
      <c r="AG42" s="226"/>
      <c r="AH42" s="176">
        <f>ROUNDDOWN(I42,1)</f>
        <v>80.3</v>
      </c>
      <c r="AI42" s="206"/>
      <c r="AJ42" s="233" t="s">
        <v>206</v>
      </c>
      <c r="AK42" s="176">
        <f>ROUNDUP(AH42/10,0)</f>
        <v>9</v>
      </c>
      <c r="AL42" s="206"/>
      <c r="AM42" s="250"/>
      <c r="AN42" s="253"/>
    </row>
    <row r="43" spans="1:40" ht="18" customHeight="1">
      <c r="B43" s="145"/>
      <c r="I43" s="155"/>
      <c r="J43" s="155"/>
      <c r="K43" s="155"/>
      <c r="M43" s="184"/>
      <c r="N43" s="203" t="s">
        <v>208</v>
      </c>
      <c r="O43" s="210"/>
      <c r="P43" s="210"/>
      <c r="Q43" s="210"/>
      <c r="R43" s="210"/>
      <c r="S43" s="210"/>
      <c r="T43" s="210"/>
      <c r="U43" s="210"/>
      <c r="V43" s="210"/>
      <c r="W43" s="210"/>
      <c r="X43" s="210"/>
      <c r="Y43" s="210"/>
      <c r="Z43" s="210"/>
      <c r="AA43" s="210"/>
      <c r="AB43" s="210"/>
      <c r="AC43" s="210"/>
      <c r="AD43" s="210"/>
      <c r="AE43" s="210"/>
      <c r="AF43" s="210"/>
      <c r="AG43" s="226"/>
      <c r="AH43" s="247"/>
      <c r="AI43" s="248"/>
      <c r="AJ43" s="248"/>
      <c r="AK43" s="248"/>
      <c r="AL43" s="249"/>
      <c r="AM43" s="153" cm="1">
        <f t="array" ref="AM43">ROUNDUP(_xlfn.IFS(AM40&lt;2,1,AND(AM40&lt;=2,AM40&lt;6),AM40-1,AM40&gt;=6,AM40/2*3),1)</f>
        <v>1</v>
      </c>
      <c r="AN43" s="188"/>
    </row>
    <row r="44" spans="1:40" ht="18" customHeight="1">
      <c r="A44" s="149"/>
      <c r="B44" s="145"/>
      <c r="H44" s="147"/>
      <c r="M44" s="147" t="s">
        <v>224</v>
      </c>
      <c r="W44" s="155"/>
      <c r="X44" s="147"/>
      <c r="Y44" s="147"/>
      <c r="Z44" s="147"/>
      <c r="AA44" s="147"/>
      <c r="AB44" s="147"/>
      <c r="AC44" s="147"/>
      <c r="AD44" s="147"/>
      <c r="AE44" s="147"/>
      <c r="AF44" s="147"/>
      <c r="AG44" s="147"/>
      <c r="AH44" s="147"/>
      <c r="AI44" s="147"/>
      <c r="AJ44" s="202"/>
      <c r="AK44" s="147"/>
      <c r="AL44" s="155"/>
      <c r="AM44" s="155"/>
      <c r="AN44" s="149"/>
    </row>
    <row r="45" spans="1:40" ht="5.0999999999999996" customHeight="1">
      <c r="A45" s="156"/>
      <c r="B45" s="156"/>
      <c r="C45" s="156"/>
      <c r="D45" s="156"/>
      <c r="E45" s="156"/>
      <c r="F45" s="156"/>
      <c r="G45" s="156"/>
      <c r="H45" s="156"/>
      <c r="I45" s="156"/>
      <c r="J45" s="147"/>
      <c r="K45" s="147"/>
      <c r="L45" s="147"/>
      <c r="M45" s="202"/>
      <c r="N45" s="147"/>
      <c r="W45" s="155"/>
      <c r="X45" s="147"/>
      <c r="Y45" s="147"/>
      <c r="Z45" s="147"/>
      <c r="AA45" s="147"/>
      <c r="AB45" s="147"/>
      <c r="AC45" s="147"/>
      <c r="AD45" s="147"/>
      <c r="AE45" s="147"/>
      <c r="AF45" s="147"/>
      <c r="AG45" s="147"/>
      <c r="AH45" s="147"/>
      <c r="AI45" s="147"/>
      <c r="AJ45" s="202"/>
      <c r="AK45" s="147"/>
      <c r="AL45" s="155"/>
      <c r="AM45" s="155"/>
      <c r="AN45" s="149"/>
    </row>
    <row r="46" spans="1:40" ht="21" customHeight="1">
      <c r="A46" s="157" t="s">
        <v>215</v>
      </c>
      <c r="B46" s="145"/>
      <c r="C46" s="162"/>
      <c r="D46" s="162"/>
      <c r="E46" s="162"/>
      <c r="F46" s="162"/>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62"/>
      <c r="AM46" s="162"/>
      <c r="AN46" s="149"/>
    </row>
    <row r="47" spans="1:40" ht="24.95" customHeight="1">
      <c r="A47" s="149"/>
      <c r="B47" s="155"/>
      <c r="C47" s="176" t="str">
        <f>IF(VLOOKUP($AK$1,選択肢!$A$1:$J$32,C52,FALSE)=0,"-",VLOOKUP($AK$1,選択肢!$A$1:$J$32,C52,FALSE))</f>
        <v>管理者</v>
      </c>
      <c r="D47" s="185"/>
      <c r="E47" s="160" t="str">
        <f>IF(VLOOKUP($AK$1,選択肢!$A$1:$J$32,E52,FALSE)=0,"-",VLOOKUP($AK$1,選択肢!$A$1:$J$32,E52,FALSE))</f>
        <v>サービス提供責任者</v>
      </c>
      <c r="F47" s="160"/>
      <c r="G47" s="160"/>
      <c r="H47" s="160"/>
      <c r="I47" s="176" t="str">
        <f>IF(VLOOKUP($AK$1,選択肢!$A$1:$J$32,I52,FALSE)=0,"-",VLOOKUP($AK$1,選択肢!$A$1:$J$32,I52,FALSE))</f>
        <v>従業者</v>
      </c>
      <c r="J47" s="185"/>
      <c r="K47" s="185"/>
      <c r="L47" s="185"/>
      <c r="M47" s="185"/>
      <c r="N47" s="206"/>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149"/>
    </row>
    <row r="48" spans="1:40" ht="18" customHeight="1">
      <c r="A48" s="149"/>
      <c r="B48" s="155"/>
      <c r="C48" s="153" t="s">
        <v>216</v>
      </c>
      <c r="D48" s="153" t="s">
        <v>217</v>
      </c>
      <c r="E48" s="161" t="s">
        <v>216</v>
      </c>
      <c r="F48" s="161" t="s">
        <v>217</v>
      </c>
      <c r="G48" s="161"/>
      <c r="H48" s="161"/>
      <c r="I48" s="153" t="s">
        <v>216</v>
      </c>
      <c r="J48" s="154"/>
      <c r="K48" s="188"/>
      <c r="L48" s="153" t="s">
        <v>217</v>
      </c>
      <c r="M48" s="154"/>
      <c r="N48" s="188"/>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61" t="s">
        <v>218</v>
      </c>
      <c r="C49" s="161">
        <f>COUNTIFS($B$11:$B$30,C$47,$C$11:$C$30,"A",$E$11:$E$30,"*")</f>
        <v>1</v>
      </c>
      <c r="D49" s="161">
        <f>COUNTIFS($B$11:$B$30,C$47,$C$11:$C$30,"B",$E$11:$E$30,"*")</f>
        <v>0</v>
      </c>
      <c r="E49" s="161">
        <f>COUNTIFS($B$11:$B$30,E$47,$C$11:$C$30,"A",$E$11:$E$30,"*")</f>
        <v>0</v>
      </c>
      <c r="F49" s="153">
        <f>COUNTIFS($B$11:$B$30,E$47,$C$11:$C$30,"B",$E$11:$E$30,"*")</f>
        <v>1</v>
      </c>
      <c r="G49" s="154"/>
      <c r="H49" s="188"/>
      <c r="I49" s="153">
        <f>COUNTIFS($B$11:$B$30,I$47,$C$11:$C$30,"A",$E$11:$E$30,"*")</f>
        <v>0</v>
      </c>
      <c r="J49" s="154"/>
      <c r="K49" s="188"/>
      <c r="L49" s="153">
        <f>COUNTIFS($B$11:$B$30,I$47,$C$11:$C$30,"B",$E$11:$E$30,"*")</f>
        <v>0</v>
      </c>
      <c r="M49" s="154"/>
      <c r="N49" s="188"/>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60" t="s">
        <v>220</v>
      </c>
      <c r="C50" s="177"/>
      <c r="D50" s="177"/>
      <c r="E50" s="161">
        <f>COUNTIFS($B$11:$B$30,E$47,$C$11:$C$30,"C",$E$11:$E$30,"*")</f>
        <v>1</v>
      </c>
      <c r="F50" s="153">
        <f>COUNTIFS($B$11:$B$30,E$47,$C$11:$C$30,"D",$E$11:$E$30,"*")</f>
        <v>0</v>
      </c>
      <c r="G50" s="154"/>
      <c r="H50" s="188"/>
      <c r="I50" s="153">
        <f>COUNTIFS($B$11:$B$30,I$47,$C$11:$C$30,"C",$E$11:$E$30,"*")</f>
        <v>2</v>
      </c>
      <c r="J50" s="154"/>
      <c r="K50" s="188"/>
      <c r="L50" s="153">
        <f>COUNTIFS($B$11:$B$30,I$47,$C$11:$C$30,"D",$E$11:$E$30,"*")</f>
        <v>5</v>
      </c>
      <c r="M50" s="154"/>
      <c r="N50" s="188"/>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18" customHeight="1">
      <c r="A51" s="149"/>
      <c r="B51" s="160" t="s">
        <v>221</v>
      </c>
      <c r="C51" s="178"/>
      <c r="D51" s="186"/>
      <c r="E51" s="153">
        <f>IF($AK$3="４週",SUMIFS($AK$11:$AK$30,$B$11:$B$30,E47)/4/$AH$5,IF($AK$3="歴月",SUMIFS($AK$11:$AK$30,$B$11:$B$30,E47)/$AL$5,"記載する期間を選択してください"))</f>
        <v>0</v>
      </c>
      <c r="F51" s="154"/>
      <c r="G51" s="154"/>
      <c r="H51" s="188"/>
      <c r="I51" s="153">
        <f>IF($AK$3="４週",SUMIFS($AK$11:$AK$30,$B$11:$B$30,I47)/4/$AH$5,IF($AK$3="歴月",SUMIFS($AK$11:$AK$30,$B$11:$B$30,I47)/$AL$5,"記載する期間を選択してください"))</f>
        <v>0</v>
      </c>
      <c r="J51" s="154"/>
      <c r="K51" s="154"/>
      <c r="L51" s="154"/>
      <c r="M51" s="154"/>
      <c r="N51" s="188"/>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49"/>
    </row>
    <row r="52" spans="1:40" ht="5.0999999999999996" customHeight="1">
      <c r="A52" s="149"/>
      <c r="B52" s="145"/>
      <c r="C52" s="179">
        <v>2</v>
      </c>
      <c r="D52" s="179"/>
      <c r="E52" s="179">
        <v>3</v>
      </c>
      <c r="F52" s="179"/>
      <c r="G52" s="179"/>
      <c r="H52" s="179"/>
      <c r="I52" s="179">
        <v>4</v>
      </c>
      <c r="J52" s="179"/>
      <c r="K52" s="179"/>
      <c r="L52" s="179"/>
      <c r="M52" s="179"/>
      <c r="N52" s="179"/>
      <c r="O52" s="179">
        <v>5</v>
      </c>
      <c r="P52" s="179"/>
      <c r="Q52" s="179"/>
      <c r="R52" s="179"/>
      <c r="S52" s="179"/>
      <c r="T52" s="179"/>
      <c r="U52" s="179">
        <v>6</v>
      </c>
      <c r="V52" s="179"/>
      <c r="W52" s="179"/>
      <c r="X52" s="179"/>
      <c r="Y52" s="179"/>
      <c r="Z52" s="179"/>
      <c r="AA52" s="179">
        <v>7</v>
      </c>
      <c r="AB52" s="179"/>
      <c r="AC52" s="179"/>
      <c r="AD52" s="179"/>
      <c r="AE52" s="179"/>
      <c r="AF52" s="179"/>
      <c r="AG52" s="179">
        <v>8</v>
      </c>
      <c r="AH52" s="179"/>
      <c r="AI52" s="179"/>
      <c r="AJ52" s="179"/>
      <c r="AK52" s="179"/>
      <c r="AL52" s="179">
        <v>9</v>
      </c>
      <c r="AM52" s="162"/>
      <c r="AN52" s="149"/>
    </row>
    <row r="53" spans="1:40" ht="15" customHeight="1">
      <c r="A53" s="147" t="s">
        <v>149</v>
      </c>
      <c r="B53" s="168"/>
      <c r="C53" s="168"/>
      <c r="D53" s="168"/>
      <c r="E53" s="168"/>
      <c r="F53" s="195"/>
      <c r="G53" s="168"/>
      <c r="H53" s="179"/>
      <c r="I53" s="179"/>
      <c r="J53" s="179"/>
      <c r="K53" s="179"/>
      <c r="L53" s="179"/>
      <c r="M53" s="179"/>
      <c r="N53" s="179"/>
      <c r="O53" s="179"/>
      <c r="P53" s="179"/>
      <c r="Q53" s="179"/>
      <c r="R53" s="179">
        <v>6</v>
      </c>
      <c r="S53" s="179"/>
      <c r="T53" s="179"/>
      <c r="U53" s="179"/>
      <c r="V53" s="179"/>
      <c r="W53" s="179"/>
      <c r="X53" s="179">
        <v>7</v>
      </c>
      <c r="Y53" s="179"/>
      <c r="Z53" s="179"/>
      <c r="AA53" s="179"/>
      <c r="AB53" s="179"/>
      <c r="AC53" s="179"/>
      <c r="AD53" s="179">
        <v>8</v>
      </c>
      <c r="AE53" s="179"/>
      <c r="AF53" s="179"/>
      <c r="AG53" s="227"/>
      <c r="AH53" s="227"/>
      <c r="AI53" s="227"/>
      <c r="AJ53" s="227">
        <v>9</v>
      </c>
      <c r="AK53" s="179"/>
      <c r="AL53" s="179"/>
      <c r="AM53" s="149"/>
    </row>
    <row r="54" spans="1:40" s="147" customFormat="1" ht="15" customHeight="1">
      <c r="A54" s="147" t="s">
        <v>50</v>
      </c>
      <c r="B54" s="156"/>
      <c r="C54" s="156"/>
      <c r="D54" s="156"/>
      <c r="E54" s="156"/>
      <c r="F54" s="156"/>
      <c r="G54" s="156"/>
      <c r="H54" s="157"/>
      <c r="I54" s="157"/>
      <c r="J54" s="157"/>
      <c r="K54" s="157"/>
      <c r="L54" s="157"/>
      <c r="M54" s="157"/>
    </row>
    <row r="55" spans="1:40" s="147" customFormat="1" ht="15" customHeight="1">
      <c r="A55" s="147" t="s">
        <v>150</v>
      </c>
      <c r="B55" s="156"/>
      <c r="C55" s="156"/>
      <c r="D55" s="156"/>
      <c r="E55" s="156"/>
      <c r="F55" s="156"/>
      <c r="G55" s="156"/>
      <c r="H55" s="157"/>
      <c r="I55" s="157"/>
      <c r="J55" s="157"/>
      <c r="K55" s="157"/>
      <c r="L55" s="157"/>
      <c r="M55" s="157"/>
    </row>
    <row r="56" spans="1:40" s="147" customFormat="1" ht="15" customHeight="1">
      <c r="A56" s="147" t="s">
        <v>40</v>
      </c>
      <c r="B56" s="156"/>
      <c r="C56" s="156"/>
      <c r="D56" s="156"/>
      <c r="E56" s="156"/>
      <c r="F56" s="156"/>
      <c r="G56" s="156"/>
      <c r="H56" s="157"/>
      <c r="I56" s="157"/>
      <c r="J56" s="157"/>
      <c r="K56" s="157"/>
      <c r="L56" s="157"/>
      <c r="M56" s="157"/>
    </row>
    <row r="57" spans="1:40" s="147" customFormat="1" ht="15" customHeight="1">
      <c r="A57" s="147" t="s">
        <v>151</v>
      </c>
      <c r="B57" s="156"/>
      <c r="C57" s="156"/>
      <c r="D57" s="156"/>
      <c r="E57" s="156"/>
      <c r="F57" s="156"/>
      <c r="G57" s="156"/>
      <c r="H57" s="157"/>
      <c r="I57" s="157"/>
      <c r="J57" s="157"/>
      <c r="K57" s="157"/>
      <c r="L57" s="157"/>
      <c r="M57" s="157"/>
    </row>
    <row r="58" spans="1:40" ht="15" customHeight="1">
      <c r="A58" s="147" t="s">
        <v>152</v>
      </c>
      <c r="B58" s="169"/>
      <c r="C58" s="147"/>
      <c r="D58" s="147"/>
      <c r="E58" s="147"/>
      <c r="F58" s="147"/>
      <c r="G58" s="147"/>
    </row>
    <row r="59" spans="1:40" ht="15" customHeight="1">
      <c r="A59" s="147" t="s">
        <v>153</v>
      </c>
      <c r="B59" s="169"/>
      <c r="C59" s="147"/>
      <c r="D59" s="147"/>
      <c r="E59" s="147"/>
      <c r="F59" s="147"/>
      <c r="G59" s="147"/>
    </row>
    <row r="60" spans="1:40" ht="15" customHeight="1">
      <c r="A60" s="147"/>
      <c r="B60" s="161" t="s">
        <v>154</v>
      </c>
      <c r="C60" s="161" t="s">
        <v>155</v>
      </c>
      <c r="D60" s="161"/>
      <c r="E60" s="161"/>
      <c r="F60" s="147"/>
      <c r="G60" s="147"/>
    </row>
    <row r="61" spans="1:40" ht="15" customHeight="1">
      <c r="A61" s="147"/>
      <c r="B61" s="170" t="s">
        <v>158</v>
      </c>
      <c r="C61" s="180" t="s">
        <v>159</v>
      </c>
      <c r="D61" s="180"/>
      <c r="E61" s="180"/>
      <c r="F61" s="147"/>
      <c r="G61" s="147"/>
    </row>
    <row r="62" spans="1:40" ht="15" customHeight="1">
      <c r="A62" s="147"/>
      <c r="B62" s="170" t="s">
        <v>160</v>
      </c>
      <c r="C62" s="180" t="s">
        <v>161</v>
      </c>
      <c r="D62" s="180"/>
      <c r="E62" s="180"/>
      <c r="F62" s="147"/>
      <c r="G62" s="147"/>
    </row>
    <row r="63" spans="1:40" ht="15" customHeight="1">
      <c r="A63" s="147"/>
      <c r="B63" s="170" t="s">
        <v>162</v>
      </c>
      <c r="C63" s="180" t="s">
        <v>163</v>
      </c>
      <c r="D63" s="180"/>
      <c r="E63" s="180"/>
      <c r="F63" s="147"/>
      <c r="G63" s="147"/>
    </row>
    <row r="64" spans="1:40" ht="15" customHeight="1">
      <c r="A64" s="147"/>
      <c r="B64" s="170" t="s">
        <v>165</v>
      </c>
      <c r="C64" s="180" t="s">
        <v>166</v>
      </c>
      <c r="D64" s="180"/>
      <c r="E64" s="180"/>
      <c r="F64" s="147"/>
      <c r="G64" s="147"/>
    </row>
    <row r="65" spans="1:7" ht="15" customHeight="1">
      <c r="A65" s="147"/>
      <c r="B65" s="147" t="s">
        <v>167</v>
      </c>
      <c r="C65" s="147"/>
      <c r="D65" s="147"/>
      <c r="E65" s="147"/>
      <c r="F65" s="147"/>
      <c r="G65" s="147"/>
    </row>
    <row r="66" spans="1:7" ht="15" customHeight="1">
      <c r="A66" s="147"/>
      <c r="B66" s="147" t="s">
        <v>29</v>
      </c>
      <c r="C66" s="147"/>
      <c r="D66" s="147"/>
      <c r="E66" s="147"/>
      <c r="F66" s="147"/>
      <c r="G66" s="147"/>
    </row>
    <row r="67" spans="1:7" ht="15" customHeight="1">
      <c r="A67" s="147"/>
      <c r="B67" s="147" t="s">
        <v>168</v>
      </c>
      <c r="C67" s="147"/>
      <c r="D67" s="147"/>
      <c r="E67" s="147"/>
      <c r="F67" s="147"/>
      <c r="G67" s="147"/>
    </row>
    <row r="68" spans="1:7" ht="15" customHeight="1">
      <c r="A68" s="147" t="s">
        <v>169</v>
      </c>
      <c r="B68" s="169"/>
      <c r="C68" s="147"/>
      <c r="D68" s="147"/>
      <c r="E68" s="147"/>
      <c r="F68" s="147"/>
      <c r="G68" s="147"/>
    </row>
    <row r="69" spans="1:7" ht="15" customHeight="1">
      <c r="A69" s="147" t="s">
        <v>2</v>
      </c>
      <c r="B69" s="169"/>
      <c r="C69" s="147"/>
      <c r="D69" s="147"/>
      <c r="E69" s="147"/>
      <c r="F69" s="147"/>
      <c r="G69" s="147"/>
    </row>
    <row r="70" spans="1:7" ht="15" customHeight="1">
      <c r="A70" s="147" t="s">
        <v>170</v>
      </c>
      <c r="B70" s="169"/>
      <c r="C70" s="147"/>
      <c r="D70" s="147"/>
      <c r="E70" s="147"/>
      <c r="F70" s="147"/>
      <c r="G70" s="147"/>
    </row>
    <row r="71" spans="1:7" ht="15" customHeight="1">
      <c r="A71" s="147" t="s">
        <v>171</v>
      </c>
      <c r="B71" s="169"/>
      <c r="C71" s="147"/>
      <c r="D71" s="147"/>
      <c r="E71" s="147"/>
      <c r="F71" s="147"/>
      <c r="G71" s="147"/>
    </row>
    <row r="72" spans="1:7" ht="15" customHeight="1">
      <c r="A72" s="147" t="s">
        <v>172</v>
      </c>
      <c r="B72" s="169"/>
      <c r="C72" s="147"/>
      <c r="D72" s="147"/>
      <c r="E72" s="147"/>
      <c r="F72" s="147"/>
      <c r="G72" s="147"/>
    </row>
    <row r="73" spans="1:7" ht="15" customHeight="1">
      <c r="A73" s="147" t="s">
        <v>173</v>
      </c>
      <c r="B73" s="169"/>
      <c r="C73" s="147"/>
      <c r="D73" s="147"/>
      <c r="E73" s="147"/>
      <c r="F73" s="147"/>
      <c r="G73" s="147"/>
    </row>
    <row r="74" spans="1:7" ht="15" customHeight="1">
      <c r="A74" s="147"/>
      <c r="B74" s="147" t="s">
        <v>91</v>
      </c>
      <c r="C74" s="147"/>
      <c r="D74" s="147"/>
      <c r="E74" s="147"/>
      <c r="F74" s="147"/>
      <c r="G74" s="147"/>
    </row>
    <row r="75" spans="1:7" ht="15" customHeight="1">
      <c r="A75" s="147"/>
      <c r="B75" s="147" t="s">
        <v>174</v>
      </c>
      <c r="C75" s="147"/>
      <c r="D75" s="147"/>
      <c r="E75" s="147"/>
      <c r="F75" s="147"/>
      <c r="G75" s="147"/>
    </row>
    <row r="76" spans="1:7" ht="15" customHeight="1">
      <c r="A76" s="147" t="s">
        <v>119</v>
      </c>
      <c r="B76" s="169"/>
      <c r="C76" s="147"/>
      <c r="D76" s="147"/>
      <c r="E76" s="147"/>
      <c r="F76" s="147"/>
      <c r="G76" s="147"/>
    </row>
    <row r="77" spans="1:7" ht="15" customHeight="1">
      <c r="A77" s="147" t="s">
        <v>175</v>
      </c>
      <c r="B77" s="169"/>
      <c r="C77" s="147"/>
      <c r="D77" s="147"/>
      <c r="E77" s="147"/>
      <c r="F77" s="147"/>
      <c r="G77" s="147"/>
    </row>
    <row r="78" spans="1:7" ht="15" customHeight="1">
      <c r="A78" s="147" t="s">
        <v>176</v>
      </c>
      <c r="B78" s="169"/>
      <c r="C78" s="147"/>
      <c r="D78" s="147"/>
      <c r="E78" s="147"/>
      <c r="F78" s="147"/>
      <c r="G78" s="147"/>
    </row>
    <row r="79" spans="1:7" ht="15" customHeight="1">
      <c r="A79" s="147" t="s">
        <v>177</v>
      </c>
      <c r="B79" s="169"/>
      <c r="C79" s="147"/>
      <c r="D79" s="147"/>
      <c r="E79" s="147"/>
      <c r="F79" s="147"/>
      <c r="G79" s="147"/>
    </row>
    <row r="80" spans="1:7" ht="15" customHeight="1">
      <c r="A80" s="147" t="s">
        <v>178</v>
      </c>
      <c r="B80" s="169"/>
      <c r="C80" s="147"/>
      <c r="D80" s="147"/>
      <c r="E80" s="147"/>
      <c r="F80" s="147"/>
      <c r="G80" s="147"/>
    </row>
    <row r="81" spans="1:7" ht="15" customHeight="1">
      <c r="A81" s="147" t="s">
        <v>56</v>
      </c>
      <c r="B81" s="169"/>
      <c r="C81" s="147"/>
      <c r="D81" s="147"/>
      <c r="E81" s="147"/>
      <c r="F81" s="147"/>
      <c r="G81" s="147"/>
    </row>
    <row r="82" spans="1:7" ht="15" customHeight="1">
      <c r="A82" s="147" t="s">
        <v>180</v>
      </c>
      <c r="B82" s="169"/>
      <c r="C82" s="147"/>
      <c r="D82" s="147"/>
      <c r="E82" s="147"/>
      <c r="F82" s="147"/>
      <c r="G82" s="147"/>
    </row>
    <row r="83" spans="1:7" ht="15" customHeight="1">
      <c r="A83" s="147" t="s">
        <v>181</v>
      </c>
      <c r="B83" s="169"/>
      <c r="C83" s="147"/>
      <c r="D83" s="147"/>
      <c r="E83" s="147"/>
      <c r="F83" s="147"/>
      <c r="G83" s="147"/>
    </row>
  </sheetData>
  <mergeCells count="127">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I42:K42"/>
    <mergeCell ref="Q42:AG42"/>
    <mergeCell ref="AH42:AI42"/>
    <mergeCell ref="AK42:AL42"/>
    <mergeCell ref="N43:AG43"/>
    <mergeCell ref="AH43:AL43"/>
    <mergeCell ref="AM43:AN43"/>
    <mergeCell ref="C47:D47"/>
    <mergeCell ref="E47:H47"/>
    <mergeCell ref="I47:N47"/>
    <mergeCell ref="O47:T47"/>
    <mergeCell ref="U47:Z47"/>
    <mergeCell ref="AA47:AF47"/>
    <mergeCell ref="AG47:AK47"/>
    <mergeCell ref="AL47:AM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F50:H50"/>
    <mergeCell ref="I50:K50"/>
    <mergeCell ref="L50:N50"/>
    <mergeCell ref="O50:Q50"/>
    <mergeCell ref="R50:T50"/>
    <mergeCell ref="U50:W50"/>
    <mergeCell ref="X50:Z50"/>
    <mergeCell ref="AA50:AC50"/>
    <mergeCell ref="AD50:AF50"/>
    <mergeCell ref="AG50:AI50"/>
    <mergeCell ref="AJ50:AK50"/>
    <mergeCell ref="C51:D51"/>
    <mergeCell ref="E51:H51"/>
    <mergeCell ref="I51:N51"/>
    <mergeCell ref="O51:T51"/>
    <mergeCell ref="U51:Z51"/>
    <mergeCell ref="AA51:AF51"/>
    <mergeCell ref="AG51:AK51"/>
    <mergeCell ref="AL51:AM51"/>
    <mergeCell ref="C60:E60"/>
    <mergeCell ref="C61:E61"/>
    <mergeCell ref="C62:E62"/>
    <mergeCell ref="C63:E63"/>
    <mergeCell ref="C64:E64"/>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5 U38 I34:I37 L34:L36 L45"/>
    <dataValidation type="whole" operator="greaterThanOrEqual" allowBlank="1" showDropDown="0" showInputMessage="1" showErrorMessage="1" sqref="D40:E41 F40">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usePrinterDefaults="1" r:id="rId1"/>
  <headerFooter alignWithMargins="0">
    <oddHeader>&amp;L&amp;"ＭＳ ゴシック,標準"&amp;10（参考様式）</oddHeader>
  </headerFooter>
  <rowBreaks count="1" manualBreakCount="1">
    <brk id="36"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7"/>
  <dimension ref="A1:AN82"/>
  <sheetViews>
    <sheetView showGridLines="0" view="pageBreakPreview" zoomScaleSheetLayoutView="100" workbookViewId="0">
      <selection activeCell="AD29" sqref="AD29"/>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71"/>
      <c r="D1" s="171"/>
      <c r="E1" s="171"/>
      <c r="F1" s="171"/>
      <c r="G1" s="171"/>
      <c r="H1" s="171"/>
      <c r="I1" s="171"/>
      <c r="J1" s="171"/>
      <c r="K1" s="171"/>
      <c r="L1" s="171"/>
      <c r="M1" s="171"/>
      <c r="N1" s="171"/>
      <c r="O1" s="171"/>
      <c r="P1" s="171"/>
      <c r="Q1" s="171"/>
      <c r="R1" s="171"/>
      <c r="S1" s="171"/>
      <c r="T1" s="171"/>
      <c r="U1" s="171"/>
      <c r="V1" s="171"/>
      <c r="W1" s="171"/>
      <c r="X1" s="157"/>
      <c r="Y1" s="157"/>
      <c r="Z1" s="149"/>
      <c r="AA1" s="149"/>
      <c r="AB1" s="149"/>
      <c r="AC1" s="149"/>
      <c r="AD1" s="223"/>
      <c r="AE1" s="223"/>
      <c r="AF1" s="223"/>
      <c r="AG1" s="223"/>
      <c r="AH1" s="223"/>
      <c r="AI1" s="222" t="s">
        <v>122</v>
      </c>
      <c r="AJ1" s="222"/>
      <c r="AK1" s="234" t="s">
        <v>13</v>
      </c>
      <c r="AL1" s="234"/>
      <c r="AM1" s="234"/>
      <c r="AN1" s="234"/>
    </row>
    <row r="2" spans="1:40" ht="18" customHeight="1">
      <c r="A2" s="149"/>
      <c r="B2" s="162"/>
      <c r="C2" s="162"/>
      <c r="D2" s="162"/>
      <c r="E2" s="162"/>
      <c r="F2" s="162"/>
      <c r="G2" s="162"/>
      <c r="H2" s="162"/>
      <c r="I2" s="162"/>
      <c r="J2" s="162"/>
      <c r="K2" s="162"/>
      <c r="L2" s="162"/>
      <c r="M2" s="196">
        <v>2024</v>
      </c>
      <c r="N2" s="196"/>
      <c r="O2" s="196"/>
      <c r="P2" s="196"/>
      <c r="Q2" s="216" t="s">
        <v>125</v>
      </c>
      <c r="R2" s="216"/>
      <c r="S2" s="196">
        <v>5</v>
      </c>
      <c r="T2" s="196"/>
      <c r="U2" s="216" t="s">
        <v>126</v>
      </c>
      <c r="V2" s="216"/>
      <c r="W2" s="162"/>
      <c r="X2" s="162"/>
      <c r="Y2" s="162"/>
      <c r="Z2" s="149"/>
      <c r="AA2" s="149"/>
      <c r="AC2" s="222"/>
      <c r="AD2" s="162"/>
      <c r="AE2" s="162"/>
      <c r="AF2" s="162"/>
      <c r="AG2" s="162"/>
      <c r="AH2" s="162"/>
      <c r="AI2" s="222" t="s">
        <v>127</v>
      </c>
      <c r="AJ2" s="222"/>
      <c r="AK2" s="235"/>
      <c r="AL2" s="235"/>
      <c r="AM2" s="235"/>
      <c r="AN2" s="235"/>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220"/>
      <c r="Z3" s="220"/>
      <c r="AA3" s="220"/>
      <c r="AB3" s="149"/>
      <c r="AC3" s="220"/>
      <c r="AD3" s="220"/>
      <c r="AE3" s="220"/>
      <c r="AF3" s="220"/>
      <c r="AG3" s="220"/>
      <c r="AH3" s="220"/>
      <c r="AI3" s="224" t="s">
        <v>128</v>
      </c>
      <c r="AJ3" s="222"/>
      <c r="AK3" s="236" t="s">
        <v>184</v>
      </c>
      <c r="AL3" s="236"/>
      <c r="AM3" s="236"/>
      <c r="AN3" s="236"/>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220"/>
      <c r="Z4" s="220"/>
      <c r="AA4" s="220"/>
      <c r="AB4" s="149"/>
      <c r="AC4" s="220"/>
      <c r="AD4" s="220"/>
      <c r="AE4" s="220"/>
      <c r="AF4" s="220"/>
      <c r="AG4" s="220"/>
      <c r="AH4" s="220"/>
      <c r="AI4" s="224" t="s">
        <v>129</v>
      </c>
      <c r="AJ4" s="222"/>
      <c r="AK4" s="236"/>
      <c r="AL4" s="236"/>
      <c r="AM4" s="236"/>
      <c r="AN4" s="236"/>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220"/>
      <c r="Z5" s="220"/>
      <c r="AA5" s="220"/>
      <c r="AB5" s="149"/>
      <c r="AC5" s="220"/>
      <c r="AD5" s="220"/>
      <c r="AE5" s="220"/>
      <c r="AF5" s="220"/>
      <c r="AG5" s="224" t="s">
        <v>130</v>
      </c>
      <c r="AH5" s="228">
        <v>100</v>
      </c>
      <c r="AI5" s="228"/>
      <c r="AJ5" s="228"/>
      <c r="AK5" s="220" t="s">
        <v>131</v>
      </c>
      <c r="AL5" s="239"/>
      <c r="AM5" s="220" t="s">
        <v>132</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62"/>
      <c r="Y6" s="162"/>
      <c r="Z6" s="162"/>
      <c r="AA6" s="162"/>
      <c r="AB6" s="162"/>
      <c r="AC6" s="162"/>
      <c r="AD6" s="162"/>
      <c r="AE6" s="162"/>
      <c r="AF6" s="162"/>
      <c r="AG6" s="162"/>
      <c r="AH6" s="162"/>
      <c r="AI6" s="162"/>
      <c r="AJ6" s="162"/>
      <c r="AK6" s="162"/>
      <c r="AL6" s="162"/>
      <c r="AM6" s="149"/>
      <c r="AN6" s="149"/>
    </row>
    <row r="7" spans="1:40" ht="15" customHeight="1">
      <c r="A7" s="151" t="s">
        <v>133</v>
      </c>
      <c r="B7" s="163" t="s">
        <v>117</v>
      </c>
      <c r="C7" s="172" t="s">
        <v>134</v>
      </c>
      <c r="D7" s="161" t="s">
        <v>136</v>
      </c>
      <c r="E7" s="153" t="s">
        <v>137</v>
      </c>
      <c r="F7" s="189" t="s">
        <v>139</v>
      </c>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206" t="s">
        <v>140</v>
      </c>
      <c r="AL7" s="160" t="s">
        <v>141</v>
      </c>
      <c r="AM7" s="243" t="s">
        <v>3</v>
      </c>
      <c r="AN7" s="243"/>
    </row>
    <row r="8" spans="1:40" ht="15" customHeight="1">
      <c r="A8" s="151"/>
      <c r="B8" s="164"/>
      <c r="C8" s="173"/>
      <c r="D8" s="161"/>
      <c r="E8" s="153"/>
      <c r="F8" s="161" t="s">
        <v>143</v>
      </c>
      <c r="G8" s="161"/>
      <c r="H8" s="161"/>
      <c r="I8" s="161"/>
      <c r="J8" s="161"/>
      <c r="K8" s="161"/>
      <c r="L8" s="161"/>
      <c r="M8" s="161" t="s">
        <v>144</v>
      </c>
      <c r="N8" s="161"/>
      <c r="O8" s="161"/>
      <c r="P8" s="161"/>
      <c r="Q8" s="161"/>
      <c r="R8" s="161"/>
      <c r="S8" s="161"/>
      <c r="T8" s="161" t="s">
        <v>145</v>
      </c>
      <c r="U8" s="161"/>
      <c r="V8" s="161"/>
      <c r="W8" s="161"/>
      <c r="X8" s="161"/>
      <c r="Y8" s="161"/>
      <c r="Z8" s="161"/>
      <c r="AA8" s="161" t="s">
        <v>146</v>
      </c>
      <c r="AB8" s="161"/>
      <c r="AC8" s="161"/>
      <c r="AD8" s="161"/>
      <c r="AE8" s="161"/>
      <c r="AF8" s="161"/>
      <c r="AG8" s="161"/>
      <c r="AH8" s="161" t="s">
        <v>147</v>
      </c>
      <c r="AI8" s="161"/>
      <c r="AJ8" s="161"/>
      <c r="AK8" s="206"/>
      <c r="AL8" s="160"/>
      <c r="AM8" s="243"/>
      <c r="AN8" s="243"/>
    </row>
    <row r="9" spans="1:40" ht="15" customHeight="1">
      <c r="A9" s="151"/>
      <c r="B9" s="165" t="s">
        <v>185</v>
      </c>
      <c r="C9" s="173"/>
      <c r="D9" s="161"/>
      <c r="E9" s="153"/>
      <c r="F9" s="190">
        <f>DATE($M$2,$S$2,1)</f>
        <v>45413</v>
      </c>
      <c r="G9" s="190">
        <f>DATE($M$2,$S$2,2)</f>
        <v>45414</v>
      </c>
      <c r="H9" s="190">
        <f>DATE($M$2,$S$2,3)</f>
        <v>45415</v>
      </c>
      <c r="I9" s="190">
        <f>DATE($M$2,$S$2,4)</f>
        <v>45416</v>
      </c>
      <c r="J9" s="190">
        <f>DATE($M$2,$S$2,5)</f>
        <v>45417</v>
      </c>
      <c r="K9" s="190">
        <f>DATE($M$2,$S$2,6)</f>
        <v>45418</v>
      </c>
      <c r="L9" s="190">
        <f>DATE($M$2,$S$2,7)</f>
        <v>45419</v>
      </c>
      <c r="M9" s="190">
        <f>DATE($M$2,$S$2,8)</f>
        <v>45420</v>
      </c>
      <c r="N9" s="190">
        <f>DATE($M$2,$S$2,9)</f>
        <v>45421</v>
      </c>
      <c r="O9" s="190">
        <f>DATE($M$2,$S$2,10)</f>
        <v>45422</v>
      </c>
      <c r="P9" s="190">
        <f>DATE($M$2,$S$2,11)</f>
        <v>45423</v>
      </c>
      <c r="Q9" s="190">
        <f>DATE($M$2,$S$2,12)</f>
        <v>45424</v>
      </c>
      <c r="R9" s="190">
        <f>DATE($M$2,$S$2,13)</f>
        <v>45425</v>
      </c>
      <c r="S9" s="190">
        <f>DATE($M$2,$S$2,14)</f>
        <v>45426</v>
      </c>
      <c r="T9" s="190">
        <f>DATE($M$2,$S$2,15)</f>
        <v>45427</v>
      </c>
      <c r="U9" s="190">
        <f>DATE($M$2,$S$2,16)</f>
        <v>45428</v>
      </c>
      <c r="V9" s="190">
        <f>DATE($M$2,$S$2,17)</f>
        <v>45429</v>
      </c>
      <c r="W9" s="190">
        <f>DATE($M$2,$S$2,18)</f>
        <v>45430</v>
      </c>
      <c r="X9" s="190">
        <f>DATE($M$2,$S$2,19)</f>
        <v>45431</v>
      </c>
      <c r="Y9" s="190">
        <f>DATE($M$2,$S$2,20)</f>
        <v>45432</v>
      </c>
      <c r="Z9" s="190">
        <f>DATE($M$2,$S$2,21)</f>
        <v>45433</v>
      </c>
      <c r="AA9" s="190">
        <f>DATE($M$2,$S$2,22)</f>
        <v>45434</v>
      </c>
      <c r="AB9" s="190">
        <f>DATE($M$2,$S$2,23)</f>
        <v>45435</v>
      </c>
      <c r="AC9" s="190">
        <f>DATE($M$2,$S$2,24)</f>
        <v>45436</v>
      </c>
      <c r="AD9" s="190">
        <f>DATE($M$2,$S$2,25)</f>
        <v>45437</v>
      </c>
      <c r="AE9" s="190">
        <f>DATE($M$2,$S$2,26)</f>
        <v>45438</v>
      </c>
      <c r="AF9" s="190">
        <f>DATE($M$2,$S$2,27)</f>
        <v>45439</v>
      </c>
      <c r="AG9" s="190">
        <f>DATE($M$2,$S$2,28)</f>
        <v>45440</v>
      </c>
      <c r="AH9" s="190">
        <f>IF(DAY(EOMONTH(F9,0))&lt;29,"",DATE($M$2,$S$2,29))</f>
        <v>45441</v>
      </c>
      <c r="AI9" s="190">
        <f>IF(DAY(EOMONTH(F9,0))&lt;30,"",DATE($M$2,$S$2,30))</f>
        <v>45442</v>
      </c>
      <c r="AJ9" s="190">
        <f>IF(DAY(EOMONTH(F9,0))&lt;31,"",DATE($M$2,$S$2,31))</f>
        <v>45443</v>
      </c>
      <c r="AK9" s="206"/>
      <c r="AL9" s="160"/>
      <c r="AM9" s="243"/>
      <c r="AN9" s="243"/>
    </row>
    <row r="10" spans="1:40" ht="15" customHeight="1">
      <c r="A10" s="151"/>
      <c r="B10" s="166"/>
      <c r="C10" s="174"/>
      <c r="D10" s="161"/>
      <c r="E10" s="153"/>
      <c r="F10" s="191">
        <f>DATE($M$2,$S$2,1)</f>
        <v>45413</v>
      </c>
      <c r="G10" s="191">
        <f>DATE($M$2,$S$2,2)</f>
        <v>45414</v>
      </c>
      <c r="H10" s="191">
        <f>DATE($M$2,$S$2,3)</f>
        <v>45415</v>
      </c>
      <c r="I10" s="191">
        <f>DATE($M$2,$S$2,4)</f>
        <v>45416</v>
      </c>
      <c r="J10" s="191">
        <f>DATE($M$2,$S$2,5)</f>
        <v>45417</v>
      </c>
      <c r="K10" s="191">
        <f>DATE($M$2,$S$2,6)</f>
        <v>45418</v>
      </c>
      <c r="L10" s="191">
        <f>DATE($M$2,$S$2,7)</f>
        <v>45419</v>
      </c>
      <c r="M10" s="191">
        <f>DATE($M$2,$S$2,8)</f>
        <v>45420</v>
      </c>
      <c r="N10" s="191">
        <f>DATE($M$2,$S$2,9)</f>
        <v>45421</v>
      </c>
      <c r="O10" s="191">
        <f>DATE($M$2,$S$2,10)</f>
        <v>45422</v>
      </c>
      <c r="P10" s="191">
        <f>DATE($M$2,$S$2,11)</f>
        <v>45423</v>
      </c>
      <c r="Q10" s="191">
        <f>DATE($M$2,$S$2,12)</f>
        <v>45424</v>
      </c>
      <c r="R10" s="191">
        <f>DATE($M$2,$S$2,13)</f>
        <v>45425</v>
      </c>
      <c r="S10" s="191">
        <f>DATE($M$2,$S$2,14)</f>
        <v>45426</v>
      </c>
      <c r="T10" s="191">
        <f>DATE($M$2,$S$2,15)</f>
        <v>45427</v>
      </c>
      <c r="U10" s="191">
        <f>DATE($M$2,$S$2,16)</f>
        <v>45428</v>
      </c>
      <c r="V10" s="191">
        <f>DATE($M$2,$S$2,17)</f>
        <v>45429</v>
      </c>
      <c r="W10" s="191">
        <f>DATE($M$2,$S$2,18)</f>
        <v>45430</v>
      </c>
      <c r="X10" s="191">
        <f>DATE($M$2,$S$2,19)</f>
        <v>45431</v>
      </c>
      <c r="Y10" s="191">
        <f>DATE($M$2,$S$2,20)</f>
        <v>45432</v>
      </c>
      <c r="Z10" s="191">
        <f>DATE($M$2,$S$2,21)</f>
        <v>45433</v>
      </c>
      <c r="AA10" s="191">
        <f>DATE($M$2,$S$2,22)</f>
        <v>45434</v>
      </c>
      <c r="AB10" s="191">
        <f>DATE($M$2,$S$2,23)</f>
        <v>45435</v>
      </c>
      <c r="AC10" s="191">
        <f>DATE($M$2,$S$2,24)</f>
        <v>45436</v>
      </c>
      <c r="AD10" s="191">
        <f>DATE($M$2,$S$2,25)</f>
        <v>45437</v>
      </c>
      <c r="AE10" s="191">
        <f>DATE($M$2,$S$2,26)</f>
        <v>45438</v>
      </c>
      <c r="AF10" s="191">
        <f>DATE($M$2,$S$2,27)</f>
        <v>45439</v>
      </c>
      <c r="AG10" s="191">
        <f>DATE($M$2,$S$2,28)</f>
        <v>45440</v>
      </c>
      <c r="AH10" s="191">
        <f>IF(DAY(EOMONTH(F10,0))&lt;29,"",DATE($M$2,$S$2,29))</f>
        <v>45441</v>
      </c>
      <c r="AI10" s="191">
        <f>IF(DAY(EOMONTH(F10,0))&lt;30,"",DATE($M$2,$S$2,30))</f>
        <v>45442</v>
      </c>
      <c r="AJ10" s="191">
        <f>IF(DAY(EOMONTH(F10,0))&lt;31,"",DATE($M$2,$S$2,31))</f>
        <v>45443</v>
      </c>
      <c r="AK10" s="206"/>
      <c r="AL10" s="160"/>
      <c r="AM10" s="243"/>
      <c r="AN10" s="243"/>
    </row>
    <row r="11" spans="1:40" ht="18" customHeight="1">
      <c r="A11" s="152">
        <v>1</v>
      </c>
      <c r="B11" s="167" t="s">
        <v>186</v>
      </c>
      <c r="C11" s="175" t="s">
        <v>158</v>
      </c>
      <c r="D11" s="181"/>
      <c r="E11" s="187" t="s">
        <v>158</v>
      </c>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237"/>
      <c r="AL11" s="240"/>
      <c r="AM11" s="244"/>
      <c r="AN11" s="244"/>
    </row>
    <row r="12" spans="1:40" ht="18" customHeight="1">
      <c r="A12" s="152">
        <v>2</v>
      </c>
      <c r="B12" s="167" t="s">
        <v>114</v>
      </c>
      <c r="C12" s="175" t="s">
        <v>160</v>
      </c>
      <c r="D12" s="181"/>
      <c r="E12" s="187" t="s">
        <v>160</v>
      </c>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238">
        <f t="shared" ref="AK12:AK31" si="0">+SUM(F12:AJ12)</f>
        <v>0</v>
      </c>
      <c r="AL12" s="241">
        <f t="shared" ref="AL12:AL31" si="1">IF($AK$3="４週",AK12/4,AK12/(DAY(EOMONTH($F$9,0))/7))</f>
        <v>0</v>
      </c>
      <c r="AM12" s="244"/>
      <c r="AN12" s="244"/>
    </row>
    <row r="13" spans="1:40" ht="18" customHeight="1">
      <c r="A13" s="152">
        <v>3</v>
      </c>
      <c r="B13" s="167" t="s">
        <v>114</v>
      </c>
      <c r="C13" s="175" t="s">
        <v>162</v>
      </c>
      <c r="D13" s="181"/>
      <c r="E13" s="187" t="s">
        <v>162</v>
      </c>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238">
        <f t="shared" si="0"/>
        <v>0</v>
      </c>
      <c r="AL13" s="241">
        <f t="shared" si="1"/>
        <v>0</v>
      </c>
      <c r="AM13" s="244"/>
      <c r="AN13" s="244"/>
    </row>
    <row r="14" spans="1:40" ht="18" customHeight="1">
      <c r="A14" s="152">
        <v>4</v>
      </c>
      <c r="B14" s="167" t="s">
        <v>189</v>
      </c>
      <c r="C14" s="175" t="s">
        <v>162</v>
      </c>
      <c r="D14" s="181"/>
      <c r="E14" s="187" t="s">
        <v>165</v>
      </c>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238">
        <f t="shared" si="0"/>
        <v>0</v>
      </c>
      <c r="AL14" s="241">
        <f t="shared" si="1"/>
        <v>0</v>
      </c>
      <c r="AM14" s="244"/>
      <c r="AN14" s="244"/>
    </row>
    <row r="15" spans="1:40" ht="18" customHeight="1">
      <c r="A15" s="152">
        <v>5</v>
      </c>
      <c r="B15" s="167" t="s">
        <v>189</v>
      </c>
      <c r="C15" s="175" t="s">
        <v>162</v>
      </c>
      <c r="D15" s="181"/>
      <c r="E15" s="187" t="s">
        <v>190</v>
      </c>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238">
        <f t="shared" si="0"/>
        <v>0</v>
      </c>
      <c r="AL15" s="241">
        <f t="shared" si="1"/>
        <v>0</v>
      </c>
      <c r="AM15" s="244"/>
      <c r="AN15" s="244"/>
    </row>
    <row r="16" spans="1:40" ht="18" customHeight="1">
      <c r="A16" s="152">
        <v>6</v>
      </c>
      <c r="B16" s="167" t="s">
        <v>189</v>
      </c>
      <c r="C16" s="175" t="s">
        <v>165</v>
      </c>
      <c r="D16" s="181"/>
      <c r="E16" s="187" t="s">
        <v>191</v>
      </c>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238">
        <f t="shared" si="0"/>
        <v>0</v>
      </c>
      <c r="AL16" s="241">
        <f t="shared" si="1"/>
        <v>0</v>
      </c>
      <c r="AM16" s="244"/>
      <c r="AN16" s="244"/>
    </row>
    <row r="17" spans="1:40" ht="18" customHeight="1">
      <c r="A17" s="152">
        <v>7</v>
      </c>
      <c r="B17" s="167" t="s">
        <v>189</v>
      </c>
      <c r="C17" s="175" t="s">
        <v>165</v>
      </c>
      <c r="D17" s="181"/>
      <c r="E17" s="187" t="s">
        <v>77</v>
      </c>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238">
        <f t="shared" si="0"/>
        <v>0</v>
      </c>
      <c r="AL17" s="241">
        <f t="shared" si="1"/>
        <v>0</v>
      </c>
      <c r="AM17" s="244"/>
      <c r="AN17" s="244"/>
    </row>
    <row r="18" spans="1:40" ht="18" customHeight="1">
      <c r="A18" s="152">
        <v>8</v>
      </c>
      <c r="B18" s="167" t="s">
        <v>189</v>
      </c>
      <c r="C18" s="175" t="s">
        <v>165</v>
      </c>
      <c r="D18" s="181"/>
      <c r="E18" s="187" t="s">
        <v>192</v>
      </c>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238">
        <f t="shared" si="0"/>
        <v>0</v>
      </c>
      <c r="AL18" s="241">
        <f t="shared" si="1"/>
        <v>0</v>
      </c>
      <c r="AM18" s="244"/>
      <c r="AN18" s="244"/>
    </row>
    <row r="19" spans="1:40" ht="18" customHeight="1">
      <c r="A19" s="152">
        <v>9</v>
      </c>
      <c r="B19" s="167" t="s">
        <v>189</v>
      </c>
      <c r="C19" s="175" t="s">
        <v>165</v>
      </c>
      <c r="D19" s="181"/>
      <c r="E19" s="187" t="s">
        <v>193</v>
      </c>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238">
        <f t="shared" si="0"/>
        <v>0</v>
      </c>
      <c r="AL19" s="241">
        <f t="shared" si="1"/>
        <v>0</v>
      </c>
      <c r="AM19" s="244"/>
      <c r="AN19" s="244"/>
    </row>
    <row r="20" spans="1:40" ht="18" customHeight="1">
      <c r="A20" s="152">
        <v>10</v>
      </c>
      <c r="B20" s="167" t="s">
        <v>212</v>
      </c>
      <c r="C20" s="175" t="s">
        <v>165</v>
      </c>
      <c r="D20" s="181"/>
      <c r="E20" s="187" t="s">
        <v>194</v>
      </c>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238">
        <f t="shared" si="0"/>
        <v>0</v>
      </c>
      <c r="AL20" s="241">
        <f t="shared" si="1"/>
        <v>0</v>
      </c>
      <c r="AM20" s="244"/>
      <c r="AN20" s="244"/>
    </row>
    <row r="21" spans="1:40" ht="18" customHeight="1">
      <c r="A21" s="152">
        <v>11</v>
      </c>
      <c r="B21" s="167"/>
      <c r="C21" s="175"/>
      <c r="D21" s="181"/>
      <c r="E21" s="187"/>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238">
        <f t="shared" si="0"/>
        <v>0</v>
      </c>
      <c r="AL21" s="241">
        <f t="shared" si="1"/>
        <v>0</v>
      </c>
      <c r="AM21" s="244"/>
      <c r="AN21" s="244"/>
    </row>
    <row r="22" spans="1:40" ht="18" customHeight="1">
      <c r="A22" s="152">
        <v>12</v>
      </c>
      <c r="B22" s="167"/>
      <c r="C22" s="175"/>
      <c r="D22" s="181"/>
      <c r="E22" s="187"/>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238">
        <f t="shared" si="0"/>
        <v>0</v>
      </c>
      <c r="AL22" s="241">
        <f t="shared" si="1"/>
        <v>0</v>
      </c>
      <c r="AM22" s="244"/>
      <c r="AN22" s="244"/>
    </row>
    <row r="23" spans="1:40" ht="18" customHeight="1">
      <c r="A23" s="152">
        <v>13</v>
      </c>
      <c r="B23" s="167"/>
      <c r="C23" s="175"/>
      <c r="D23" s="181"/>
      <c r="E23" s="187"/>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238">
        <f t="shared" si="0"/>
        <v>0</v>
      </c>
      <c r="AL23" s="241">
        <f t="shared" si="1"/>
        <v>0</v>
      </c>
      <c r="AM23" s="244"/>
      <c r="AN23" s="244"/>
    </row>
    <row r="24" spans="1:40" ht="18" customHeight="1">
      <c r="A24" s="152">
        <v>14</v>
      </c>
      <c r="B24" s="167"/>
      <c r="C24" s="175"/>
      <c r="D24" s="181"/>
      <c r="E24" s="187"/>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238">
        <f t="shared" si="0"/>
        <v>0</v>
      </c>
      <c r="AL24" s="241">
        <f t="shared" si="1"/>
        <v>0</v>
      </c>
      <c r="AM24" s="244"/>
      <c r="AN24" s="244"/>
    </row>
    <row r="25" spans="1:40" ht="18" customHeight="1">
      <c r="A25" s="152">
        <v>15</v>
      </c>
      <c r="B25" s="167"/>
      <c r="C25" s="175"/>
      <c r="D25" s="181"/>
      <c r="E25" s="187"/>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238">
        <f t="shared" si="0"/>
        <v>0</v>
      </c>
      <c r="AL25" s="241">
        <f t="shared" si="1"/>
        <v>0</v>
      </c>
      <c r="AM25" s="244"/>
      <c r="AN25" s="244"/>
    </row>
    <row r="26" spans="1:40" ht="18" customHeight="1">
      <c r="A26" s="152">
        <v>16</v>
      </c>
      <c r="B26" s="167"/>
      <c r="C26" s="175"/>
      <c r="D26" s="181"/>
      <c r="E26" s="187"/>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238">
        <f t="shared" si="0"/>
        <v>0</v>
      </c>
      <c r="AL26" s="241">
        <f t="shared" si="1"/>
        <v>0</v>
      </c>
      <c r="AM26" s="244"/>
      <c r="AN26" s="244"/>
    </row>
    <row r="27" spans="1:40" ht="18" customHeight="1">
      <c r="A27" s="152">
        <v>17</v>
      </c>
      <c r="B27" s="167"/>
      <c r="C27" s="175"/>
      <c r="D27" s="181"/>
      <c r="E27" s="187"/>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238">
        <f t="shared" si="0"/>
        <v>0</v>
      </c>
      <c r="AL27" s="241">
        <f t="shared" si="1"/>
        <v>0</v>
      </c>
      <c r="AM27" s="244"/>
      <c r="AN27" s="244"/>
    </row>
    <row r="28" spans="1:40" ht="18" customHeight="1">
      <c r="A28" s="152">
        <v>18</v>
      </c>
      <c r="B28" s="167"/>
      <c r="C28" s="175"/>
      <c r="D28" s="181"/>
      <c r="E28" s="187"/>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238">
        <f t="shared" si="0"/>
        <v>0</v>
      </c>
      <c r="AL28" s="241">
        <f t="shared" si="1"/>
        <v>0</v>
      </c>
      <c r="AM28" s="244"/>
      <c r="AN28" s="244"/>
    </row>
    <row r="29" spans="1:40" ht="18" customHeight="1">
      <c r="A29" s="152">
        <v>19</v>
      </c>
      <c r="B29" s="167"/>
      <c r="C29" s="175"/>
      <c r="D29" s="181"/>
      <c r="E29" s="187"/>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238">
        <f t="shared" si="0"/>
        <v>0</v>
      </c>
      <c r="AL29" s="241">
        <f t="shared" si="1"/>
        <v>0</v>
      </c>
      <c r="AM29" s="244"/>
      <c r="AN29" s="244"/>
    </row>
    <row r="30" spans="1:40" ht="18" customHeight="1">
      <c r="A30" s="152">
        <v>20</v>
      </c>
      <c r="B30" s="167"/>
      <c r="C30" s="175"/>
      <c r="D30" s="181"/>
      <c r="E30" s="187"/>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238">
        <f t="shared" si="0"/>
        <v>0</v>
      </c>
      <c r="AL30" s="241">
        <f t="shared" si="1"/>
        <v>0</v>
      </c>
      <c r="AM30" s="244"/>
      <c r="AN30" s="244"/>
    </row>
    <row r="31" spans="1:40" ht="18" customHeight="1">
      <c r="A31" s="153" t="s">
        <v>123</v>
      </c>
      <c r="B31" s="154"/>
      <c r="C31" s="154"/>
      <c r="D31" s="154"/>
      <c r="E31" s="154"/>
      <c r="F31" s="193">
        <f t="shared" ref="F31:AJ31" si="2">+SUM(F11:F30)</f>
        <v>0</v>
      </c>
      <c r="G31" s="193">
        <f t="shared" si="2"/>
        <v>0</v>
      </c>
      <c r="H31" s="193">
        <f t="shared" si="2"/>
        <v>0</v>
      </c>
      <c r="I31" s="193">
        <f t="shared" si="2"/>
        <v>0</v>
      </c>
      <c r="J31" s="193">
        <f t="shared" si="2"/>
        <v>0</v>
      </c>
      <c r="K31" s="193">
        <f t="shared" si="2"/>
        <v>0</v>
      </c>
      <c r="L31" s="193">
        <f t="shared" si="2"/>
        <v>0</v>
      </c>
      <c r="M31" s="193">
        <f t="shared" si="2"/>
        <v>0</v>
      </c>
      <c r="N31" s="193">
        <f t="shared" si="2"/>
        <v>0</v>
      </c>
      <c r="O31" s="193">
        <f t="shared" si="2"/>
        <v>0</v>
      </c>
      <c r="P31" s="193">
        <f t="shared" si="2"/>
        <v>0</v>
      </c>
      <c r="Q31" s="193">
        <f t="shared" si="2"/>
        <v>0</v>
      </c>
      <c r="R31" s="193">
        <f t="shared" si="2"/>
        <v>0</v>
      </c>
      <c r="S31" s="193">
        <f t="shared" si="2"/>
        <v>0</v>
      </c>
      <c r="T31" s="193">
        <f t="shared" si="2"/>
        <v>0</v>
      </c>
      <c r="U31" s="193">
        <f t="shared" si="2"/>
        <v>0</v>
      </c>
      <c r="V31" s="193">
        <f t="shared" si="2"/>
        <v>0</v>
      </c>
      <c r="W31" s="193">
        <f t="shared" si="2"/>
        <v>0</v>
      </c>
      <c r="X31" s="193">
        <f t="shared" si="2"/>
        <v>0</v>
      </c>
      <c r="Y31" s="193">
        <f t="shared" si="2"/>
        <v>0</v>
      </c>
      <c r="Z31" s="193">
        <f t="shared" si="2"/>
        <v>0</v>
      </c>
      <c r="AA31" s="193">
        <f t="shared" si="2"/>
        <v>0</v>
      </c>
      <c r="AB31" s="193">
        <f t="shared" si="2"/>
        <v>0</v>
      </c>
      <c r="AC31" s="193">
        <f t="shared" si="2"/>
        <v>0</v>
      </c>
      <c r="AD31" s="193">
        <f t="shared" si="2"/>
        <v>0</v>
      </c>
      <c r="AE31" s="193">
        <f t="shared" si="2"/>
        <v>0</v>
      </c>
      <c r="AF31" s="193">
        <f t="shared" si="2"/>
        <v>0</v>
      </c>
      <c r="AG31" s="193">
        <f t="shared" si="2"/>
        <v>0</v>
      </c>
      <c r="AH31" s="193">
        <f t="shared" si="2"/>
        <v>0</v>
      </c>
      <c r="AI31" s="193">
        <f t="shared" si="2"/>
        <v>0</v>
      </c>
      <c r="AJ31" s="193">
        <f t="shared" si="2"/>
        <v>0</v>
      </c>
      <c r="AK31" s="238">
        <f t="shared" si="0"/>
        <v>0</v>
      </c>
      <c r="AL31" s="241">
        <f t="shared" si="1"/>
        <v>0</v>
      </c>
      <c r="AM31" s="151"/>
      <c r="AN31" s="151"/>
    </row>
    <row r="32" spans="1:40" ht="18" customHeight="1">
      <c r="A32" s="154" t="s">
        <v>148</v>
      </c>
      <c r="B32" s="154"/>
      <c r="C32" s="154"/>
      <c r="D32" s="154"/>
      <c r="E32" s="188"/>
      <c r="F32" s="194">
        <v>12</v>
      </c>
      <c r="G32" s="194">
        <v>20</v>
      </c>
      <c r="H32" s="194">
        <v>12</v>
      </c>
      <c r="I32" s="194">
        <v>20</v>
      </c>
      <c r="J32" s="194">
        <v>12</v>
      </c>
      <c r="K32" s="194">
        <v>20</v>
      </c>
      <c r="L32" s="194">
        <v>12</v>
      </c>
      <c r="M32" s="194">
        <v>20</v>
      </c>
      <c r="N32" s="194">
        <v>12</v>
      </c>
      <c r="O32" s="194">
        <v>20</v>
      </c>
      <c r="P32" s="194">
        <v>12</v>
      </c>
      <c r="Q32" s="194">
        <v>20</v>
      </c>
      <c r="R32" s="194">
        <v>12</v>
      </c>
      <c r="S32" s="194">
        <v>20</v>
      </c>
      <c r="T32" s="194">
        <v>12</v>
      </c>
      <c r="U32" s="194">
        <v>20</v>
      </c>
      <c r="V32" s="194">
        <v>12</v>
      </c>
      <c r="W32" s="194">
        <v>20</v>
      </c>
      <c r="X32" s="194">
        <v>12</v>
      </c>
      <c r="Y32" s="194">
        <v>20</v>
      </c>
      <c r="Z32" s="194">
        <v>12</v>
      </c>
      <c r="AA32" s="194">
        <v>20</v>
      </c>
      <c r="AB32" s="194">
        <v>12</v>
      </c>
      <c r="AC32" s="194">
        <v>20</v>
      </c>
      <c r="AD32" s="194">
        <v>12</v>
      </c>
      <c r="AE32" s="194">
        <v>20</v>
      </c>
      <c r="AF32" s="194">
        <v>12</v>
      </c>
      <c r="AG32" s="194">
        <v>20</v>
      </c>
      <c r="AH32" s="194">
        <v>12</v>
      </c>
      <c r="AI32" s="194">
        <v>20</v>
      </c>
      <c r="AJ32" s="194">
        <v>10</v>
      </c>
      <c r="AK32" s="193"/>
      <c r="AL32" s="23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56"/>
      <c r="B34" s="156"/>
      <c r="C34" s="156"/>
      <c r="D34" s="182"/>
      <c r="E34" s="182"/>
      <c r="F34" s="182"/>
      <c r="G34" s="182"/>
      <c r="H34" s="182"/>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02"/>
      <c r="AK34" s="147"/>
      <c r="AL34" s="155"/>
      <c r="AM34" s="155"/>
      <c r="AN34" s="149"/>
    </row>
    <row r="35" spans="1:40" ht="5.0999999999999996" customHeight="1">
      <c r="A35" s="156"/>
      <c r="B35" s="156"/>
      <c r="C35" s="156"/>
      <c r="D35" s="182"/>
      <c r="E35" s="182"/>
      <c r="F35" s="182"/>
      <c r="G35" s="182"/>
      <c r="H35" s="182"/>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02"/>
      <c r="AK35" s="147"/>
      <c r="AL35" s="155"/>
      <c r="AM35" s="155"/>
      <c r="AN35" s="149"/>
    </row>
    <row r="36" spans="1:40" ht="5.0999999999999996" customHeight="1">
      <c r="A36" s="156"/>
      <c r="B36" s="156"/>
      <c r="C36" s="156"/>
      <c r="D36" s="182"/>
      <c r="E36" s="182"/>
      <c r="F36" s="182"/>
      <c r="G36" s="182"/>
      <c r="H36" s="182"/>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02"/>
      <c r="AK36" s="147"/>
      <c r="AL36" s="155"/>
      <c r="AM36" s="155"/>
      <c r="AN36" s="149"/>
    </row>
    <row r="37" spans="1:40" ht="18" customHeight="1">
      <c r="A37" s="157" t="s">
        <v>195</v>
      </c>
      <c r="B37" s="147"/>
      <c r="D37" s="147"/>
      <c r="E37" s="147"/>
      <c r="F37" s="147"/>
      <c r="G37" s="147"/>
      <c r="H37" s="147"/>
      <c r="I37" s="147"/>
      <c r="J37" s="147"/>
      <c r="K37" s="147"/>
    </row>
    <row r="38" spans="1:40" ht="18" customHeight="1">
      <c r="A38" s="158" t="s">
        <v>196</v>
      </c>
      <c r="B38" s="158"/>
      <c r="M38" s="157" t="s">
        <v>197</v>
      </c>
      <c r="N38" s="147"/>
      <c r="P38" s="147"/>
      <c r="Q38" s="147"/>
      <c r="R38" s="147"/>
      <c r="S38" s="147"/>
      <c r="T38" s="147"/>
      <c r="U38" s="205" t="str">
        <f>IF(COUNTIF(M40:M43,"○")&gt;1,"いずれか１つを選択してください。","")</f>
        <v/>
      </c>
      <c r="V38" s="147"/>
      <c r="W38" s="147"/>
      <c r="X38" s="147"/>
      <c r="Y38" s="147"/>
      <c r="Z38" s="147"/>
      <c r="AA38" s="147"/>
      <c r="AB38" s="147"/>
      <c r="AC38" s="147"/>
      <c r="AD38" s="147"/>
      <c r="AE38" s="147"/>
      <c r="AF38" s="147"/>
      <c r="AG38" s="147"/>
      <c r="AH38" s="147"/>
      <c r="AI38" s="147"/>
      <c r="AJ38" s="147"/>
      <c r="AK38" s="202"/>
      <c r="AL38" s="147"/>
      <c r="AM38" s="155"/>
      <c r="AN38" s="155"/>
    </row>
    <row r="39" spans="1:40" ht="18.75" customHeight="1">
      <c r="A39" s="159"/>
      <c r="B39" s="159"/>
      <c r="C39" s="159"/>
      <c r="D39" s="183">
        <f>IF(S2=1,10,IF(S2=2,11,IF(S2=3,12,S2-3)))</f>
        <v>2</v>
      </c>
      <c r="E39" s="183">
        <f>IF(S2=1,11,IF(S2=2,12,S2-2))</f>
        <v>3</v>
      </c>
      <c r="F39" s="183">
        <f>IF(S2=1,12,S2-1)</f>
        <v>4</v>
      </c>
      <c r="G39" s="183"/>
      <c r="H39" s="183"/>
      <c r="I39" s="161" t="s">
        <v>142</v>
      </c>
      <c r="J39" s="161"/>
      <c r="K39" s="161"/>
      <c r="M39" s="153" t="s">
        <v>76</v>
      </c>
      <c r="N39" s="154"/>
      <c r="O39" s="154"/>
      <c r="P39" s="154"/>
      <c r="Q39" s="154"/>
      <c r="R39" s="154"/>
      <c r="S39" s="154"/>
      <c r="T39" s="154"/>
      <c r="U39" s="154"/>
      <c r="V39" s="154"/>
      <c r="W39" s="154"/>
      <c r="X39" s="154"/>
      <c r="Y39" s="154"/>
      <c r="Z39" s="154"/>
      <c r="AA39" s="154"/>
      <c r="AB39" s="154"/>
      <c r="AC39" s="154"/>
      <c r="AD39" s="154"/>
      <c r="AE39" s="154"/>
      <c r="AF39" s="154"/>
      <c r="AG39" s="154"/>
      <c r="AH39" s="229" t="s">
        <v>198</v>
      </c>
      <c r="AI39" s="231"/>
      <c r="AJ39" s="231"/>
      <c r="AK39" s="231"/>
      <c r="AL39" s="242"/>
      <c r="AM39" s="160" t="s">
        <v>53</v>
      </c>
      <c r="AN39" s="160"/>
    </row>
    <row r="40" spans="1:40" ht="18" customHeight="1">
      <c r="A40" s="160" t="s">
        <v>222</v>
      </c>
      <c r="B40" s="160"/>
      <c r="C40" s="160"/>
      <c r="D40" s="184">
        <v>80</v>
      </c>
      <c r="E40" s="184">
        <v>80</v>
      </c>
      <c r="F40" s="184">
        <v>81</v>
      </c>
      <c r="G40" s="184"/>
      <c r="H40" s="184"/>
      <c r="I40" s="161">
        <f>SUM(D40:F40)</f>
        <v>241</v>
      </c>
      <c r="J40" s="161"/>
      <c r="K40" s="161"/>
      <c r="M40" s="197" t="s">
        <v>201</v>
      </c>
      <c r="N40" s="172" t="s">
        <v>202</v>
      </c>
      <c r="O40" s="207"/>
      <c r="P40" s="213"/>
      <c r="Q40" s="217" t="s">
        <v>138</v>
      </c>
      <c r="R40" s="218"/>
      <c r="S40" s="218"/>
      <c r="T40" s="218"/>
      <c r="U40" s="218"/>
      <c r="V40" s="218"/>
      <c r="W40" s="218"/>
      <c r="X40" s="218"/>
      <c r="Y40" s="218"/>
      <c r="Z40" s="218"/>
      <c r="AA40" s="218"/>
      <c r="AB40" s="218"/>
      <c r="AC40" s="218"/>
      <c r="AD40" s="218"/>
      <c r="AE40" s="218"/>
      <c r="AF40" s="218"/>
      <c r="AG40" s="225"/>
      <c r="AH40" s="176">
        <f>SUM(F32:AJ32)</f>
        <v>490</v>
      </c>
      <c r="AI40" s="206"/>
      <c r="AJ40" s="188" t="s">
        <v>203</v>
      </c>
      <c r="AK40" s="176">
        <f>ROUNDUP(AH40/450,0)</f>
        <v>2</v>
      </c>
      <c r="AL40" s="206"/>
      <c r="AM40" s="161">
        <f>MIN(AH40:AK42)</f>
        <v>1</v>
      </c>
      <c r="AN40" s="161"/>
    </row>
    <row r="41" spans="1:40" ht="18" customHeight="1">
      <c r="A41" s="208"/>
      <c r="B41" s="208"/>
      <c r="C41" s="208"/>
      <c r="D41" s="155"/>
      <c r="E41" s="155"/>
      <c r="F41" s="155"/>
      <c r="G41" s="155"/>
      <c r="H41" s="155"/>
      <c r="I41" s="155" t="s">
        <v>207</v>
      </c>
      <c r="J41" s="155"/>
      <c r="K41" s="155"/>
      <c r="M41" s="198"/>
      <c r="N41" s="173"/>
      <c r="O41" s="208"/>
      <c r="P41" s="214"/>
      <c r="Q41" s="203" t="s">
        <v>16</v>
      </c>
      <c r="R41" s="210"/>
      <c r="S41" s="210"/>
      <c r="T41" s="210"/>
      <c r="U41" s="210"/>
      <c r="V41" s="210"/>
      <c r="W41" s="210"/>
      <c r="X41" s="210"/>
      <c r="Y41" s="210"/>
      <c r="Z41" s="210"/>
      <c r="AA41" s="210"/>
      <c r="AB41" s="210"/>
      <c r="AC41" s="210"/>
      <c r="AD41" s="210"/>
      <c r="AE41" s="210"/>
      <c r="AF41" s="210"/>
      <c r="AG41" s="226"/>
      <c r="AH41" s="153">
        <f>COUNTA(B12:B30)</f>
        <v>9</v>
      </c>
      <c r="AI41" s="154"/>
      <c r="AJ41" s="232" t="s">
        <v>206</v>
      </c>
      <c r="AK41" s="176">
        <f>ROUNDUP(AH41/10,0)</f>
        <v>1</v>
      </c>
      <c r="AL41" s="206"/>
      <c r="AM41" s="161"/>
      <c r="AN41" s="161"/>
    </row>
    <row r="42" spans="1:40" ht="18" customHeight="1">
      <c r="A42" s="155"/>
      <c r="B42" s="155"/>
      <c r="C42" s="155"/>
      <c r="D42" s="155"/>
      <c r="E42" s="155"/>
      <c r="F42" s="155"/>
      <c r="G42" s="155"/>
      <c r="H42" s="155"/>
      <c r="I42" s="161">
        <f>I40/3</f>
        <v>80.333333333333329</v>
      </c>
      <c r="J42" s="161"/>
      <c r="K42" s="161"/>
      <c r="M42" s="199"/>
      <c r="N42" s="174"/>
      <c r="O42" s="209"/>
      <c r="P42" s="215"/>
      <c r="Q42" s="203" t="s">
        <v>200</v>
      </c>
      <c r="R42" s="210"/>
      <c r="S42" s="210"/>
      <c r="T42" s="210"/>
      <c r="U42" s="210"/>
      <c r="V42" s="210"/>
      <c r="W42" s="210"/>
      <c r="X42" s="210"/>
      <c r="Y42" s="210"/>
      <c r="Z42" s="210"/>
      <c r="AA42" s="210"/>
      <c r="AB42" s="210"/>
      <c r="AC42" s="210"/>
      <c r="AD42" s="210"/>
      <c r="AE42" s="210"/>
      <c r="AF42" s="210"/>
      <c r="AG42" s="226"/>
      <c r="AH42" s="176">
        <f>ROUNDDOWN(I42,1)</f>
        <v>80.3</v>
      </c>
      <c r="AI42" s="206"/>
      <c r="AJ42" s="233" t="s">
        <v>206</v>
      </c>
      <c r="AK42" s="176">
        <f>ROUNDUP(AH42/40,0)</f>
        <v>3</v>
      </c>
      <c r="AL42" s="206"/>
      <c r="AM42" s="161"/>
      <c r="AN42" s="161"/>
    </row>
    <row r="43" spans="1:40" ht="18" customHeight="1">
      <c r="B43" s="149"/>
      <c r="M43" s="184"/>
      <c r="N43" s="203" t="s">
        <v>208</v>
      </c>
      <c r="O43" s="210"/>
      <c r="P43" s="210"/>
      <c r="Q43" s="210"/>
      <c r="R43" s="210"/>
      <c r="S43" s="210"/>
      <c r="T43" s="210"/>
      <c r="U43" s="210"/>
      <c r="V43" s="210"/>
      <c r="W43" s="210"/>
      <c r="X43" s="210"/>
      <c r="Y43" s="210"/>
      <c r="Z43" s="210"/>
      <c r="AA43" s="210"/>
      <c r="AB43" s="210"/>
      <c r="AC43" s="210"/>
      <c r="AD43" s="210"/>
      <c r="AE43" s="210"/>
      <c r="AF43" s="210"/>
      <c r="AG43" s="226"/>
      <c r="AH43" s="230"/>
      <c r="AI43" s="230"/>
      <c r="AJ43" s="230"/>
      <c r="AK43" s="230"/>
      <c r="AL43" s="230"/>
      <c r="AM43" s="153" cm="1">
        <f t="array" ref="AM43">ROUNDUP(_xlfn.IFS(AM40&lt;2,1,AND(AM40&lt;=2,AM40&lt;6),AM40-1,AM40&gt;=6,AM40/2*3),1)</f>
        <v>1</v>
      </c>
      <c r="AN43" s="188"/>
    </row>
    <row r="44" spans="1:40" ht="5.0999999999999996" customHeight="1">
      <c r="A44" s="156"/>
      <c r="B44" s="156"/>
      <c r="C44" s="156"/>
      <c r="D44" s="156"/>
      <c r="E44" s="156"/>
      <c r="F44" s="156"/>
      <c r="G44" s="156"/>
      <c r="H44" s="156"/>
      <c r="I44" s="156"/>
      <c r="J44" s="147"/>
      <c r="K44" s="147"/>
      <c r="L44" s="147"/>
      <c r="M44" s="202"/>
      <c r="N44" s="147"/>
      <c r="W44" s="155"/>
      <c r="X44" s="147"/>
      <c r="Y44" s="147"/>
      <c r="Z44" s="147"/>
      <c r="AA44" s="147"/>
      <c r="AB44" s="147"/>
      <c r="AC44" s="147"/>
      <c r="AD44" s="147"/>
      <c r="AE44" s="147"/>
      <c r="AF44" s="147"/>
      <c r="AG44" s="147"/>
      <c r="AH44" s="147"/>
      <c r="AI44" s="147"/>
      <c r="AJ44" s="202"/>
      <c r="AK44" s="147"/>
      <c r="AL44" s="155"/>
      <c r="AM44" s="155"/>
      <c r="AN44" s="149"/>
    </row>
    <row r="45" spans="1:40" ht="21" customHeight="1">
      <c r="A45" s="157" t="s">
        <v>215</v>
      </c>
      <c r="B45" s="145"/>
      <c r="C45" s="162"/>
      <c r="D45" s="162"/>
      <c r="E45" s="162"/>
      <c r="F45" s="162"/>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62"/>
      <c r="AM45" s="162"/>
      <c r="AN45" s="149"/>
    </row>
    <row r="46" spans="1:40" ht="24.95" customHeight="1">
      <c r="A46" s="149"/>
      <c r="B46" s="155"/>
      <c r="C46" s="176" t="str">
        <f>IF(VLOOKUP($AK$1,選択肢!$A$1:$J$32,C51,FALSE)=0,"-",VLOOKUP($AK$1,選択肢!$A$1:$J$32,C51,FALSE))</f>
        <v>管理者</v>
      </c>
      <c r="D46" s="185"/>
      <c r="E46" s="160" t="str">
        <f>IF(VLOOKUP($AK$1,選択肢!$A$1:$J$32,E51,FALSE)=0,"-",VLOOKUP($AK$1,選択肢!$A$1:$J$32,E51,FALSE))</f>
        <v>サービス提供責任者</v>
      </c>
      <c r="F46" s="160"/>
      <c r="G46" s="160"/>
      <c r="H46" s="160"/>
      <c r="I46" s="176" t="str">
        <f>IF(VLOOKUP($AK$1,選択肢!$A$1:$J$32,I51,FALSE)=0,"-",VLOOKUP($AK$1,選択肢!$A$1:$J$32,I51,FALSE))</f>
        <v>従業者</v>
      </c>
      <c r="J46" s="185"/>
      <c r="K46" s="185"/>
      <c r="L46" s="185"/>
      <c r="M46" s="185"/>
      <c r="N46" s="206"/>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149"/>
    </row>
    <row r="47" spans="1:40" ht="18" customHeight="1">
      <c r="A47" s="149"/>
      <c r="B47" s="155"/>
      <c r="C47" s="153" t="s">
        <v>216</v>
      </c>
      <c r="D47" s="153" t="s">
        <v>217</v>
      </c>
      <c r="E47" s="161" t="s">
        <v>216</v>
      </c>
      <c r="F47" s="161" t="s">
        <v>217</v>
      </c>
      <c r="G47" s="161"/>
      <c r="H47" s="161"/>
      <c r="I47" s="153" t="s">
        <v>216</v>
      </c>
      <c r="J47" s="154"/>
      <c r="K47" s="188"/>
      <c r="L47" s="153" t="s">
        <v>217</v>
      </c>
      <c r="M47" s="154"/>
      <c r="N47" s="188"/>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49"/>
    </row>
    <row r="48" spans="1:40" ht="18" customHeight="1">
      <c r="A48" s="149"/>
      <c r="B48" s="161" t="s">
        <v>218</v>
      </c>
      <c r="C48" s="161">
        <f>COUNTIFS($B$11:$B$30,C$46,$C$11:$C$30,"A",$E$11:$E$30,"*")</f>
        <v>1</v>
      </c>
      <c r="D48" s="161">
        <f>COUNTIFS($B$11:$B$30,C$46,$C$11:$C$30,"B",$E$11:$E$30,"*")</f>
        <v>0</v>
      </c>
      <c r="E48" s="161">
        <f>COUNTIFS($B$11:$B$30,E$46,$C$11:$C$30,"A",$E$11:$E$30,"*")</f>
        <v>0</v>
      </c>
      <c r="F48" s="153">
        <f>COUNTIFS($B$11:$B$30,E$46,$C$11:$C$30,"B",$E$11:$E$30,"*")</f>
        <v>1</v>
      </c>
      <c r="G48" s="154"/>
      <c r="H48" s="188"/>
      <c r="I48" s="153">
        <f>COUNTIFS($B$11:$B$30,I$46,$C$11:$C$30,"A",$E$11:$E$30,"*")</f>
        <v>0</v>
      </c>
      <c r="J48" s="154"/>
      <c r="K48" s="188"/>
      <c r="L48" s="153">
        <f>COUNTIFS($B$11:$B$30,I$46,$C$11:$C$30,"B",$E$11:$E$30,"*")</f>
        <v>0</v>
      </c>
      <c r="M48" s="154"/>
      <c r="N48" s="188"/>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60" t="s">
        <v>220</v>
      </c>
      <c r="C49" s="177"/>
      <c r="D49" s="177"/>
      <c r="E49" s="161">
        <f>COUNTIFS($B$11:$B$30,E$46,$C$11:$C$30,"C",$E$11:$E$30,"*")</f>
        <v>1</v>
      </c>
      <c r="F49" s="153">
        <f>COUNTIFS($B$11:$B$30,E$46,$C$11:$C$30,"D",$E$11:$E$30,"*")</f>
        <v>0</v>
      </c>
      <c r="G49" s="154"/>
      <c r="H49" s="188"/>
      <c r="I49" s="153">
        <f>COUNTIFS($B$11:$B$30,I$46,$C$11:$C$30,"C",$E$11:$E$30,"*")</f>
        <v>2</v>
      </c>
      <c r="J49" s="154"/>
      <c r="K49" s="188"/>
      <c r="L49" s="153">
        <f>COUNTIFS($B$11:$B$30,I$46,$C$11:$C$30,"D",$E$11:$E$30,"*")</f>
        <v>5</v>
      </c>
      <c r="M49" s="154"/>
      <c r="N49" s="188"/>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60" t="s">
        <v>221</v>
      </c>
      <c r="C50" s="178"/>
      <c r="D50" s="186"/>
      <c r="E50" s="153">
        <f>IF($AK$3="４週",SUMIFS($AK$11:$AK$30,$B$11:$B$30,E46)/4/$AH$5,IF($AK$3="歴月",SUMIFS($AK$11:$AK$30,$B$11:$B$30,E46)/$AL$5,"記載する期間を選択してください"))</f>
        <v>0</v>
      </c>
      <c r="F50" s="154"/>
      <c r="G50" s="154"/>
      <c r="H50" s="188"/>
      <c r="I50" s="153">
        <f>IF($AK$3="４週",SUMIFS($AK$11:$AK$30,$B$11:$B$30,I46)/4/$AH$5,IF($AK$3="歴月",SUMIFS($AK$11:$AK$30,$B$11:$B$30,I46)/$AL$5,"記載する期間を選択してください"))</f>
        <v>0</v>
      </c>
      <c r="J50" s="154"/>
      <c r="K50" s="154"/>
      <c r="L50" s="154"/>
      <c r="M50" s="154"/>
      <c r="N50" s="188"/>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5.0999999999999996" customHeight="1">
      <c r="A51" s="149"/>
      <c r="B51" s="145"/>
      <c r="C51" s="179">
        <v>2</v>
      </c>
      <c r="D51" s="179"/>
      <c r="E51" s="179">
        <v>3</v>
      </c>
      <c r="F51" s="179"/>
      <c r="G51" s="179"/>
      <c r="H51" s="179"/>
      <c r="I51" s="179">
        <v>4</v>
      </c>
      <c r="J51" s="179"/>
      <c r="K51" s="179"/>
      <c r="L51" s="179"/>
      <c r="M51" s="179"/>
      <c r="N51" s="179"/>
      <c r="O51" s="179">
        <v>5</v>
      </c>
      <c r="P51" s="179"/>
      <c r="Q51" s="179"/>
      <c r="R51" s="179"/>
      <c r="S51" s="179"/>
      <c r="T51" s="179"/>
      <c r="U51" s="179">
        <v>6</v>
      </c>
      <c r="V51" s="179"/>
      <c r="W51" s="179"/>
      <c r="X51" s="179"/>
      <c r="Y51" s="179"/>
      <c r="Z51" s="179"/>
      <c r="AA51" s="179">
        <v>7</v>
      </c>
      <c r="AB51" s="179"/>
      <c r="AC51" s="179"/>
      <c r="AD51" s="179"/>
      <c r="AE51" s="179"/>
      <c r="AF51" s="179"/>
      <c r="AG51" s="179">
        <v>8</v>
      </c>
      <c r="AH51" s="179"/>
      <c r="AI51" s="179"/>
      <c r="AJ51" s="179"/>
      <c r="AK51" s="179"/>
      <c r="AL51" s="179">
        <v>9</v>
      </c>
      <c r="AM51" s="162"/>
      <c r="AN51" s="149"/>
    </row>
    <row r="52" spans="1:40" ht="15" customHeight="1">
      <c r="A52" s="147" t="s">
        <v>149</v>
      </c>
      <c r="B52" s="168"/>
      <c r="C52" s="168"/>
      <c r="D52" s="168"/>
      <c r="E52" s="168"/>
      <c r="F52" s="195"/>
      <c r="G52" s="168"/>
      <c r="H52" s="179"/>
      <c r="I52" s="179"/>
      <c r="J52" s="179"/>
      <c r="K52" s="179"/>
      <c r="L52" s="179"/>
      <c r="M52" s="179"/>
      <c r="N52" s="179"/>
      <c r="O52" s="179"/>
      <c r="P52" s="179"/>
      <c r="Q52" s="179"/>
      <c r="R52" s="179">
        <v>6</v>
      </c>
      <c r="S52" s="179"/>
      <c r="T52" s="179"/>
      <c r="U52" s="179"/>
      <c r="V52" s="179"/>
      <c r="W52" s="179"/>
      <c r="X52" s="179">
        <v>7</v>
      </c>
      <c r="Y52" s="179"/>
      <c r="Z52" s="179"/>
      <c r="AA52" s="179"/>
      <c r="AB52" s="179"/>
      <c r="AC52" s="179"/>
      <c r="AD52" s="179">
        <v>8</v>
      </c>
      <c r="AE52" s="179"/>
      <c r="AF52" s="179"/>
      <c r="AG52" s="227"/>
      <c r="AH52" s="227"/>
      <c r="AI52" s="227"/>
      <c r="AJ52" s="227">
        <v>9</v>
      </c>
      <c r="AK52" s="179"/>
      <c r="AL52" s="179"/>
      <c r="AM52" s="149"/>
    </row>
    <row r="53" spans="1:40" s="147" customFormat="1" ht="15" customHeight="1">
      <c r="A53" s="147" t="s">
        <v>50</v>
      </c>
      <c r="B53" s="156"/>
      <c r="C53" s="156"/>
      <c r="D53" s="156"/>
      <c r="E53" s="156"/>
      <c r="F53" s="156"/>
      <c r="G53" s="156"/>
      <c r="H53" s="157"/>
      <c r="I53" s="157"/>
      <c r="J53" s="157"/>
      <c r="K53" s="157"/>
      <c r="L53" s="157"/>
      <c r="M53" s="157"/>
    </row>
    <row r="54" spans="1:40" s="147" customFormat="1" ht="15" customHeight="1">
      <c r="A54" s="147" t="s">
        <v>150</v>
      </c>
      <c r="B54" s="156"/>
      <c r="C54" s="156"/>
      <c r="D54" s="156"/>
      <c r="E54" s="156"/>
      <c r="F54" s="156"/>
      <c r="G54" s="156"/>
      <c r="H54" s="157"/>
      <c r="I54" s="157"/>
      <c r="J54" s="157"/>
      <c r="K54" s="157"/>
      <c r="L54" s="157"/>
      <c r="M54" s="157"/>
    </row>
    <row r="55" spans="1:40" s="147" customFormat="1" ht="15" customHeight="1">
      <c r="A55" s="147" t="s">
        <v>40</v>
      </c>
      <c r="B55" s="156"/>
      <c r="C55" s="156"/>
      <c r="D55" s="156"/>
      <c r="E55" s="156"/>
      <c r="F55" s="156"/>
      <c r="G55" s="156"/>
      <c r="H55" s="157"/>
      <c r="I55" s="157"/>
      <c r="J55" s="157"/>
      <c r="K55" s="157"/>
      <c r="L55" s="157"/>
      <c r="M55" s="157"/>
    </row>
    <row r="56" spans="1:40" s="147" customFormat="1" ht="15" customHeight="1">
      <c r="A56" s="147" t="s">
        <v>151</v>
      </c>
      <c r="B56" s="156"/>
      <c r="C56" s="156"/>
      <c r="D56" s="156"/>
      <c r="E56" s="156"/>
      <c r="F56" s="156"/>
      <c r="G56" s="156"/>
      <c r="H56" s="157"/>
      <c r="I56" s="157"/>
      <c r="J56" s="157"/>
      <c r="K56" s="157"/>
      <c r="L56" s="157"/>
      <c r="M56" s="157"/>
    </row>
    <row r="57" spans="1:40" ht="15" customHeight="1">
      <c r="A57" s="147" t="s">
        <v>152</v>
      </c>
      <c r="B57" s="169"/>
      <c r="C57" s="147"/>
      <c r="D57" s="147"/>
      <c r="E57" s="147"/>
      <c r="F57" s="147"/>
      <c r="G57" s="147"/>
    </row>
    <row r="58" spans="1:40" ht="15" customHeight="1">
      <c r="A58" s="147" t="s">
        <v>153</v>
      </c>
      <c r="B58" s="169"/>
      <c r="C58" s="147"/>
      <c r="D58" s="147"/>
      <c r="E58" s="147"/>
      <c r="F58" s="147"/>
      <c r="G58" s="147"/>
    </row>
    <row r="59" spans="1:40" ht="15" customHeight="1">
      <c r="A59" s="147"/>
      <c r="B59" s="161" t="s">
        <v>154</v>
      </c>
      <c r="C59" s="161" t="s">
        <v>155</v>
      </c>
      <c r="D59" s="161"/>
      <c r="E59" s="161"/>
      <c r="F59" s="147"/>
      <c r="G59" s="147"/>
    </row>
    <row r="60" spans="1:40" ht="15" customHeight="1">
      <c r="A60" s="147"/>
      <c r="B60" s="170" t="s">
        <v>158</v>
      </c>
      <c r="C60" s="180" t="s">
        <v>159</v>
      </c>
      <c r="D60" s="180"/>
      <c r="E60" s="180"/>
      <c r="F60" s="147"/>
      <c r="G60" s="147"/>
    </row>
    <row r="61" spans="1:40" ht="15" customHeight="1">
      <c r="A61" s="147"/>
      <c r="B61" s="170" t="s">
        <v>160</v>
      </c>
      <c r="C61" s="180" t="s">
        <v>161</v>
      </c>
      <c r="D61" s="180"/>
      <c r="E61" s="180"/>
      <c r="F61" s="147"/>
      <c r="G61" s="147"/>
    </row>
    <row r="62" spans="1:40" ht="15" customHeight="1">
      <c r="A62" s="147"/>
      <c r="B62" s="170" t="s">
        <v>162</v>
      </c>
      <c r="C62" s="180" t="s">
        <v>163</v>
      </c>
      <c r="D62" s="180"/>
      <c r="E62" s="180"/>
      <c r="F62" s="147"/>
      <c r="G62" s="147"/>
    </row>
    <row r="63" spans="1:40" ht="15" customHeight="1">
      <c r="A63" s="147"/>
      <c r="B63" s="170" t="s">
        <v>165</v>
      </c>
      <c r="C63" s="180" t="s">
        <v>166</v>
      </c>
      <c r="D63" s="180"/>
      <c r="E63" s="180"/>
      <c r="F63" s="147"/>
      <c r="G63" s="147"/>
    </row>
    <row r="64" spans="1:40" ht="15" customHeight="1">
      <c r="A64" s="147"/>
      <c r="B64" s="147" t="s">
        <v>167</v>
      </c>
      <c r="C64" s="147"/>
      <c r="D64" s="147"/>
      <c r="E64" s="147"/>
      <c r="F64" s="147"/>
      <c r="G64" s="147"/>
    </row>
    <row r="65" spans="1:7" ht="15" customHeight="1">
      <c r="A65" s="147"/>
      <c r="B65" s="147" t="s">
        <v>29</v>
      </c>
      <c r="C65" s="147"/>
      <c r="D65" s="147"/>
      <c r="E65" s="147"/>
      <c r="F65" s="147"/>
      <c r="G65" s="147"/>
    </row>
    <row r="66" spans="1:7" ht="15" customHeight="1">
      <c r="A66" s="147"/>
      <c r="B66" s="147" t="s">
        <v>168</v>
      </c>
      <c r="C66" s="147"/>
      <c r="D66" s="147"/>
      <c r="E66" s="147"/>
      <c r="F66" s="147"/>
      <c r="G66" s="147"/>
    </row>
    <row r="67" spans="1:7" ht="15" customHeight="1">
      <c r="A67" s="147" t="s">
        <v>169</v>
      </c>
      <c r="B67" s="169"/>
      <c r="C67" s="147"/>
      <c r="D67" s="147"/>
      <c r="E67" s="147"/>
      <c r="F67" s="147"/>
      <c r="G67" s="147"/>
    </row>
    <row r="68" spans="1:7" ht="15" customHeight="1">
      <c r="A68" s="147" t="s">
        <v>2</v>
      </c>
      <c r="B68" s="169"/>
      <c r="C68" s="147"/>
      <c r="D68" s="147"/>
      <c r="E68" s="147"/>
      <c r="F68" s="147"/>
      <c r="G68" s="147"/>
    </row>
    <row r="69" spans="1:7" ht="15" customHeight="1">
      <c r="A69" s="147" t="s">
        <v>170</v>
      </c>
      <c r="B69" s="169"/>
      <c r="C69" s="147"/>
      <c r="D69" s="147"/>
      <c r="E69" s="147"/>
      <c r="F69" s="147"/>
      <c r="G69" s="147"/>
    </row>
    <row r="70" spans="1:7" ht="15" customHeight="1">
      <c r="A70" s="147" t="s">
        <v>171</v>
      </c>
      <c r="B70" s="169"/>
      <c r="C70" s="147"/>
      <c r="D70" s="147"/>
      <c r="E70" s="147"/>
      <c r="F70" s="147"/>
      <c r="G70" s="147"/>
    </row>
    <row r="71" spans="1:7" ht="15" customHeight="1">
      <c r="A71" s="147" t="s">
        <v>172</v>
      </c>
      <c r="B71" s="169"/>
      <c r="C71" s="147"/>
      <c r="D71" s="147"/>
      <c r="E71" s="147"/>
      <c r="F71" s="147"/>
      <c r="G71" s="147"/>
    </row>
    <row r="72" spans="1:7" ht="15" customHeight="1">
      <c r="A72" s="147" t="s">
        <v>173</v>
      </c>
      <c r="B72" s="169"/>
      <c r="C72" s="147"/>
      <c r="D72" s="147"/>
      <c r="E72" s="147"/>
      <c r="F72" s="147"/>
      <c r="G72" s="147"/>
    </row>
    <row r="73" spans="1:7" ht="15" customHeight="1">
      <c r="A73" s="147"/>
      <c r="B73" s="147" t="s">
        <v>91</v>
      </c>
      <c r="C73" s="147"/>
      <c r="D73" s="147"/>
      <c r="E73" s="147"/>
      <c r="F73" s="147"/>
      <c r="G73" s="147"/>
    </row>
    <row r="74" spans="1:7" ht="15" customHeight="1">
      <c r="A74" s="147"/>
      <c r="B74" s="147" t="s">
        <v>174</v>
      </c>
      <c r="C74" s="147"/>
      <c r="D74" s="147"/>
      <c r="E74" s="147"/>
      <c r="F74" s="147"/>
      <c r="G74" s="147"/>
    </row>
    <row r="75" spans="1:7" ht="15" customHeight="1">
      <c r="A75" s="147" t="s">
        <v>119</v>
      </c>
      <c r="B75" s="169"/>
      <c r="C75" s="147"/>
      <c r="D75" s="147"/>
      <c r="E75" s="147"/>
      <c r="F75" s="147"/>
      <c r="G75" s="147"/>
    </row>
    <row r="76" spans="1:7" ht="15" customHeight="1">
      <c r="A76" s="147" t="s">
        <v>175</v>
      </c>
      <c r="B76" s="169"/>
      <c r="C76" s="147"/>
      <c r="D76" s="147"/>
      <c r="E76" s="147"/>
      <c r="F76" s="147"/>
      <c r="G76" s="147"/>
    </row>
    <row r="77" spans="1:7" ht="15" customHeight="1">
      <c r="A77" s="147" t="s">
        <v>176</v>
      </c>
      <c r="B77" s="169"/>
      <c r="C77" s="147"/>
      <c r="D77" s="147"/>
      <c r="E77" s="147"/>
      <c r="F77" s="147"/>
      <c r="G77" s="147"/>
    </row>
    <row r="78" spans="1:7" ht="15" customHeight="1">
      <c r="A78" s="147" t="s">
        <v>177</v>
      </c>
      <c r="B78" s="169"/>
      <c r="C78" s="147"/>
      <c r="D78" s="147"/>
      <c r="E78" s="147"/>
      <c r="F78" s="147"/>
      <c r="G78" s="147"/>
    </row>
    <row r="79" spans="1:7" ht="15" customHeight="1">
      <c r="A79" s="147" t="s">
        <v>178</v>
      </c>
      <c r="B79" s="169"/>
      <c r="C79" s="147"/>
      <c r="D79" s="147"/>
      <c r="E79" s="147"/>
      <c r="F79" s="147"/>
      <c r="G79" s="147"/>
    </row>
    <row r="80" spans="1:7" ht="15" customHeight="1">
      <c r="A80" s="147" t="s">
        <v>56</v>
      </c>
      <c r="B80" s="169"/>
      <c r="C80" s="147"/>
      <c r="D80" s="147"/>
      <c r="E80" s="147"/>
      <c r="F80" s="147"/>
      <c r="G80" s="147"/>
    </row>
    <row r="81" spans="1:7" ht="15" customHeight="1">
      <c r="A81" s="147" t="s">
        <v>180</v>
      </c>
      <c r="B81" s="169"/>
      <c r="C81" s="147"/>
      <c r="D81" s="147"/>
      <c r="E81" s="147"/>
      <c r="F81" s="147"/>
      <c r="G81" s="147"/>
    </row>
    <row r="82" spans="1:7" ht="15" customHeight="1">
      <c r="A82" s="147" t="s">
        <v>181</v>
      </c>
      <c r="B82" s="169"/>
      <c r="C82" s="147"/>
      <c r="D82" s="147"/>
      <c r="E82" s="147"/>
      <c r="F82" s="147"/>
      <c r="G82" s="147"/>
    </row>
  </sheetData>
  <mergeCells count="129">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A42:C42"/>
    <mergeCell ref="F42:H42"/>
    <mergeCell ref="I42:K42"/>
    <mergeCell ref="Q42:AG42"/>
    <mergeCell ref="AH42:AI42"/>
    <mergeCell ref="AK42:AL42"/>
    <mergeCell ref="N43:AG43"/>
    <mergeCell ref="AH43:AL43"/>
    <mergeCell ref="AM43:AN43"/>
    <mergeCell ref="C46:D46"/>
    <mergeCell ref="E46:H46"/>
    <mergeCell ref="I46:N46"/>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C50:D50"/>
    <mergeCell ref="E50:H50"/>
    <mergeCell ref="I50:N50"/>
    <mergeCell ref="O50:T50"/>
    <mergeCell ref="U50:Z50"/>
    <mergeCell ref="AA50:AF50"/>
    <mergeCell ref="AG50:AK50"/>
    <mergeCell ref="AL50:AM50"/>
    <mergeCell ref="C59:E59"/>
    <mergeCell ref="C60:E60"/>
    <mergeCell ref="C61:E61"/>
    <mergeCell ref="C62:E62"/>
    <mergeCell ref="C63:E63"/>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4 U38 I34:I37 L34:L36 L44"/>
    <dataValidation type="whole" operator="greaterThanOrEqual" allowBlank="1" showDropDown="0" showInputMessage="1" showErrorMessage="1" sqref="D40:F41">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usePrinterDefaults="1" r:id="rId1"/>
  <headerFooter alignWithMargins="0">
    <oddHeader>&amp;L&amp;"ＭＳ ゴシック,標準"&amp;10（参考様式）</oddHeader>
  </headerFooter>
  <rowBreaks count="1" manualBreakCount="1">
    <brk id="36"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8"/>
  <dimension ref="A1:AN82"/>
  <sheetViews>
    <sheetView showGridLines="0" view="pageBreakPreview" zoomScaleSheetLayoutView="100" workbookViewId="0">
      <selection activeCell="AD29" sqref="AD29"/>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71"/>
      <c r="D1" s="171"/>
      <c r="E1" s="171"/>
      <c r="F1" s="171"/>
      <c r="G1" s="171"/>
      <c r="H1" s="171"/>
      <c r="I1" s="171"/>
      <c r="J1" s="171"/>
      <c r="K1" s="171"/>
      <c r="L1" s="171"/>
      <c r="M1" s="171"/>
      <c r="N1" s="171"/>
      <c r="O1" s="171"/>
      <c r="P1" s="171"/>
      <c r="Q1" s="171"/>
      <c r="R1" s="171"/>
      <c r="S1" s="171"/>
      <c r="T1" s="171"/>
      <c r="U1" s="171"/>
      <c r="V1" s="171"/>
      <c r="W1" s="171"/>
      <c r="X1" s="157"/>
      <c r="Y1" s="157"/>
      <c r="Z1" s="149"/>
      <c r="AA1" s="149"/>
      <c r="AB1" s="149"/>
      <c r="AC1" s="149"/>
      <c r="AD1" s="223"/>
      <c r="AE1" s="223"/>
      <c r="AF1" s="223"/>
      <c r="AG1" s="223"/>
      <c r="AH1" s="223"/>
      <c r="AI1" s="222" t="s">
        <v>122</v>
      </c>
      <c r="AJ1" s="222"/>
      <c r="AK1" s="234" t="s">
        <v>226</v>
      </c>
      <c r="AL1" s="234"/>
      <c r="AM1" s="234"/>
      <c r="AN1" s="234"/>
    </row>
    <row r="2" spans="1:40" ht="18" customHeight="1">
      <c r="A2" s="149"/>
      <c r="B2" s="162"/>
      <c r="C2" s="162"/>
      <c r="D2" s="162"/>
      <c r="E2" s="162"/>
      <c r="F2" s="162"/>
      <c r="G2" s="162"/>
      <c r="H2" s="162"/>
      <c r="I2" s="162"/>
      <c r="J2" s="162"/>
      <c r="K2" s="162"/>
      <c r="L2" s="162"/>
      <c r="M2" s="196">
        <v>2024</v>
      </c>
      <c r="N2" s="196"/>
      <c r="O2" s="196"/>
      <c r="P2" s="196"/>
      <c r="Q2" s="216" t="s">
        <v>125</v>
      </c>
      <c r="R2" s="216"/>
      <c r="S2" s="196">
        <v>5</v>
      </c>
      <c r="T2" s="196"/>
      <c r="U2" s="216" t="s">
        <v>126</v>
      </c>
      <c r="V2" s="216"/>
      <c r="W2" s="162"/>
      <c r="X2" s="162"/>
      <c r="Y2" s="162"/>
      <c r="Z2" s="149"/>
      <c r="AA2" s="149"/>
      <c r="AC2" s="222"/>
      <c r="AD2" s="162"/>
      <c r="AE2" s="162"/>
      <c r="AF2" s="162"/>
      <c r="AG2" s="162"/>
      <c r="AH2" s="162"/>
      <c r="AI2" s="222" t="s">
        <v>127</v>
      </c>
      <c r="AJ2" s="222"/>
      <c r="AK2" s="235"/>
      <c r="AL2" s="235"/>
      <c r="AM2" s="235"/>
      <c r="AN2" s="235"/>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220"/>
      <c r="Z3" s="220"/>
      <c r="AA3" s="220"/>
      <c r="AB3" s="149"/>
      <c r="AC3" s="220"/>
      <c r="AD3" s="220"/>
      <c r="AE3" s="220"/>
      <c r="AF3" s="220"/>
      <c r="AG3" s="220"/>
      <c r="AH3" s="220"/>
      <c r="AI3" s="224" t="s">
        <v>128</v>
      </c>
      <c r="AJ3" s="222"/>
      <c r="AK3" s="236" t="s">
        <v>184</v>
      </c>
      <c r="AL3" s="236"/>
      <c r="AM3" s="236"/>
      <c r="AN3" s="236"/>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220"/>
      <c r="Z4" s="220"/>
      <c r="AA4" s="220"/>
      <c r="AB4" s="149"/>
      <c r="AC4" s="220"/>
      <c r="AD4" s="220"/>
      <c r="AE4" s="220"/>
      <c r="AF4" s="220"/>
      <c r="AG4" s="220"/>
      <c r="AH4" s="220"/>
      <c r="AI4" s="224" t="s">
        <v>129</v>
      </c>
      <c r="AJ4" s="222"/>
      <c r="AK4" s="236"/>
      <c r="AL4" s="236"/>
      <c r="AM4" s="236"/>
      <c r="AN4" s="236"/>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220"/>
      <c r="Z5" s="220"/>
      <c r="AA5" s="220"/>
      <c r="AB5" s="149"/>
      <c r="AC5" s="220"/>
      <c r="AD5" s="220"/>
      <c r="AE5" s="220"/>
      <c r="AF5" s="220"/>
      <c r="AG5" s="224" t="s">
        <v>130</v>
      </c>
      <c r="AH5" s="228">
        <v>100</v>
      </c>
      <c r="AI5" s="228"/>
      <c r="AJ5" s="228"/>
      <c r="AK5" s="220" t="s">
        <v>131</v>
      </c>
      <c r="AL5" s="239"/>
      <c r="AM5" s="220" t="s">
        <v>132</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62"/>
      <c r="Y6" s="162"/>
      <c r="Z6" s="162"/>
      <c r="AA6" s="162"/>
      <c r="AB6" s="162"/>
      <c r="AC6" s="162"/>
      <c r="AD6" s="162"/>
      <c r="AE6" s="162"/>
      <c r="AF6" s="162"/>
      <c r="AG6" s="162"/>
      <c r="AH6" s="162"/>
      <c r="AI6" s="162"/>
      <c r="AJ6" s="162"/>
      <c r="AK6" s="162"/>
      <c r="AL6" s="162"/>
      <c r="AM6" s="149"/>
      <c r="AN6" s="149"/>
    </row>
    <row r="7" spans="1:40" ht="15" customHeight="1">
      <c r="A7" s="151" t="s">
        <v>133</v>
      </c>
      <c r="B7" s="163" t="s">
        <v>117</v>
      </c>
      <c r="C7" s="172" t="s">
        <v>134</v>
      </c>
      <c r="D7" s="161" t="s">
        <v>136</v>
      </c>
      <c r="E7" s="153" t="s">
        <v>137</v>
      </c>
      <c r="F7" s="189" t="s">
        <v>139</v>
      </c>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206" t="s">
        <v>140</v>
      </c>
      <c r="AL7" s="160" t="s">
        <v>141</v>
      </c>
      <c r="AM7" s="243" t="s">
        <v>3</v>
      </c>
      <c r="AN7" s="243"/>
    </row>
    <row r="8" spans="1:40" ht="15" customHeight="1">
      <c r="A8" s="151"/>
      <c r="B8" s="164"/>
      <c r="C8" s="173"/>
      <c r="D8" s="161"/>
      <c r="E8" s="153"/>
      <c r="F8" s="161" t="s">
        <v>143</v>
      </c>
      <c r="G8" s="161"/>
      <c r="H8" s="161"/>
      <c r="I8" s="161"/>
      <c r="J8" s="161"/>
      <c r="K8" s="161"/>
      <c r="L8" s="161"/>
      <c r="M8" s="161" t="s">
        <v>144</v>
      </c>
      <c r="N8" s="161"/>
      <c r="O8" s="161"/>
      <c r="P8" s="161"/>
      <c r="Q8" s="161"/>
      <c r="R8" s="161"/>
      <c r="S8" s="161"/>
      <c r="T8" s="161" t="s">
        <v>145</v>
      </c>
      <c r="U8" s="161"/>
      <c r="V8" s="161"/>
      <c r="W8" s="161"/>
      <c r="X8" s="161"/>
      <c r="Y8" s="161"/>
      <c r="Z8" s="161"/>
      <c r="AA8" s="161" t="s">
        <v>146</v>
      </c>
      <c r="AB8" s="161"/>
      <c r="AC8" s="161"/>
      <c r="AD8" s="161"/>
      <c r="AE8" s="161"/>
      <c r="AF8" s="161"/>
      <c r="AG8" s="161"/>
      <c r="AH8" s="161" t="s">
        <v>147</v>
      </c>
      <c r="AI8" s="161"/>
      <c r="AJ8" s="161"/>
      <c r="AK8" s="206"/>
      <c r="AL8" s="160"/>
      <c r="AM8" s="243"/>
      <c r="AN8" s="243"/>
    </row>
    <row r="9" spans="1:40" ht="15" customHeight="1">
      <c r="A9" s="151"/>
      <c r="B9" s="165" t="s">
        <v>185</v>
      </c>
      <c r="C9" s="173"/>
      <c r="D9" s="161"/>
      <c r="E9" s="153"/>
      <c r="F9" s="190">
        <f>DATE($M$2,$S$2,1)</f>
        <v>45413</v>
      </c>
      <c r="G9" s="190">
        <f>DATE($M$2,$S$2,2)</f>
        <v>45414</v>
      </c>
      <c r="H9" s="190">
        <f>DATE($M$2,$S$2,3)</f>
        <v>45415</v>
      </c>
      <c r="I9" s="190">
        <f>DATE($M$2,$S$2,4)</f>
        <v>45416</v>
      </c>
      <c r="J9" s="190">
        <f>DATE($M$2,$S$2,5)</f>
        <v>45417</v>
      </c>
      <c r="K9" s="190">
        <f>DATE($M$2,$S$2,6)</f>
        <v>45418</v>
      </c>
      <c r="L9" s="190">
        <f>DATE($M$2,$S$2,7)</f>
        <v>45419</v>
      </c>
      <c r="M9" s="190">
        <f>DATE($M$2,$S$2,8)</f>
        <v>45420</v>
      </c>
      <c r="N9" s="190">
        <f>DATE($M$2,$S$2,9)</f>
        <v>45421</v>
      </c>
      <c r="O9" s="190">
        <f>DATE($M$2,$S$2,10)</f>
        <v>45422</v>
      </c>
      <c r="P9" s="190">
        <f>DATE($M$2,$S$2,11)</f>
        <v>45423</v>
      </c>
      <c r="Q9" s="190">
        <f>DATE($M$2,$S$2,12)</f>
        <v>45424</v>
      </c>
      <c r="R9" s="190">
        <f>DATE($M$2,$S$2,13)</f>
        <v>45425</v>
      </c>
      <c r="S9" s="190">
        <f>DATE($M$2,$S$2,14)</f>
        <v>45426</v>
      </c>
      <c r="T9" s="190">
        <f>DATE($M$2,$S$2,15)</f>
        <v>45427</v>
      </c>
      <c r="U9" s="190">
        <f>DATE($M$2,$S$2,16)</f>
        <v>45428</v>
      </c>
      <c r="V9" s="190">
        <f>DATE($M$2,$S$2,17)</f>
        <v>45429</v>
      </c>
      <c r="W9" s="190">
        <f>DATE($M$2,$S$2,18)</f>
        <v>45430</v>
      </c>
      <c r="X9" s="190">
        <f>DATE($M$2,$S$2,19)</f>
        <v>45431</v>
      </c>
      <c r="Y9" s="190">
        <f>DATE($M$2,$S$2,20)</f>
        <v>45432</v>
      </c>
      <c r="Z9" s="190">
        <f>DATE($M$2,$S$2,21)</f>
        <v>45433</v>
      </c>
      <c r="AA9" s="190">
        <f>DATE($M$2,$S$2,22)</f>
        <v>45434</v>
      </c>
      <c r="AB9" s="190">
        <f>DATE($M$2,$S$2,23)</f>
        <v>45435</v>
      </c>
      <c r="AC9" s="190">
        <f>DATE($M$2,$S$2,24)</f>
        <v>45436</v>
      </c>
      <c r="AD9" s="190">
        <f>DATE($M$2,$S$2,25)</f>
        <v>45437</v>
      </c>
      <c r="AE9" s="190">
        <f>DATE($M$2,$S$2,26)</f>
        <v>45438</v>
      </c>
      <c r="AF9" s="190">
        <f>DATE($M$2,$S$2,27)</f>
        <v>45439</v>
      </c>
      <c r="AG9" s="190">
        <f>DATE($M$2,$S$2,28)</f>
        <v>45440</v>
      </c>
      <c r="AH9" s="190">
        <f>IF(DAY(EOMONTH(F9,0))&lt;29,"",DATE($M$2,$S$2,29))</f>
        <v>45441</v>
      </c>
      <c r="AI9" s="190">
        <f>IF(DAY(EOMONTH(F9,0))&lt;30,"",DATE($M$2,$S$2,30))</f>
        <v>45442</v>
      </c>
      <c r="AJ9" s="190">
        <f>IF(DAY(EOMONTH(F9,0))&lt;31,"",DATE($M$2,$S$2,31))</f>
        <v>45443</v>
      </c>
      <c r="AK9" s="206"/>
      <c r="AL9" s="160"/>
      <c r="AM9" s="243"/>
      <c r="AN9" s="243"/>
    </row>
    <row r="10" spans="1:40" ht="15" customHeight="1">
      <c r="A10" s="151"/>
      <c r="B10" s="166"/>
      <c r="C10" s="174"/>
      <c r="D10" s="161"/>
      <c r="E10" s="153"/>
      <c r="F10" s="191">
        <f>DATE($M$2,$S$2,1)</f>
        <v>45413</v>
      </c>
      <c r="G10" s="191">
        <f>DATE($M$2,$S$2,2)</f>
        <v>45414</v>
      </c>
      <c r="H10" s="191">
        <f>DATE($M$2,$S$2,3)</f>
        <v>45415</v>
      </c>
      <c r="I10" s="191">
        <f>DATE($M$2,$S$2,4)</f>
        <v>45416</v>
      </c>
      <c r="J10" s="191">
        <f>DATE($M$2,$S$2,5)</f>
        <v>45417</v>
      </c>
      <c r="K10" s="191">
        <f>DATE($M$2,$S$2,6)</f>
        <v>45418</v>
      </c>
      <c r="L10" s="191">
        <f>DATE($M$2,$S$2,7)</f>
        <v>45419</v>
      </c>
      <c r="M10" s="191">
        <f>DATE($M$2,$S$2,8)</f>
        <v>45420</v>
      </c>
      <c r="N10" s="191">
        <f>DATE($M$2,$S$2,9)</f>
        <v>45421</v>
      </c>
      <c r="O10" s="191">
        <f>DATE($M$2,$S$2,10)</f>
        <v>45422</v>
      </c>
      <c r="P10" s="191">
        <f>DATE($M$2,$S$2,11)</f>
        <v>45423</v>
      </c>
      <c r="Q10" s="191">
        <f>DATE($M$2,$S$2,12)</f>
        <v>45424</v>
      </c>
      <c r="R10" s="191">
        <f>DATE($M$2,$S$2,13)</f>
        <v>45425</v>
      </c>
      <c r="S10" s="191">
        <f>DATE($M$2,$S$2,14)</f>
        <v>45426</v>
      </c>
      <c r="T10" s="191">
        <f>DATE($M$2,$S$2,15)</f>
        <v>45427</v>
      </c>
      <c r="U10" s="191">
        <f>DATE($M$2,$S$2,16)</f>
        <v>45428</v>
      </c>
      <c r="V10" s="191">
        <f>DATE($M$2,$S$2,17)</f>
        <v>45429</v>
      </c>
      <c r="W10" s="191">
        <f>DATE($M$2,$S$2,18)</f>
        <v>45430</v>
      </c>
      <c r="X10" s="191">
        <f>DATE($M$2,$S$2,19)</f>
        <v>45431</v>
      </c>
      <c r="Y10" s="191">
        <f>DATE($M$2,$S$2,20)</f>
        <v>45432</v>
      </c>
      <c r="Z10" s="191">
        <f>DATE($M$2,$S$2,21)</f>
        <v>45433</v>
      </c>
      <c r="AA10" s="191">
        <f>DATE($M$2,$S$2,22)</f>
        <v>45434</v>
      </c>
      <c r="AB10" s="191">
        <f>DATE($M$2,$S$2,23)</f>
        <v>45435</v>
      </c>
      <c r="AC10" s="191">
        <f>DATE($M$2,$S$2,24)</f>
        <v>45436</v>
      </c>
      <c r="AD10" s="191">
        <f>DATE($M$2,$S$2,25)</f>
        <v>45437</v>
      </c>
      <c r="AE10" s="191">
        <f>DATE($M$2,$S$2,26)</f>
        <v>45438</v>
      </c>
      <c r="AF10" s="191">
        <f>DATE($M$2,$S$2,27)</f>
        <v>45439</v>
      </c>
      <c r="AG10" s="191">
        <f>DATE($M$2,$S$2,28)</f>
        <v>45440</v>
      </c>
      <c r="AH10" s="191">
        <f>IF(DAY(EOMONTH(F10,0))&lt;29,"",DATE($M$2,$S$2,29))</f>
        <v>45441</v>
      </c>
      <c r="AI10" s="191">
        <f>IF(DAY(EOMONTH(F10,0))&lt;30,"",DATE($M$2,$S$2,30))</f>
        <v>45442</v>
      </c>
      <c r="AJ10" s="191">
        <f>IF(DAY(EOMONTH(F10,0))&lt;31,"",DATE($M$2,$S$2,31))</f>
        <v>45443</v>
      </c>
      <c r="AK10" s="206"/>
      <c r="AL10" s="160"/>
      <c r="AM10" s="243"/>
      <c r="AN10" s="243"/>
    </row>
    <row r="11" spans="1:40" ht="18" customHeight="1">
      <c r="A11" s="152">
        <v>1</v>
      </c>
      <c r="B11" s="167" t="s">
        <v>186</v>
      </c>
      <c r="C11" s="175" t="s">
        <v>158</v>
      </c>
      <c r="D11" s="181"/>
      <c r="E11" s="187" t="s">
        <v>158</v>
      </c>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237"/>
      <c r="AL11" s="240"/>
      <c r="AM11" s="244"/>
      <c r="AN11" s="244"/>
    </row>
    <row r="12" spans="1:40" ht="18" customHeight="1">
      <c r="A12" s="152">
        <v>2</v>
      </c>
      <c r="B12" s="167" t="s">
        <v>114</v>
      </c>
      <c r="C12" s="175" t="s">
        <v>160</v>
      </c>
      <c r="D12" s="181"/>
      <c r="E12" s="187" t="s">
        <v>160</v>
      </c>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238">
        <f t="shared" ref="AK12:AK31" si="0">+SUM(F12:AJ12)</f>
        <v>0</v>
      </c>
      <c r="AL12" s="241">
        <f t="shared" ref="AL12:AL31" si="1">IF($AK$3="４週",AK12/4,AK12/(DAY(EOMONTH($F$9,0))/7))</f>
        <v>0</v>
      </c>
      <c r="AM12" s="244"/>
      <c r="AN12" s="244"/>
    </row>
    <row r="13" spans="1:40" ht="18" customHeight="1">
      <c r="A13" s="152">
        <v>3</v>
      </c>
      <c r="B13" s="167" t="s">
        <v>114</v>
      </c>
      <c r="C13" s="175" t="s">
        <v>162</v>
      </c>
      <c r="D13" s="181"/>
      <c r="E13" s="187" t="s">
        <v>162</v>
      </c>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238">
        <f t="shared" si="0"/>
        <v>0</v>
      </c>
      <c r="AL13" s="241">
        <f t="shared" si="1"/>
        <v>0</v>
      </c>
      <c r="AM13" s="244"/>
      <c r="AN13" s="244"/>
    </row>
    <row r="14" spans="1:40" ht="18" customHeight="1">
      <c r="A14" s="152">
        <v>4</v>
      </c>
      <c r="B14" s="167" t="s">
        <v>189</v>
      </c>
      <c r="C14" s="175" t="s">
        <v>162</v>
      </c>
      <c r="D14" s="181"/>
      <c r="E14" s="187" t="s">
        <v>165</v>
      </c>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238">
        <f t="shared" si="0"/>
        <v>0</v>
      </c>
      <c r="AL14" s="241">
        <f t="shared" si="1"/>
        <v>0</v>
      </c>
      <c r="AM14" s="244"/>
      <c r="AN14" s="244"/>
    </row>
    <row r="15" spans="1:40" ht="18" customHeight="1">
      <c r="A15" s="152">
        <v>5</v>
      </c>
      <c r="B15" s="167" t="s">
        <v>189</v>
      </c>
      <c r="C15" s="175" t="s">
        <v>162</v>
      </c>
      <c r="D15" s="181"/>
      <c r="E15" s="187" t="s">
        <v>190</v>
      </c>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238">
        <f t="shared" si="0"/>
        <v>0</v>
      </c>
      <c r="AL15" s="241">
        <f t="shared" si="1"/>
        <v>0</v>
      </c>
      <c r="AM15" s="244"/>
      <c r="AN15" s="244"/>
    </row>
    <row r="16" spans="1:40" ht="18" customHeight="1">
      <c r="A16" s="152">
        <v>6</v>
      </c>
      <c r="B16" s="167" t="s">
        <v>189</v>
      </c>
      <c r="C16" s="175" t="s">
        <v>165</v>
      </c>
      <c r="D16" s="181"/>
      <c r="E16" s="187" t="s">
        <v>191</v>
      </c>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238">
        <f t="shared" si="0"/>
        <v>0</v>
      </c>
      <c r="AL16" s="241">
        <f t="shared" si="1"/>
        <v>0</v>
      </c>
      <c r="AM16" s="244"/>
      <c r="AN16" s="244"/>
    </row>
    <row r="17" spans="1:40" ht="18" customHeight="1">
      <c r="A17" s="152">
        <v>7</v>
      </c>
      <c r="B17" s="167" t="s">
        <v>189</v>
      </c>
      <c r="C17" s="175" t="s">
        <v>165</v>
      </c>
      <c r="D17" s="181"/>
      <c r="E17" s="187" t="s">
        <v>77</v>
      </c>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238">
        <f t="shared" si="0"/>
        <v>0</v>
      </c>
      <c r="AL17" s="241">
        <f t="shared" si="1"/>
        <v>0</v>
      </c>
      <c r="AM17" s="244"/>
      <c r="AN17" s="244"/>
    </row>
    <row r="18" spans="1:40" ht="18" customHeight="1">
      <c r="A18" s="152">
        <v>8</v>
      </c>
      <c r="B18" s="167" t="s">
        <v>189</v>
      </c>
      <c r="C18" s="175" t="s">
        <v>165</v>
      </c>
      <c r="D18" s="181"/>
      <c r="E18" s="187" t="s">
        <v>192</v>
      </c>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238">
        <f t="shared" si="0"/>
        <v>0</v>
      </c>
      <c r="AL18" s="241">
        <f t="shared" si="1"/>
        <v>0</v>
      </c>
      <c r="AM18" s="244"/>
      <c r="AN18" s="244"/>
    </row>
    <row r="19" spans="1:40" ht="18" customHeight="1">
      <c r="A19" s="152">
        <v>9</v>
      </c>
      <c r="B19" s="167" t="s">
        <v>189</v>
      </c>
      <c r="C19" s="175" t="s">
        <v>165</v>
      </c>
      <c r="D19" s="181"/>
      <c r="E19" s="187" t="s">
        <v>193</v>
      </c>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238">
        <f t="shared" si="0"/>
        <v>0</v>
      </c>
      <c r="AL19" s="241">
        <f t="shared" si="1"/>
        <v>0</v>
      </c>
      <c r="AM19" s="244"/>
      <c r="AN19" s="244"/>
    </row>
    <row r="20" spans="1:40" ht="18" customHeight="1">
      <c r="A20" s="152">
        <v>10</v>
      </c>
      <c r="B20" s="167" t="s">
        <v>189</v>
      </c>
      <c r="C20" s="175" t="s">
        <v>165</v>
      </c>
      <c r="D20" s="181"/>
      <c r="E20" s="187" t="s">
        <v>194</v>
      </c>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238">
        <f t="shared" si="0"/>
        <v>0</v>
      </c>
      <c r="AL20" s="241">
        <f t="shared" si="1"/>
        <v>0</v>
      </c>
      <c r="AM20" s="244"/>
      <c r="AN20" s="244"/>
    </row>
    <row r="21" spans="1:40" ht="18" customHeight="1">
      <c r="A21" s="152">
        <v>11</v>
      </c>
      <c r="B21" s="167"/>
      <c r="C21" s="175"/>
      <c r="D21" s="181"/>
      <c r="E21" s="187"/>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238">
        <f t="shared" si="0"/>
        <v>0</v>
      </c>
      <c r="AL21" s="241">
        <f t="shared" si="1"/>
        <v>0</v>
      </c>
      <c r="AM21" s="244"/>
      <c r="AN21" s="244"/>
    </row>
    <row r="22" spans="1:40" ht="18" customHeight="1">
      <c r="A22" s="152">
        <v>12</v>
      </c>
      <c r="B22" s="167"/>
      <c r="C22" s="175"/>
      <c r="D22" s="181"/>
      <c r="E22" s="187"/>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238">
        <f t="shared" si="0"/>
        <v>0</v>
      </c>
      <c r="AL22" s="241">
        <f t="shared" si="1"/>
        <v>0</v>
      </c>
      <c r="AM22" s="244"/>
      <c r="AN22" s="244"/>
    </row>
    <row r="23" spans="1:40" ht="18" customHeight="1">
      <c r="A23" s="152">
        <v>13</v>
      </c>
      <c r="B23" s="167"/>
      <c r="C23" s="175"/>
      <c r="D23" s="181"/>
      <c r="E23" s="187"/>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238">
        <f t="shared" si="0"/>
        <v>0</v>
      </c>
      <c r="AL23" s="241">
        <f t="shared" si="1"/>
        <v>0</v>
      </c>
      <c r="AM23" s="244"/>
      <c r="AN23" s="244"/>
    </row>
    <row r="24" spans="1:40" ht="18" customHeight="1">
      <c r="A24" s="152">
        <v>14</v>
      </c>
      <c r="B24" s="167"/>
      <c r="C24" s="175"/>
      <c r="D24" s="181"/>
      <c r="E24" s="187"/>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238">
        <f t="shared" si="0"/>
        <v>0</v>
      </c>
      <c r="AL24" s="241">
        <f t="shared" si="1"/>
        <v>0</v>
      </c>
      <c r="AM24" s="244"/>
      <c r="AN24" s="244"/>
    </row>
    <row r="25" spans="1:40" ht="18" customHeight="1">
      <c r="A25" s="152">
        <v>15</v>
      </c>
      <c r="B25" s="167"/>
      <c r="C25" s="175"/>
      <c r="D25" s="181"/>
      <c r="E25" s="187"/>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238">
        <f t="shared" si="0"/>
        <v>0</v>
      </c>
      <c r="AL25" s="241">
        <f t="shared" si="1"/>
        <v>0</v>
      </c>
      <c r="AM25" s="244"/>
      <c r="AN25" s="244"/>
    </row>
    <row r="26" spans="1:40" ht="18" customHeight="1">
      <c r="A26" s="152">
        <v>16</v>
      </c>
      <c r="B26" s="167"/>
      <c r="C26" s="175"/>
      <c r="D26" s="181"/>
      <c r="E26" s="187"/>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238">
        <f t="shared" si="0"/>
        <v>0</v>
      </c>
      <c r="AL26" s="241">
        <f t="shared" si="1"/>
        <v>0</v>
      </c>
      <c r="AM26" s="244"/>
      <c r="AN26" s="244"/>
    </row>
    <row r="27" spans="1:40" ht="18" customHeight="1">
      <c r="A27" s="152">
        <v>17</v>
      </c>
      <c r="B27" s="167"/>
      <c r="C27" s="175"/>
      <c r="D27" s="181"/>
      <c r="E27" s="187"/>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238">
        <f t="shared" si="0"/>
        <v>0</v>
      </c>
      <c r="AL27" s="241">
        <f t="shared" si="1"/>
        <v>0</v>
      </c>
      <c r="AM27" s="244"/>
      <c r="AN27" s="244"/>
    </row>
    <row r="28" spans="1:40" ht="18" customHeight="1">
      <c r="A28" s="152">
        <v>18</v>
      </c>
      <c r="B28" s="167"/>
      <c r="C28" s="175"/>
      <c r="D28" s="181"/>
      <c r="E28" s="187"/>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238">
        <f t="shared" si="0"/>
        <v>0</v>
      </c>
      <c r="AL28" s="241">
        <f t="shared" si="1"/>
        <v>0</v>
      </c>
      <c r="AM28" s="244"/>
      <c r="AN28" s="244"/>
    </row>
    <row r="29" spans="1:40" ht="18" customHeight="1">
      <c r="A29" s="152">
        <v>19</v>
      </c>
      <c r="B29" s="167"/>
      <c r="C29" s="175"/>
      <c r="D29" s="181"/>
      <c r="E29" s="187"/>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238">
        <f t="shared" si="0"/>
        <v>0</v>
      </c>
      <c r="AL29" s="241">
        <f t="shared" si="1"/>
        <v>0</v>
      </c>
      <c r="AM29" s="244"/>
      <c r="AN29" s="244"/>
    </row>
    <row r="30" spans="1:40" ht="18" customHeight="1">
      <c r="A30" s="152">
        <v>20</v>
      </c>
      <c r="B30" s="167"/>
      <c r="C30" s="175"/>
      <c r="D30" s="181"/>
      <c r="E30" s="187"/>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238">
        <f t="shared" si="0"/>
        <v>0</v>
      </c>
      <c r="AL30" s="241">
        <f t="shared" si="1"/>
        <v>0</v>
      </c>
      <c r="AM30" s="244"/>
      <c r="AN30" s="244"/>
    </row>
    <row r="31" spans="1:40" ht="18" customHeight="1">
      <c r="A31" s="153" t="s">
        <v>123</v>
      </c>
      <c r="B31" s="154"/>
      <c r="C31" s="154"/>
      <c r="D31" s="154"/>
      <c r="E31" s="154"/>
      <c r="F31" s="193">
        <f t="shared" ref="F31:AJ31" si="2">+SUM(F11:F30)</f>
        <v>0</v>
      </c>
      <c r="G31" s="193">
        <f t="shared" si="2"/>
        <v>0</v>
      </c>
      <c r="H31" s="193">
        <f t="shared" si="2"/>
        <v>0</v>
      </c>
      <c r="I31" s="193">
        <f t="shared" si="2"/>
        <v>0</v>
      </c>
      <c r="J31" s="193">
        <f t="shared" si="2"/>
        <v>0</v>
      </c>
      <c r="K31" s="193">
        <f t="shared" si="2"/>
        <v>0</v>
      </c>
      <c r="L31" s="193">
        <f t="shared" si="2"/>
        <v>0</v>
      </c>
      <c r="M31" s="193">
        <f t="shared" si="2"/>
        <v>0</v>
      </c>
      <c r="N31" s="193">
        <f t="shared" si="2"/>
        <v>0</v>
      </c>
      <c r="O31" s="193">
        <f t="shared" si="2"/>
        <v>0</v>
      </c>
      <c r="P31" s="193">
        <f t="shared" si="2"/>
        <v>0</v>
      </c>
      <c r="Q31" s="193">
        <f t="shared" si="2"/>
        <v>0</v>
      </c>
      <c r="R31" s="193">
        <f t="shared" si="2"/>
        <v>0</v>
      </c>
      <c r="S31" s="193">
        <f t="shared" si="2"/>
        <v>0</v>
      </c>
      <c r="T31" s="193">
        <f t="shared" si="2"/>
        <v>0</v>
      </c>
      <c r="U31" s="193">
        <f t="shared" si="2"/>
        <v>0</v>
      </c>
      <c r="V31" s="193">
        <f t="shared" si="2"/>
        <v>0</v>
      </c>
      <c r="W31" s="193">
        <f t="shared" si="2"/>
        <v>0</v>
      </c>
      <c r="X31" s="193">
        <f t="shared" si="2"/>
        <v>0</v>
      </c>
      <c r="Y31" s="193">
        <f t="shared" si="2"/>
        <v>0</v>
      </c>
      <c r="Z31" s="193">
        <f t="shared" si="2"/>
        <v>0</v>
      </c>
      <c r="AA31" s="193">
        <f t="shared" si="2"/>
        <v>0</v>
      </c>
      <c r="AB31" s="193">
        <f t="shared" si="2"/>
        <v>0</v>
      </c>
      <c r="AC31" s="193">
        <f t="shared" si="2"/>
        <v>0</v>
      </c>
      <c r="AD31" s="193">
        <f t="shared" si="2"/>
        <v>0</v>
      </c>
      <c r="AE31" s="193">
        <f t="shared" si="2"/>
        <v>0</v>
      </c>
      <c r="AF31" s="193">
        <f t="shared" si="2"/>
        <v>0</v>
      </c>
      <c r="AG31" s="193">
        <f t="shared" si="2"/>
        <v>0</v>
      </c>
      <c r="AH31" s="193">
        <f t="shared" si="2"/>
        <v>0</v>
      </c>
      <c r="AI31" s="193">
        <f t="shared" si="2"/>
        <v>0</v>
      </c>
      <c r="AJ31" s="193">
        <f t="shared" si="2"/>
        <v>0</v>
      </c>
      <c r="AK31" s="238">
        <f t="shared" si="0"/>
        <v>0</v>
      </c>
      <c r="AL31" s="241">
        <f t="shared" si="1"/>
        <v>0</v>
      </c>
      <c r="AM31" s="151"/>
      <c r="AN31" s="151"/>
    </row>
    <row r="32" spans="1:40" ht="18" customHeight="1">
      <c r="A32" s="154" t="s">
        <v>148</v>
      </c>
      <c r="B32" s="154"/>
      <c r="C32" s="154"/>
      <c r="D32" s="154"/>
      <c r="E32" s="188"/>
      <c r="F32" s="194">
        <v>12</v>
      </c>
      <c r="G32" s="194">
        <v>20</v>
      </c>
      <c r="H32" s="194">
        <v>12</v>
      </c>
      <c r="I32" s="194">
        <v>20</v>
      </c>
      <c r="J32" s="194">
        <v>12</v>
      </c>
      <c r="K32" s="194">
        <v>20</v>
      </c>
      <c r="L32" s="194">
        <v>12</v>
      </c>
      <c r="M32" s="194">
        <v>20</v>
      </c>
      <c r="N32" s="194">
        <v>12</v>
      </c>
      <c r="O32" s="194">
        <v>20</v>
      </c>
      <c r="P32" s="194">
        <v>12</v>
      </c>
      <c r="Q32" s="194">
        <v>20</v>
      </c>
      <c r="R32" s="194">
        <v>12</v>
      </c>
      <c r="S32" s="194">
        <v>20</v>
      </c>
      <c r="T32" s="194">
        <v>12</v>
      </c>
      <c r="U32" s="194">
        <v>20</v>
      </c>
      <c r="V32" s="194">
        <v>12</v>
      </c>
      <c r="W32" s="194">
        <v>20</v>
      </c>
      <c r="X32" s="194">
        <v>12</v>
      </c>
      <c r="Y32" s="194">
        <v>20</v>
      </c>
      <c r="Z32" s="194">
        <v>12</v>
      </c>
      <c r="AA32" s="194">
        <v>20</v>
      </c>
      <c r="AB32" s="194">
        <v>12</v>
      </c>
      <c r="AC32" s="194">
        <v>20</v>
      </c>
      <c r="AD32" s="194">
        <v>12</v>
      </c>
      <c r="AE32" s="194">
        <v>20</v>
      </c>
      <c r="AF32" s="194">
        <v>12</v>
      </c>
      <c r="AG32" s="194">
        <v>20</v>
      </c>
      <c r="AH32" s="194">
        <v>12</v>
      </c>
      <c r="AI32" s="194">
        <v>20</v>
      </c>
      <c r="AJ32" s="194">
        <v>10</v>
      </c>
      <c r="AK32" s="193"/>
      <c r="AL32" s="23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56"/>
      <c r="B34" s="156"/>
      <c r="C34" s="156"/>
      <c r="D34" s="182"/>
      <c r="E34" s="182"/>
      <c r="F34" s="182"/>
      <c r="G34" s="182"/>
      <c r="H34" s="182"/>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02"/>
      <c r="AK34" s="147"/>
      <c r="AL34" s="155"/>
      <c r="AM34" s="155"/>
      <c r="AN34" s="149"/>
    </row>
    <row r="35" spans="1:40" ht="5.0999999999999996" customHeight="1">
      <c r="A35" s="156"/>
      <c r="B35" s="156"/>
      <c r="C35" s="156"/>
      <c r="D35" s="182"/>
      <c r="E35" s="182"/>
      <c r="F35" s="182"/>
      <c r="G35" s="182"/>
      <c r="H35" s="182"/>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02"/>
      <c r="AK35" s="147"/>
      <c r="AL35" s="155"/>
      <c r="AM35" s="155"/>
      <c r="AN35" s="149"/>
    </row>
    <row r="36" spans="1:40" ht="5.0999999999999996" customHeight="1">
      <c r="A36" s="156"/>
      <c r="B36" s="156"/>
      <c r="C36" s="156"/>
      <c r="D36" s="182"/>
      <c r="E36" s="182"/>
      <c r="F36" s="182"/>
      <c r="G36" s="182"/>
      <c r="H36" s="182"/>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02"/>
      <c r="AK36" s="147"/>
      <c r="AL36" s="155"/>
      <c r="AM36" s="155"/>
      <c r="AN36" s="149"/>
    </row>
    <row r="37" spans="1:40" ht="18" customHeight="1">
      <c r="A37" s="157" t="s">
        <v>195</v>
      </c>
      <c r="B37" s="147"/>
      <c r="D37" s="147"/>
      <c r="E37" s="147"/>
      <c r="F37" s="147"/>
      <c r="G37" s="147"/>
      <c r="H37" s="147"/>
      <c r="I37" s="147"/>
      <c r="J37" s="147"/>
      <c r="K37" s="147"/>
    </row>
    <row r="38" spans="1:40" ht="18" customHeight="1">
      <c r="A38" s="158" t="s">
        <v>196</v>
      </c>
      <c r="B38" s="158"/>
      <c r="M38" s="157" t="s">
        <v>197</v>
      </c>
      <c r="N38" s="147"/>
      <c r="P38" s="147"/>
      <c r="Q38" s="147"/>
      <c r="R38" s="147"/>
      <c r="S38" s="147"/>
      <c r="T38" s="147"/>
      <c r="U38" s="205" t="str">
        <f>IF(COUNTIF(M40:M43,"○")&gt;1,"いずれか１つを選択してください。","")</f>
        <v/>
      </c>
      <c r="V38" s="147"/>
      <c r="W38" s="147"/>
      <c r="X38" s="147"/>
      <c r="Y38" s="147"/>
      <c r="Z38" s="147"/>
      <c r="AA38" s="147"/>
      <c r="AB38" s="147"/>
      <c r="AC38" s="147"/>
      <c r="AD38" s="147"/>
      <c r="AE38" s="147"/>
      <c r="AF38" s="147"/>
      <c r="AG38" s="147"/>
      <c r="AH38" s="147"/>
      <c r="AI38" s="147"/>
      <c r="AJ38" s="147"/>
      <c r="AK38" s="202"/>
      <c r="AL38" s="147"/>
      <c r="AM38" s="155"/>
      <c r="AN38" s="155"/>
    </row>
    <row r="39" spans="1:40" ht="18.75" customHeight="1">
      <c r="A39" s="159"/>
      <c r="B39" s="159"/>
      <c r="C39" s="159"/>
      <c r="D39" s="183">
        <f>IF(S2=1,10,IF(S2=2,11,IF(S2=3,12,S2-3)))</f>
        <v>2</v>
      </c>
      <c r="E39" s="183">
        <f>IF(S2=1,11,IF(S2=2,12,S2-2))</f>
        <v>3</v>
      </c>
      <c r="F39" s="183">
        <f>IF(S2=1,12,S2-1)</f>
        <v>4</v>
      </c>
      <c r="G39" s="183"/>
      <c r="H39" s="183"/>
      <c r="I39" s="161" t="s">
        <v>142</v>
      </c>
      <c r="J39" s="161"/>
      <c r="K39" s="161"/>
      <c r="M39" s="153" t="s">
        <v>76</v>
      </c>
      <c r="N39" s="154"/>
      <c r="O39" s="154"/>
      <c r="P39" s="154"/>
      <c r="Q39" s="154"/>
      <c r="R39" s="154"/>
      <c r="S39" s="154"/>
      <c r="T39" s="154"/>
      <c r="U39" s="154"/>
      <c r="V39" s="154"/>
      <c r="W39" s="154"/>
      <c r="X39" s="154"/>
      <c r="Y39" s="154"/>
      <c r="Z39" s="154"/>
      <c r="AA39" s="154"/>
      <c r="AB39" s="154"/>
      <c r="AC39" s="154"/>
      <c r="AD39" s="154"/>
      <c r="AE39" s="154"/>
      <c r="AF39" s="154"/>
      <c r="AG39" s="154"/>
      <c r="AH39" s="229" t="s">
        <v>198</v>
      </c>
      <c r="AI39" s="231"/>
      <c r="AJ39" s="231"/>
      <c r="AK39" s="231"/>
      <c r="AL39" s="242"/>
      <c r="AM39" s="160" t="s">
        <v>53</v>
      </c>
      <c r="AN39" s="160"/>
    </row>
    <row r="40" spans="1:40" ht="18" customHeight="1">
      <c r="A40" s="160" t="s">
        <v>222</v>
      </c>
      <c r="B40" s="160"/>
      <c r="C40" s="160"/>
      <c r="D40" s="184">
        <v>80</v>
      </c>
      <c r="E40" s="184">
        <v>80</v>
      </c>
      <c r="F40" s="184">
        <v>81</v>
      </c>
      <c r="G40" s="184"/>
      <c r="H40" s="184"/>
      <c r="I40" s="161">
        <f>SUM(D40:F40)</f>
        <v>241</v>
      </c>
      <c r="J40" s="161"/>
      <c r="K40" s="161"/>
      <c r="M40" s="197" t="s">
        <v>201</v>
      </c>
      <c r="N40" s="172" t="s">
        <v>202</v>
      </c>
      <c r="O40" s="207"/>
      <c r="P40" s="213"/>
      <c r="Q40" s="217" t="s">
        <v>138</v>
      </c>
      <c r="R40" s="218"/>
      <c r="S40" s="218"/>
      <c r="T40" s="218"/>
      <c r="U40" s="218"/>
      <c r="V40" s="218"/>
      <c r="W40" s="218"/>
      <c r="X40" s="218"/>
      <c r="Y40" s="218"/>
      <c r="Z40" s="218"/>
      <c r="AA40" s="218"/>
      <c r="AB40" s="218"/>
      <c r="AC40" s="218"/>
      <c r="AD40" s="218"/>
      <c r="AE40" s="218"/>
      <c r="AF40" s="218"/>
      <c r="AG40" s="225"/>
      <c r="AH40" s="176">
        <f>SUM(F32:AJ32)</f>
        <v>490</v>
      </c>
      <c r="AI40" s="206"/>
      <c r="AJ40" s="188" t="s">
        <v>203</v>
      </c>
      <c r="AK40" s="176">
        <f>ROUNDUP(AH40/450,0)</f>
        <v>2</v>
      </c>
      <c r="AL40" s="206"/>
      <c r="AM40" s="161">
        <f>MIN(AH40:AK42)</f>
        <v>1</v>
      </c>
      <c r="AN40" s="161"/>
    </row>
    <row r="41" spans="1:40" ht="18" customHeight="1">
      <c r="A41" s="208"/>
      <c r="B41" s="208"/>
      <c r="C41" s="208"/>
      <c r="D41" s="155"/>
      <c r="E41" s="155"/>
      <c r="F41" s="155"/>
      <c r="G41" s="155"/>
      <c r="H41" s="155"/>
      <c r="I41" s="155" t="s">
        <v>207</v>
      </c>
      <c r="J41" s="155"/>
      <c r="K41" s="155"/>
      <c r="M41" s="198"/>
      <c r="N41" s="173"/>
      <c r="O41" s="208"/>
      <c r="P41" s="214"/>
      <c r="Q41" s="203" t="s">
        <v>16</v>
      </c>
      <c r="R41" s="210"/>
      <c r="S41" s="210"/>
      <c r="T41" s="210"/>
      <c r="U41" s="210"/>
      <c r="V41" s="210"/>
      <c r="W41" s="210"/>
      <c r="X41" s="210"/>
      <c r="Y41" s="210"/>
      <c r="Z41" s="210"/>
      <c r="AA41" s="210"/>
      <c r="AB41" s="210"/>
      <c r="AC41" s="210"/>
      <c r="AD41" s="210"/>
      <c r="AE41" s="210"/>
      <c r="AF41" s="210"/>
      <c r="AG41" s="226"/>
      <c r="AH41" s="153">
        <f>COUNTA(B12:B30)</f>
        <v>9</v>
      </c>
      <c r="AI41" s="154"/>
      <c r="AJ41" s="232" t="s">
        <v>206</v>
      </c>
      <c r="AK41" s="176">
        <f>ROUNDUP(AH41/10,0)</f>
        <v>1</v>
      </c>
      <c r="AL41" s="206"/>
      <c r="AM41" s="161"/>
      <c r="AN41" s="161"/>
    </row>
    <row r="42" spans="1:40" ht="18" customHeight="1">
      <c r="A42" s="155"/>
      <c r="B42" s="155"/>
      <c r="C42" s="155"/>
      <c r="D42" s="155"/>
      <c r="E42" s="155"/>
      <c r="F42" s="155"/>
      <c r="G42" s="155"/>
      <c r="H42" s="155"/>
      <c r="I42" s="161">
        <f>I40/3</f>
        <v>80.333333333333329</v>
      </c>
      <c r="J42" s="161"/>
      <c r="K42" s="161"/>
      <c r="M42" s="199"/>
      <c r="N42" s="174"/>
      <c r="O42" s="209"/>
      <c r="P42" s="215"/>
      <c r="Q42" s="203" t="s">
        <v>200</v>
      </c>
      <c r="R42" s="210"/>
      <c r="S42" s="210"/>
      <c r="T42" s="210"/>
      <c r="U42" s="210"/>
      <c r="V42" s="210"/>
      <c r="W42" s="210"/>
      <c r="X42" s="210"/>
      <c r="Y42" s="210"/>
      <c r="Z42" s="210"/>
      <c r="AA42" s="210"/>
      <c r="AB42" s="210"/>
      <c r="AC42" s="210"/>
      <c r="AD42" s="210"/>
      <c r="AE42" s="210"/>
      <c r="AF42" s="210"/>
      <c r="AG42" s="226"/>
      <c r="AH42" s="176">
        <f>ROUNDDOWN(I42,1)</f>
        <v>80.3</v>
      </c>
      <c r="AI42" s="206"/>
      <c r="AJ42" s="233" t="s">
        <v>206</v>
      </c>
      <c r="AK42" s="176">
        <f>ROUNDUP(AH42/40,0)</f>
        <v>3</v>
      </c>
      <c r="AL42" s="206"/>
      <c r="AM42" s="161"/>
      <c r="AN42" s="161"/>
    </row>
    <row r="43" spans="1:40" ht="18" customHeight="1">
      <c r="B43" s="149"/>
      <c r="I43" s="155"/>
      <c r="J43" s="155"/>
      <c r="K43" s="155"/>
      <c r="M43" s="184"/>
      <c r="N43" s="203" t="s">
        <v>208</v>
      </c>
      <c r="O43" s="210"/>
      <c r="P43" s="210"/>
      <c r="Q43" s="210"/>
      <c r="R43" s="210"/>
      <c r="S43" s="210"/>
      <c r="T43" s="210"/>
      <c r="U43" s="210"/>
      <c r="V43" s="210"/>
      <c r="W43" s="210"/>
      <c r="X43" s="210"/>
      <c r="Y43" s="210"/>
      <c r="Z43" s="210"/>
      <c r="AA43" s="210"/>
      <c r="AB43" s="210"/>
      <c r="AC43" s="210"/>
      <c r="AD43" s="210"/>
      <c r="AE43" s="210"/>
      <c r="AF43" s="210"/>
      <c r="AG43" s="226"/>
      <c r="AH43" s="230"/>
      <c r="AI43" s="230"/>
      <c r="AJ43" s="230"/>
      <c r="AK43" s="230"/>
      <c r="AL43" s="230"/>
      <c r="AM43" s="153" cm="1">
        <f t="array" ref="AM43">ROUNDUP(_xlfn.IFS(AM40&lt;2,1,AND(AM40&lt;=2,AM40&lt;6),AM40-1,AM40&gt;=6,AM40/2*3),1)</f>
        <v>1</v>
      </c>
      <c r="AN43" s="188"/>
    </row>
    <row r="44" spans="1:40" ht="5.0999999999999996" customHeight="1">
      <c r="A44" s="156"/>
      <c r="B44" s="156"/>
      <c r="C44" s="156"/>
      <c r="D44" s="156"/>
      <c r="E44" s="156"/>
      <c r="F44" s="156"/>
      <c r="G44" s="156"/>
      <c r="H44" s="156"/>
      <c r="I44" s="156"/>
      <c r="J44" s="147"/>
      <c r="K44" s="147"/>
      <c r="L44" s="147"/>
      <c r="M44" s="202"/>
      <c r="N44" s="147"/>
      <c r="W44" s="155"/>
      <c r="X44" s="147"/>
      <c r="Y44" s="147"/>
      <c r="Z44" s="147"/>
      <c r="AA44" s="147"/>
      <c r="AB44" s="147"/>
      <c r="AC44" s="147"/>
      <c r="AD44" s="147"/>
      <c r="AE44" s="147"/>
      <c r="AF44" s="147"/>
      <c r="AG44" s="147"/>
      <c r="AH44" s="147"/>
      <c r="AI44" s="147"/>
      <c r="AJ44" s="202"/>
      <c r="AK44" s="147"/>
      <c r="AL44" s="155"/>
      <c r="AM44" s="155"/>
      <c r="AN44" s="149"/>
    </row>
    <row r="45" spans="1:40" ht="21" customHeight="1">
      <c r="A45" s="157" t="s">
        <v>215</v>
      </c>
      <c r="B45" s="145"/>
      <c r="C45" s="162"/>
      <c r="D45" s="162"/>
      <c r="E45" s="162"/>
      <c r="F45" s="162"/>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62"/>
      <c r="AM45" s="162"/>
      <c r="AN45" s="149"/>
    </row>
    <row r="46" spans="1:40" ht="24.95" customHeight="1">
      <c r="A46" s="149"/>
      <c r="B46" s="155"/>
      <c r="C46" s="176" t="str">
        <f>IF(VLOOKUP($AK$1,選択肢!$A$1:$J$32,C51,FALSE)=0,"-",VLOOKUP($AK$1,選択肢!$A$1:$J$32,C51,FALSE))</f>
        <v>管理者</v>
      </c>
      <c r="D46" s="185"/>
      <c r="E46" s="160" t="str">
        <f>IF(VLOOKUP($AK$1,選択肢!$A$1:$J$32,E51,FALSE)=0,"-",VLOOKUP($AK$1,選択肢!$A$1:$J$32,E51,FALSE))</f>
        <v>サービス提供責任者</v>
      </c>
      <c r="F46" s="160"/>
      <c r="G46" s="160"/>
      <c r="H46" s="160"/>
      <c r="I46" s="176" t="str">
        <f>IF(VLOOKUP($AK$1,選択肢!$A$1:$J$32,I51,FALSE)=0,"-",VLOOKUP($AK$1,選択肢!$A$1:$J$32,I51,FALSE))</f>
        <v>従業者</v>
      </c>
      <c r="J46" s="185"/>
      <c r="K46" s="185"/>
      <c r="L46" s="185"/>
      <c r="M46" s="185"/>
      <c r="N46" s="206"/>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149"/>
    </row>
    <row r="47" spans="1:40" ht="18" customHeight="1">
      <c r="A47" s="149"/>
      <c r="B47" s="155"/>
      <c r="C47" s="153" t="s">
        <v>216</v>
      </c>
      <c r="D47" s="153" t="s">
        <v>217</v>
      </c>
      <c r="E47" s="161" t="s">
        <v>216</v>
      </c>
      <c r="F47" s="161" t="s">
        <v>217</v>
      </c>
      <c r="G47" s="161"/>
      <c r="H47" s="161"/>
      <c r="I47" s="153" t="s">
        <v>216</v>
      </c>
      <c r="J47" s="154"/>
      <c r="K47" s="188"/>
      <c r="L47" s="153" t="s">
        <v>217</v>
      </c>
      <c r="M47" s="154"/>
      <c r="N47" s="188"/>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49"/>
    </row>
    <row r="48" spans="1:40" ht="18" customHeight="1">
      <c r="A48" s="149"/>
      <c r="B48" s="161" t="s">
        <v>218</v>
      </c>
      <c r="C48" s="161">
        <f>COUNTIFS($B$11:$B$30,C$46,$C$11:$C$30,"A",$E$11:$E$30,"*")</f>
        <v>1</v>
      </c>
      <c r="D48" s="161">
        <f>COUNTIFS($B$11:$B$30,C$46,$C$11:$C$30,"B",$E$11:$E$30,"*")</f>
        <v>0</v>
      </c>
      <c r="E48" s="161">
        <f>COUNTIFS($B$11:$B$30,E$46,$C$11:$C$30,"A",$E$11:$E$30,"*")</f>
        <v>0</v>
      </c>
      <c r="F48" s="153">
        <f>COUNTIFS($B$11:$B$30,E$46,$C$11:$C$30,"B",$E$11:$E$30,"*")</f>
        <v>1</v>
      </c>
      <c r="G48" s="154"/>
      <c r="H48" s="188"/>
      <c r="I48" s="153">
        <f>COUNTIFS($B$11:$B$30,I$46,$C$11:$C$30,"A",$E$11:$E$30,"*")</f>
        <v>0</v>
      </c>
      <c r="J48" s="154"/>
      <c r="K48" s="188"/>
      <c r="L48" s="153">
        <f>COUNTIFS($B$11:$B$30,I$46,$C$11:$C$30,"B",$E$11:$E$30,"*")</f>
        <v>0</v>
      </c>
      <c r="M48" s="154"/>
      <c r="N48" s="188"/>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60" t="s">
        <v>220</v>
      </c>
      <c r="C49" s="177"/>
      <c r="D49" s="177"/>
      <c r="E49" s="161">
        <f>COUNTIFS($B$11:$B$30,E$46,$C$11:$C$30,"C",$E$11:$E$30,"*")</f>
        <v>1</v>
      </c>
      <c r="F49" s="153">
        <f>COUNTIFS($B$11:$B$30,E$46,$C$11:$C$30,"D",$E$11:$E$30,"*")</f>
        <v>0</v>
      </c>
      <c r="G49" s="154"/>
      <c r="H49" s="188"/>
      <c r="I49" s="153">
        <f>COUNTIFS($B$11:$B$30,I$46,$C$11:$C$30,"C",$E$11:$E$30,"*")</f>
        <v>2</v>
      </c>
      <c r="J49" s="154"/>
      <c r="K49" s="188"/>
      <c r="L49" s="153">
        <f>COUNTIFS($B$11:$B$30,I$46,$C$11:$C$30,"D",$E$11:$E$30,"*")</f>
        <v>5</v>
      </c>
      <c r="M49" s="154"/>
      <c r="N49" s="188"/>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60" t="s">
        <v>221</v>
      </c>
      <c r="C50" s="178"/>
      <c r="D50" s="186"/>
      <c r="E50" s="153">
        <f>IF($AK$3="４週",SUMIFS($AK$11:$AK$30,$B$11:$B$30,E46)/4/$AH$5,IF($AK$3="歴月",SUMIFS($AK$11:$AK$30,$B$11:$B$30,E46)/$AL$5,"記載する期間を選択してください"))</f>
        <v>0</v>
      </c>
      <c r="F50" s="154"/>
      <c r="G50" s="154"/>
      <c r="H50" s="188"/>
      <c r="I50" s="153">
        <f>IF($AK$3="４週",SUMIFS($AK$11:$AK$30,$B$11:$B$30,I46)/4/$AH$5,IF($AK$3="歴月",SUMIFS($AK$11:$AK$30,$B$11:$B$30,I46)/$AL$5,"記載する期間を選択してください"))</f>
        <v>0</v>
      </c>
      <c r="J50" s="154"/>
      <c r="K50" s="154"/>
      <c r="L50" s="154"/>
      <c r="M50" s="154"/>
      <c r="N50" s="188"/>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5.0999999999999996" customHeight="1">
      <c r="A51" s="149"/>
      <c r="B51" s="145"/>
      <c r="C51" s="179">
        <v>2</v>
      </c>
      <c r="D51" s="179"/>
      <c r="E51" s="179">
        <v>3</v>
      </c>
      <c r="F51" s="179"/>
      <c r="G51" s="179"/>
      <c r="H51" s="179"/>
      <c r="I51" s="179">
        <v>4</v>
      </c>
      <c r="J51" s="179"/>
      <c r="K51" s="179"/>
      <c r="L51" s="179"/>
      <c r="M51" s="179"/>
      <c r="N51" s="179"/>
      <c r="O51" s="179">
        <v>5</v>
      </c>
      <c r="P51" s="179"/>
      <c r="Q51" s="179"/>
      <c r="R51" s="179"/>
      <c r="S51" s="179"/>
      <c r="T51" s="179"/>
      <c r="U51" s="179">
        <v>6</v>
      </c>
      <c r="V51" s="179"/>
      <c r="W51" s="179"/>
      <c r="X51" s="179"/>
      <c r="Y51" s="179"/>
      <c r="Z51" s="179"/>
      <c r="AA51" s="179">
        <v>7</v>
      </c>
      <c r="AB51" s="179"/>
      <c r="AC51" s="179"/>
      <c r="AD51" s="179"/>
      <c r="AE51" s="179"/>
      <c r="AF51" s="179"/>
      <c r="AG51" s="179">
        <v>8</v>
      </c>
      <c r="AH51" s="179"/>
      <c r="AI51" s="179"/>
      <c r="AJ51" s="179"/>
      <c r="AK51" s="179"/>
      <c r="AL51" s="179">
        <v>9</v>
      </c>
      <c r="AM51" s="162"/>
      <c r="AN51" s="149"/>
    </row>
    <row r="52" spans="1:40" ht="15" customHeight="1">
      <c r="A52" s="147" t="s">
        <v>149</v>
      </c>
      <c r="B52" s="168"/>
      <c r="C52" s="168"/>
      <c r="D52" s="168"/>
      <c r="E52" s="168"/>
      <c r="F52" s="195"/>
      <c r="G52" s="168"/>
      <c r="H52" s="179"/>
      <c r="I52" s="179"/>
      <c r="J52" s="179"/>
      <c r="K52" s="179"/>
      <c r="L52" s="179"/>
      <c r="M52" s="179"/>
      <c r="N52" s="179"/>
      <c r="O52" s="179"/>
      <c r="P52" s="179"/>
      <c r="Q52" s="179"/>
      <c r="R52" s="179">
        <v>6</v>
      </c>
      <c r="S52" s="179"/>
      <c r="T52" s="179"/>
      <c r="U52" s="179"/>
      <c r="V52" s="179"/>
      <c r="W52" s="179"/>
      <c r="X52" s="179">
        <v>7</v>
      </c>
      <c r="Y52" s="179"/>
      <c r="Z52" s="179"/>
      <c r="AA52" s="179"/>
      <c r="AB52" s="179"/>
      <c r="AC52" s="179"/>
      <c r="AD52" s="179">
        <v>8</v>
      </c>
      <c r="AE52" s="179"/>
      <c r="AF52" s="179"/>
      <c r="AG52" s="227"/>
      <c r="AH52" s="227"/>
      <c r="AI52" s="227"/>
      <c r="AJ52" s="227">
        <v>9</v>
      </c>
      <c r="AK52" s="179"/>
      <c r="AL52" s="179"/>
      <c r="AM52" s="149"/>
    </row>
    <row r="53" spans="1:40" s="147" customFormat="1" ht="15" customHeight="1">
      <c r="A53" s="147" t="s">
        <v>50</v>
      </c>
      <c r="B53" s="156"/>
      <c r="C53" s="156"/>
      <c r="D53" s="156"/>
      <c r="E53" s="156"/>
      <c r="F53" s="156"/>
      <c r="G53" s="156"/>
      <c r="H53" s="157"/>
      <c r="I53" s="157"/>
      <c r="J53" s="157"/>
      <c r="K53" s="157"/>
      <c r="L53" s="157"/>
      <c r="M53" s="157"/>
    </row>
    <row r="54" spans="1:40" s="147" customFormat="1" ht="15" customHeight="1">
      <c r="A54" s="147" t="s">
        <v>150</v>
      </c>
      <c r="B54" s="156"/>
      <c r="C54" s="156"/>
      <c r="D54" s="156"/>
      <c r="E54" s="156"/>
      <c r="F54" s="156"/>
      <c r="G54" s="156"/>
      <c r="H54" s="157"/>
      <c r="I54" s="157"/>
      <c r="J54" s="157"/>
      <c r="K54" s="157"/>
      <c r="L54" s="157"/>
      <c r="M54" s="157"/>
    </row>
    <row r="55" spans="1:40" s="147" customFormat="1" ht="15" customHeight="1">
      <c r="A55" s="147" t="s">
        <v>40</v>
      </c>
      <c r="B55" s="156"/>
      <c r="C55" s="156"/>
      <c r="D55" s="156"/>
      <c r="E55" s="156"/>
      <c r="F55" s="156"/>
      <c r="G55" s="156"/>
      <c r="H55" s="157"/>
      <c r="I55" s="157"/>
      <c r="J55" s="157"/>
      <c r="K55" s="157"/>
      <c r="L55" s="157"/>
      <c r="M55" s="157"/>
    </row>
    <row r="56" spans="1:40" s="147" customFormat="1" ht="15" customHeight="1">
      <c r="A56" s="147" t="s">
        <v>151</v>
      </c>
      <c r="B56" s="156"/>
      <c r="C56" s="156"/>
      <c r="D56" s="156"/>
      <c r="E56" s="156"/>
      <c r="F56" s="156"/>
      <c r="G56" s="156"/>
      <c r="H56" s="157"/>
      <c r="I56" s="157"/>
      <c r="J56" s="157"/>
      <c r="K56" s="157"/>
      <c r="L56" s="157"/>
      <c r="M56" s="157"/>
    </row>
    <row r="57" spans="1:40" ht="15" customHeight="1">
      <c r="A57" s="147" t="s">
        <v>152</v>
      </c>
      <c r="B57" s="169"/>
      <c r="C57" s="147"/>
      <c r="D57" s="147"/>
      <c r="E57" s="147"/>
      <c r="F57" s="147"/>
      <c r="G57" s="147"/>
    </row>
    <row r="58" spans="1:40" ht="15" customHeight="1">
      <c r="A58" s="147" t="s">
        <v>153</v>
      </c>
      <c r="B58" s="169"/>
      <c r="C58" s="147"/>
      <c r="D58" s="147"/>
      <c r="E58" s="147"/>
      <c r="F58" s="147"/>
      <c r="G58" s="147"/>
    </row>
    <row r="59" spans="1:40" ht="15" customHeight="1">
      <c r="A59" s="147"/>
      <c r="B59" s="161" t="s">
        <v>154</v>
      </c>
      <c r="C59" s="161" t="s">
        <v>155</v>
      </c>
      <c r="D59" s="161"/>
      <c r="E59" s="161"/>
      <c r="F59" s="147"/>
      <c r="G59" s="147"/>
    </row>
    <row r="60" spans="1:40" ht="15" customHeight="1">
      <c r="A60" s="147"/>
      <c r="B60" s="170" t="s">
        <v>158</v>
      </c>
      <c r="C60" s="180" t="s">
        <v>159</v>
      </c>
      <c r="D60" s="180"/>
      <c r="E60" s="180"/>
      <c r="F60" s="147"/>
      <c r="G60" s="147"/>
    </row>
    <row r="61" spans="1:40" ht="15" customHeight="1">
      <c r="A61" s="147"/>
      <c r="B61" s="170" t="s">
        <v>160</v>
      </c>
      <c r="C61" s="180" t="s">
        <v>161</v>
      </c>
      <c r="D61" s="180"/>
      <c r="E61" s="180"/>
      <c r="F61" s="147"/>
      <c r="G61" s="147"/>
    </row>
    <row r="62" spans="1:40" ht="15" customHeight="1">
      <c r="A62" s="147"/>
      <c r="B62" s="170" t="s">
        <v>162</v>
      </c>
      <c r="C62" s="180" t="s">
        <v>163</v>
      </c>
      <c r="D62" s="180"/>
      <c r="E62" s="180"/>
      <c r="F62" s="147"/>
      <c r="G62" s="147"/>
    </row>
    <row r="63" spans="1:40" ht="15" customHeight="1">
      <c r="A63" s="147"/>
      <c r="B63" s="170" t="s">
        <v>165</v>
      </c>
      <c r="C63" s="180" t="s">
        <v>166</v>
      </c>
      <c r="D63" s="180"/>
      <c r="E63" s="180"/>
      <c r="F63" s="147"/>
      <c r="G63" s="147"/>
    </row>
    <row r="64" spans="1:40" ht="15" customHeight="1">
      <c r="A64" s="147"/>
      <c r="B64" s="147" t="s">
        <v>167</v>
      </c>
      <c r="C64" s="147"/>
      <c r="D64" s="147"/>
      <c r="E64" s="147"/>
      <c r="F64" s="147"/>
      <c r="G64" s="147"/>
    </row>
    <row r="65" spans="1:7" ht="15" customHeight="1">
      <c r="A65" s="147"/>
      <c r="B65" s="147" t="s">
        <v>29</v>
      </c>
      <c r="C65" s="147"/>
      <c r="D65" s="147"/>
      <c r="E65" s="147"/>
      <c r="F65" s="147"/>
      <c r="G65" s="147"/>
    </row>
    <row r="66" spans="1:7" ht="15" customHeight="1">
      <c r="A66" s="147"/>
      <c r="B66" s="147" t="s">
        <v>168</v>
      </c>
      <c r="C66" s="147"/>
      <c r="D66" s="147"/>
      <c r="E66" s="147"/>
      <c r="F66" s="147"/>
      <c r="G66" s="147"/>
    </row>
    <row r="67" spans="1:7" ht="15" customHeight="1">
      <c r="A67" s="147" t="s">
        <v>169</v>
      </c>
      <c r="B67" s="169"/>
      <c r="C67" s="147"/>
      <c r="D67" s="147"/>
      <c r="E67" s="147"/>
      <c r="F67" s="147"/>
      <c r="G67" s="147"/>
    </row>
    <row r="68" spans="1:7" ht="15" customHeight="1">
      <c r="A68" s="147" t="s">
        <v>2</v>
      </c>
      <c r="B68" s="169"/>
      <c r="C68" s="147"/>
      <c r="D68" s="147"/>
      <c r="E68" s="147"/>
      <c r="F68" s="147"/>
      <c r="G68" s="147"/>
    </row>
    <row r="69" spans="1:7" ht="15" customHeight="1">
      <c r="A69" s="147" t="s">
        <v>170</v>
      </c>
      <c r="B69" s="169"/>
      <c r="C69" s="147"/>
      <c r="D69" s="147"/>
      <c r="E69" s="147"/>
      <c r="F69" s="147"/>
      <c r="G69" s="147"/>
    </row>
    <row r="70" spans="1:7" ht="15" customHeight="1">
      <c r="A70" s="147" t="s">
        <v>171</v>
      </c>
      <c r="B70" s="169"/>
      <c r="C70" s="147"/>
      <c r="D70" s="147"/>
      <c r="E70" s="147"/>
      <c r="F70" s="147"/>
      <c r="G70" s="147"/>
    </row>
    <row r="71" spans="1:7" ht="15" customHeight="1">
      <c r="A71" s="147" t="s">
        <v>172</v>
      </c>
      <c r="B71" s="169"/>
      <c r="C71" s="147"/>
      <c r="D71" s="147"/>
      <c r="E71" s="147"/>
      <c r="F71" s="147"/>
      <c r="G71" s="147"/>
    </row>
    <row r="72" spans="1:7" ht="15" customHeight="1">
      <c r="A72" s="147" t="s">
        <v>173</v>
      </c>
      <c r="B72" s="169"/>
      <c r="C72" s="147"/>
      <c r="D72" s="147"/>
      <c r="E72" s="147"/>
      <c r="F72" s="147"/>
      <c r="G72" s="147"/>
    </row>
    <row r="73" spans="1:7" ht="15" customHeight="1">
      <c r="A73" s="147"/>
      <c r="B73" s="147" t="s">
        <v>91</v>
      </c>
      <c r="C73" s="147"/>
      <c r="D73" s="147"/>
      <c r="E73" s="147"/>
      <c r="F73" s="147"/>
      <c r="G73" s="147"/>
    </row>
    <row r="74" spans="1:7" ht="15" customHeight="1">
      <c r="A74" s="147"/>
      <c r="B74" s="147" t="s">
        <v>174</v>
      </c>
      <c r="C74" s="147"/>
      <c r="D74" s="147"/>
      <c r="E74" s="147"/>
      <c r="F74" s="147"/>
      <c r="G74" s="147"/>
    </row>
    <row r="75" spans="1:7" ht="15" customHeight="1">
      <c r="A75" s="147" t="s">
        <v>119</v>
      </c>
      <c r="B75" s="169"/>
      <c r="C75" s="147"/>
      <c r="D75" s="147"/>
      <c r="E75" s="147"/>
      <c r="F75" s="147"/>
      <c r="G75" s="147"/>
    </row>
    <row r="76" spans="1:7" ht="15" customHeight="1">
      <c r="A76" s="147" t="s">
        <v>175</v>
      </c>
      <c r="B76" s="169"/>
      <c r="C76" s="147"/>
      <c r="D76" s="147"/>
      <c r="E76" s="147"/>
      <c r="F76" s="147"/>
      <c r="G76" s="147"/>
    </row>
    <row r="77" spans="1:7" ht="15" customHeight="1">
      <c r="A77" s="147" t="s">
        <v>176</v>
      </c>
      <c r="B77" s="169"/>
      <c r="C77" s="147"/>
      <c r="D77" s="147"/>
      <c r="E77" s="147"/>
      <c r="F77" s="147"/>
      <c r="G77" s="147"/>
    </row>
    <row r="78" spans="1:7" ht="15" customHeight="1">
      <c r="A78" s="147" t="s">
        <v>177</v>
      </c>
      <c r="B78" s="169"/>
      <c r="C78" s="147"/>
      <c r="D78" s="147"/>
      <c r="E78" s="147"/>
      <c r="F78" s="147"/>
      <c r="G78" s="147"/>
    </row>
    <row r="79" spans="1:7" ht="15" customHeight="1">
      <c r="A79" s="147" t="s">
        <v>178</v>
      </c>
      <c r="B79" s="169"/>
      <c r="C79" s="147"/>
      <c r="D79" s="147"/>
      <c r="E79" s="147"/>
      <c r="F79" s="147"/>
      <c r="G79" s="147"/>
    </row>
    <row r="80" spans="1:7" ht="15" customHeight="1">
      <c r="A80" s="147" t="s">
        <v>56</v>
      </c>
      <c r="B80" s="169"/>
      <c r="C80" s="147"/>
      <c r="D80" s="147"/>
      <c r="E80" s="147"/>
      <c r="F80" s="147"/>
      <c r="G80" s="147"/>
    </row>
    <row r="81" spans="1:7" ht="15" customHeight="1">
      <c r="A81" s="147" t="s">
        <v>180</v>
      </c>
      <c r="B81" s="169"/>
      <c r="C81" s="147"/>
      <c r="D81" s="147"/>
      <c r="E81" s="147"/>
      <c r="F81" s="147"/>
      <c r="G81" s="147"/>
    </row>
    <row r="82" spans="1:7" ht="15" customHeight="1">
      <c r="A82" s="147" t="s">
        <v>181</v>
      </c>
      <c r="B82" s="169"/>
      <c r="C82" s="147"/>
      <c r="D82" s="147"/>
      <c r="E82" s="147"/>
      <c r="F82" s="147"/>
      <c r="G82" s="147"/>
    </row>
  </sheetData>
  <mergeCells count="130">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A42:C42"/>
    <mergeCell ref="F42:H42"/>
    <mergeCell ref="I42:K42"/>
    <mergeCell ref="Q42:AG42"/>
    <mergeCell ref="AH42:AI42"/>
    <mergeCell ref="AK42:AL42"/>
    <mergeCell ref="I43:K43"/>
    <mergeCell ref="N43:AG43"/>
    <mergeCell ref="AH43:AL43"/>
    <mergeCell ref="AM43:AN43"/>
    <mergeCell ref="C46:D46"/>
    <mergeCell ref="E46:H46"/>
    <mergeCell ref="I46:N46"/>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C50:D50"/>
    <mergeCell ref="E50:H50"/>
    <mergeCell ref="I50:N50"/>
    <mergeCell ref="O50:T50"/>
    <mergeCell ref="U50:Z50"/>
    <mergeCell ref="AA50:AF50"/>
    <mergeCell ref="AG50:AK50"/>
    <mergeCell ref="AL50:AM50"/>
    <mergeCell ref="C59:E59"/>
    <mergeCell ref="C60:E60"/>
    <mergeCell ref="C61:E61"/>
    <mergeCell ref="C62:E62"/>
    <mergeCell ref="C63:E63"/>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4 U38 I34:I37 L34:L36 L44"/>
    <dataValidation type="whole" operator="greaterThanOrEqual" allowBlank="1" showDropDown="0" showInputMessage="1" showErrorMessage="1" sqref="D40:F41">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77" fitToWidth="0" fitToHeight="0" orientation="landscape" usePrinterDefaults="1" r:id="rId1"/>
  <headerFooter alignWithMargins="0">
    <oddHeader>&amp;L&amp;"ＭＳ ゴシック,標準"&amp;10（参考様式）</oddHeader>
  </headerFooter>
  <rowBreaks count="1" manualBreakCount="1">
    <brk id="36"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27"/>
  <dimension ref="A1:L32"/>
  <sheetViews>
    <sheetView workbookViewId="0">
      <selection activeCell="AD29" sqref="AD29"/>
    </sheetView>
  </sheetViews>
  <sheetFormatPr defaultRowHeight="18.75"/>
  <cols>
    <col min="1" max="1" width="26.375" customWidth="1"/>
    <col min="2" max="2" width="9" customWidth="1"/>
    <col min="3" max="3" width="22" customWidth="1"/>
  </cols>
  <sheetData>
    <row r="1" spans="1:12">
      <c r="A1" t="s">
        <v>124</v>
      </c>
      <c r="B1" t="s">
        <v>214</v>
      </c>
      <c r="C1" t="s">
        <v>238</v>
      </c>
      <c r="D1" t="s">
        <v>187</v>
      </c>
      <c r="E1" t="s">
        <v>249</v>
      </c>
      <c r="F1" t="s">
        <v>260</v>
      </c>
      <c r="G1" t="s">
        <v>261</v>
      </c>
      <c r="H1" t="s">
        <v>237</v>
      </c>
      <c r="I1" t="s">
        <v>183</v>
      </c>
      <c r="J1" t="s">
        <v>262</v>
      </c>
      <c r="K1" t="s">
        <v>263</v>
      </c>
    </row>
    <row r="2" spans="1:12">
      <c r="A2" t="s">
        <v>182</v>
      </c>
      <c r="B2" t="s">
        <v>186</v>
      </c>
      <c r="C2" t="s">
        <v>114</v>
      </c>
      <c r="D2" t="s">
        <v>189</v>
      </c>
    </row>
    <row r="3" spans="1:12">
      <c r="A3" t="s">
        <v>164</v>
      </c>
      <c r="B3" t="s">
        <v>186</v>
      </c>
      <c r="C3" t="s">
        <v>114</v>
      </c>
      <c r="D3" t="s">
        <v>189</v>
      </c>
    </row>
    <row r="4" spans="1:12">
      <c r="A4" t="s">
        <v>13</v>
      </c>
      <c r="B4" t="s">
        <v>186</v>
      </c>
      <c r="C4" t="s">
        <v>114</v>
      </c>
      <c r="D4" t="s">
        <v>189</v>
      </c>
    </row>
    <row r="5" spans="1:12">
      <c r="A5" t="s">
        <v>226</v>
      </c>
      <c r="B5" t="s">
        <v>186</v>
      </c>
      <c r="C5" t="s">
        <v>114</v>
      </c>
      <c r="D5" t="s">
        <v>189</v>
      </c>
    </row>
    <row r="6" spans="1:12">
      <c r="A6" s="254" t="s">
        <v>227</v>
      </c>
      <c r="B6" s="254" t="s">
        <v>186</v>
      </c>
      <c r="C6" s="254" t="s">
        <v>228</v>
      </c>
      <c r="D6" s="254" t="s">
        <v>230</v>
      </c>
      <c r="E6" s="254" t="s">
        <v>232</v>
      </c>
      <c r="F6" s="254" t="s">
        <v>229</v>
      </c>
      <c r="G6" s="254"/>
      <c r="H6" s="254"/>
      <c r="I6" s="254"/>
      <c r="J6" s="254"/>
    </row>
    <row r="7" spans="1:12">
      <c r="A7" s="254" t="s">
        <v>225</v>
      </c>
      <c r="B7" s="254" t="s">
        <v>186</v>
      </c>
      <c r="C7" s="254" t="s">
        <v>228</v>
      </c>
      <c r="D7" s="254" t="s">
        <v>230</v>
      </c>
      <c r="E7" s="254" t="s">
        <v>232</v>
      </c>
      <c r="F7" s="254" t="s">
        <v>179</v>
      </c>
      <c r="G7" s="254" t="s">
        <v>264</v>
      </c>
      <c r="H7" s="254" t="s">
        <v>62</v>
      </c>
      <c r="I7" s="254" t="s">
        <v>229</v>
      </c>
      <c r="J7" s="254"/>
    </row>
    <row r="8" spans="1:12">
      <c r="A8" s="254" t="s">
        <v>265</v>
      </c>
      <c r="B8" s="254" t="s">
        <v>186</v>
      </c>
      <c r="C8" s="254" t="s">
        <v>229</v>
      </c>
      <c r="D8" s="254"/>
      <c r="E8" s="254"/>
      <c r="F8" s="254"/>
      <c r="G8" s="254"/>
      <c r="H8" s="254"/>
      <c r="I8" s="254"/>
      <c r="J8" s="254"/>
    </row>
    <row r="9" spans="1:12">
      <c r="A9" s="254" t="s">
        <v>259</v>
      </c>
      <c r="B9" s="254" t="s">
        <v>186</v>
      </c>
      <c r="C9" s="254" t="s">
        <v>229</v>
      </c>
      <c r="D9" s="254"/>
      <c r="E9" s="254"/>
      <c r="F9" s="254"/>
      <c r="G9" s="254"/>
      <c r="H9" s="254"/>
      <c r="I9" s="254"/>
      <c r="J9" s="254"/>
    </row>
    <row r="10" spans="1:12">
      <c r="A10" s="254" t="s">
        <v>266</v>
      </c>
      <c r="B10" s="254" t="s">
        <v>186</v>
      </c>
      <c r="C10" s="254" t="s">
        <v>229</v>
      </c>
      <c r="D10" s="254"/>
      <c r="E10" s="254"/>
      <c r="F10" s="254"/>
      <c r="G10" s="254"/>
      <c r="H10" s="254"/>
      <c r="I10" s="254"/>
      <c r="J10" s="254"/>
    </row>
    <row r="11" spans="1:12">
      <c r="A11" s="254" t="s">
        <v>267</v>
      </c>
      <c r="B11" s="254" t="s">
        <v>186</v>
      </c>
      <c r="C11" s="254" t="s">
        <v>114</v>
      </c>
      <c r="D11" s="254" t="s">
        <v>189</v>
      </c>
      <c r="E11" s="254"/>
      <c r="F11" s="254"/>
      <c r="G11" s="254"/>
      <c r="H11" s="254"/>
      <c r="I11" s="254"/>
      <c r="J11" s="254"/>
    </row>
    <row r="12" spans="1:12">
      <c r="A12" s="254" t="s">
        <v>156</v>
      </c>
      <c r="B12" s="254" t="s">
        <v>186</v>
      </c>
      <c r="C12" s="254" t="s">
        <v>228</v>
      </c>
      <c r="D12" s="254" t="s">
        <v>245</v>
      </c>
      <c r="E12" s="254" t="s">
        <v>229</v>
      </c>
      <c r="F12" s="254"/>
      <c r="G12" s="254"/>
      <c r="H12" s="254"/>
      <c r="I12" s="254"/>
      <c r="J12" s="254"/>
    </row>
    <row r="13" spans="1:12">
      <c r="A13" s="254" t="s">
        <v>246</v>
      </c>
      <c r="B13" s="254" t="s">
        <v>186</v>
      </c>
      <c r="C13" s="254" t="s">
        <v>228</v>
      </c>
      <c r="D13" s="254" t="s">
        <v>245</v>
      </c>
      <c r="E13" s="254"/>
      <c r="F13" s="254"/>
      <c r="G13" s="254"/>
      <c r="H13" s="254"/>
      <c r="I13" s="254"/>
      <c r="J13" s="254"/>
    </row>
    <row r="14" spans="1:12">
      <c r="A14" s="254" t="s">
        <v>247</v>
      </c>
      <c r="B14" s="254" t="s">
        <v>186</v>
      </c>
      <c r="C14" s="254" t="s">
        <v>228</v>
      </c>
      <c r="D14" s="254" t="s">
        <v>245</v>
      </c>
      <c r="E14" s="254" t="s">
        <v>229</v>
      </c>
      <c r="F14" s="254" t="s">
        <v>36</v>
      </c>
      <c r="G14" s="254"/>
      <c r="H14" s="254"/>
      <c r="I14" s="254"/>
      <c r="J14" s="254"/>
    </row>
    <row r="15" spans="1:12">
      <c r="A15" s="254" t="s">
        <v>248</v>
      </c>
      <c r="B15" s="254" t="s">
        <v>186</v>
      </c>
      <c r="C15" s="254" t="s">
        <v>228</v>
      </c>
      <c r="D15" s="254" t="s">
        <v>230</v>
      </c>
      <c r="E15" s="254" t="s">
        <v>232</v>
      </c>
      <c r="F15" s="254" t="s">
        <v>179</v>
      </c>
      <c r="G15" s="254" t="s">
        <v>264</v>
      </c>
      <c r="H15" s="254" t="s">
        <v>62</v>
      </c>
      <c r="I15" s="254" t="s">
        <v>268</v>
      </c>
      <c r="J15" s="254" t="s">
        <v>269</v>
      </c>
      <c r="K15" t="s">
        <v>229</v>
      </c>
      <c r="L15" s="254"/>
    </row>
    <row r="16" spans="1:12">
      <c r="A16" s="254" t="s">
        <v>233</v>
      </c>
      <c r="B16" s="254" t="s">
        <v>186</v>
      </c>
      <c r="C16" s="254" t="s">
        <v>228</v>
      </c>
      <c r="D16" s="254" t="s">
        <v>232</v>
      </c>
      <c r="E16" s="254" t="s">
        <v>179</v>
      </c>
      <c r="F16" s="254" t="s">
        <v>264</v>
      </c>
      <c r="G16" s="254" t="s">
        <v>62</v>
      </c>
      <c r="H16" s="254" t="s">
        <v>229</v>
      </c>
      <c r="I16" s="254"/>
      <c r="J16" s="254"/>
    </row>
    <row r="17" spans="1:11">
      <c r="A17" s="254" t="s">
        <v>69</v>
      </c>
      <c r="B17" s="254" t="s">
        <v>186</v>
      </c>
      <c r="C17" s="254" t="s">
        <v>228</v>
      </c>
      <c r="D17" s="254" t="s">
        <v>235</v>
      </c>
      <c r="E17" s="254" t="s">
        <v>229</v>
      </c>
      <c r="F17" s="254"/>
      <c r="G17" s="254"/>
      <c r="H17" s="254"/>
      <c r="I17" s="254"/>
      <c r="J17" s="254"/>
    </row>
    <row r="18" spans="1:11">
      <c r="A18" s="254" t="s">
        <v>205</v>
      </c>
      <c r="B18" s="254" t="s">
        <v>186</v>
      </c>
      <c r="C18" s="254" t="s">
        <v>1</v>
      </c>
      <c r="D18" s="254"/>
      <c r="E18" s="254"/>
      <c r="F18" s="254"/>
      <c r="G18" s="254"/>
      <c r="H18" s="254"/>
      <c r="I18" s="254"/>
      <c r="J18" s="254"/>
    </row>
    <row r="19" spans="1:11">
      <c r="A19" s="254" t="s">
        <v>236</v>
      </c>
      <c r="B19" s="254" t="s">
        <v>186</v>
      </c>
      <c r="C19" s="254" t="s">
        <v>228</v>
      </c>
      <c r="D19" s="254" t="s">
        <v>239</v>
      </c>
      <c r="E19" s="254" t="s">
        <v>240</v>
      </c>
      <c r="F19" s="254" t="s">
        <v>242</v>
      </c>
      <c r="G19" s="254"/>
      <c r="H19" s="254"/>
      <c r="I19" s="254"/>
      <c r="J19" s="254"/>
    </row>
    <row r="20" spans="1:11">
      <c r="A20" s="254" t="s">
        <v>241</v>
      </c>
      <c r="B20" s="254" t="s">
        <v>186</v>
      </c>
      <c r="C20" s="254" t="s">
        <v>228</v>
      </c>
      <c r="D20" s="254" t="s">
        <v>240</v>
      </c>
      <c r="E20" s="254" t="s">
        <v>242</v>
      </c>
      <c r="F20" s="254"/>
      <c r="G20" s="254"/>
      <c r="H20" s="254"/>
      <c r="I20" s="254"/>
      <c r="J20" s="254"/>
    </row>
    <row r="21" spans="1:11">
      <c r="A21" s="254" t="s">
        <v>243</v>
      </c>
      <c r="B21" s="254" t="s">
        <v>186</v>
      </c>
      <c r="C21" s="254" t="s">
        <v>228</v>
      </c>
      <c r="D21" s="254" t="s">
        <v>240</v>
      </c>
      <c r="E21" s="254" t="s">
        <v>242</v>
      </c>
      <c r="F21" s="254"/>
      <c r="G21" s="254"/>
      <c r="H21" s="254"/>
      <c r="I21" s="254"/>
      <c r="J21" s="254"/>
    </row>
    <row r="22" spans="1:11">
      <c r="A22" s="254" t="s">
        <v>250</v>
      </c>
      <c r="B22" s="254" t="s">
        <v>186</v>
      </c>
      <c r="C22" s="254" t="s">
        <v>189</v>
      </c>
      <c r="D22" s="254"/>
      <c r="E22" s="254"/>
      <c r="F22" s="254"/>
      <c r="G22" s="254"/>
      <c r="H22" s="254"/>
      <c r="I22" s="254"/>
      <c r="J22" s="254"/>
    </row>
    <row r="23" spans="1:11">
      <c r="A23" s="254" t="s">
        <v>244</v>
      </c>
      <c r="B23" s="254" t="s">
        <v>186</v>
      </c>
      <c r="C23" s="254" t="s">
        <v>228</v>
      </c>
      <c r="D23" s="254" t="s">
        <v>135</v>
      </c>
      <c r="E23" s="254"/>
      <c r="F23" s="254"/>
      <c r="G23" s="254"/>
      <c r="H23" s="254"/>
      <c r="I23" s="254"/>
      <c r="J23" s="254"/>
    </row>
    <row r="24" spans="1:11">
      <c r="A24" s="254" t="s">
        <v>188</v>
      </c>
      <c r="B24" s="254" t="s">
        <v>186</v>
      </c>
      <c r="C24" s="254" t="s">
        <v>228</v>
      </c>
      <c r="D24" s="254" t="s">
        <v>101</v>
      </c>
      <c r="E24" s="254"/>
      <c r="F24" s="254"/>
      <c r="G24" s="254"/>
      <c r="H24" s="254"/>
      <c r="I24" s="254"/>
      <c r="J24" s="254"/>
    </row>
    <row r="25" spans="1:11">
      <c r="A25" s="254" t="s">
        <v>110</v>
      </c>
      <c r="B25" s="254" t="s">
        <v>186</v>
      </c>
      <c r="C25" s="254" t="s">
        <v>31</v>
      </c>
      <c r="D25" s="254" t="s">
        <v>251</v>
      </c>
      <c r="E25" s="254"/>
      <c r="F25" s="254"/>
      <c r="G25" s="254"/>
      <c r="H25" s="254"/>
      <c r="I25" s="254"/>
      <c r="J25" s="254"/>
    </row>
    <row r="26" spans="1:11">
      <c r="A26" s="254" t="s">
        <v>252</v>
      </c>
      <c r="B26" s="254" t="s">
        <v>186</v>
      </c>
      <c r="C26" s="254" t="s">
        <v>256</v>
      </c>
      <c r="D26" s="254" t="s">
        <v>58</v>
      </c>
      <c r="E26" s="254" t="s">
        <v>25</v>
      </c>
      <c r="F26" s="254" t="s">
        <v>270</v>
      </c>
      <c r="G26" s="254" t="s">
        <v>232</v>
      </c>
      <c r="H26" s="254" t="s">
        <v>42</v>
      </c>
      <c r="I26" s="254"/>
      <c r="J26" s="254"/>
    </row>
    <row r="27" spans="1:11">
      <c r="A27" s="254" t="s">
        <v>231</v>
      </c>
      <c r="B27" s="254" t="s">
        <v>186</v>
      </c>
      <c r="C27" s="254" t="s">
        <v>256</v>
      </c>
      <c r="D27" s="254" t="s">
        <v>253</v>
      </c>
      <c r="E27" s="254" t="s">
        <v>232</v>
      </c>
      <c r="F27" s="254" t="s">
        <v>58</v>
      </c>
      <c r="G27" s="254" t="s">
        <v>25</v>
      </c>
      <c r="H27" s="254" t="s">
        <v>270</v>
      </c>
      <c r="I27" s="254" t="s">
        <v>42</v>
      </c>
      <c r="J27" s="254"/>
    </row>
    <row r="28" spans="1:11">
      <c r="A28" s="254" t="s">
        <v>254</v>
      </c>
      <c r="B28" s="254" t="s">
        <v>186</v>
      </c>
      <c r="C28" s="254" t="s">
        <v>256</v>
      </c>
      <c r="D28" s="254" t="s">
        <v>253</v>
      </c>
      <c r="E28" s="254" t="s">
        <v>58</v>
      </c>
      <c r="F28" s="254" t="s">
        <v>25</v>
      </c>
      <c r="G28" s="254" t="s">
        <v>271</v>
      </c>
      <c r="H28" s="254" t="s">
        <v>84</v>
      </c>
      <c r="I28" s="254" t="s">
        <v>270</v>
      </c>
      <c r="J28" s="254" t="s">
        <v>232</v>
      </c>
      <c r="K28" s="254" t="s">
        <v>42</v>
      </c>
    </row>
    <row r="29" spans="1:11">
      <c r="A29" s="254" t="s">
        <v>234</v>
      </c>
      <c r="B29" s="254" t="s">
        <v>186</v>
      </c>
      <c r="C29" s="254" t="s">
        <v>256</v>
      </c>
      <c r="D29" s="254" t="s">
        <v>112</v>
      </c>
      <c r="E29" s="254"/>
      <c r="F29" s="254"/>
      <c r="G29" s="254"/>
      <c r="H29" s="254"/>
      <c r="I29" s="254"/>
      <c r="J29" s="254"/>
      <c r="K29" s="254"/>
    </row>
    <row r="30" spans="1:11">
      <c r="A30" s="254" t="s">
        <v>255</v>
      </c>
      <c r="B30" s="254" t="s">
        <v>186</v>
      </c>
      <c r="C30" s="254" t="s">
        <v>256</v>
      </c>
      <c r="D30" s="254" t="s">
        <v>112</v>
      </c>
      <c r="E30" s="254"/>
      <c r="F30" s="254"/>
      <c r="G30" s="254"/>
      <c r="H30" s="254"/>
      <c r="I30" s="254"/>
      <c r="J30" s="254"/>
      <c r="K30" s="254"/>
    </row>
    <row r="31" spans="1:11">
      <c r="A31" s="254" t="s">
        <v>257</v>
      </c>
      <c r="B31" s="254" t="s">
        <v>186</v>
      </c>
      <c r="C31" s="254" t="s">
        <v>256</v>
      </c>
      <c r="D31" s="254" t="s">
        <v>230</v>
      </c>
      <c r="E31" s="254" t="s">
        <v>232</v>
      </c>
      <c r="F31" s="254" t="s">
        <v>58</v>
      </c>
      <c r="G31" s="254" t="s">
        <v>25</v>
      </c>
      <c r="H31" s="254" t="s">
        <v>271</v>
      </c>
      <c r="I31" s="254" t="s">
        <v>84</v>
      </c>
      <c r="J31" s="254" t="s">
        <v>211</v>
      </c>
      <c r="K31" s="254"/>
    </row>
    <row r="32" spans="1:11">
      <c r="A32" s="254" t="s">
        <v>258</v>
      </c>
      <c r="B32" s="254" t="s">
        <v>256</v>
      </c>
      <c r="C32" s="254" t="s">
        <v>230</v>
      </c>
      <c r="D32" s="254" t="s">
        <v>232</v>
      </c>
      <c r="E32" s="254" t="s">
        <v>58</v>
      </c>
      <c r="F32" s="254" t="s">
        <v>25</v>
      </c>
      <c r="G32" s="254" t="s">
        <v>211</v>
      </c>
      <c r="H32" s="254" t="s">
        <v>74</v>
      </c>
      <c r="I32" s="254" t="s">
        <v>272</v>
      </c>
      <c r="J32" s="254"/>
    </row>
  </sheetData>
  <phoneticPr fontId="4"/>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付表３－２</vt:lpstr>
      <vt:lpstr>勤務形態一覧表（居宅介護）</vt:lpstr>
      <vt:lpstr>勤務形態一覧表（重度訪問介護）</vt:lpstr>
      <vt:lpstr>勤務形態一覧表（同行援護）</vt:lpstr>
      <vt:lpstr>勤務形態一覧表（行動援護）</vt:lpstr>
      <vt:lpstr>選択肢</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2025-11-28T13:19:09Z</dcterms:created>
  <dcterms:modified xsi:type="dcterms:W3CDTF">2026-10-30T06:01:37Z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2026-10-30T06:01:37Z</vt:filetime>
  </property>
</Properties>
</file>