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５年度\★処遇改善補助金\☆交付事務\"/>
    </mc:Choice>
  </mc:AlternateContent>
  <xr:revisionPtr revIDLastSave="0" documentId="13_ncr:1_{2C760408-9D10-4959-AAD2-278373BD2CF0}" xr6:coauthVersionLast="47" xr6:coauthVersionMax="47" xr10:uidLastSave="{00000000-0000-0000-0000-000000000000}"/>
  <bookViews>
    <workbookView xWindow="-108" yWindow="-108" windowWidth="23256" windowHeight="12576"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C9" i="3" l="1"/>
  <c r="Y9" i="3"/>
  <c r="Q9" i="3"/>
  <c r="M9" i="3"/>
  <c r="J105" i="3" s="1"/>
  <c r="J106" i="3" s="1"/>
  <c r="I9" i="3"/>
  <c r="O105" i="3" l="1"/>
  <c r="AK26" i="3"/>
  <c r="N18" i="3"/>
  <c r="AK64" i="7"/>
  <c r="AK70" i="3"/>
  <c r="Y102" i="3"/>
  <c r="Y7" i="3"/>
  <c r="E102" i="3"/>
  <c r="W108" i="3"/>
  <c r="AK63" i="3"/>
  <c r="AK54" i="3"/>
  <c r="U9" i="7"/>
  <c r="Y103" i="3"/>
  <c r="H64" i="3"/>
  <c r="H66" i="3"/>
  <c r="H67" i="3"/>
  <c r="AK48" i="3"/>
  <c r="Y105" i="3"/>
  <c r="AD1" i="3" l="1"/>
  <c r="M8" i="3" l="1"/>
  <c r="I9" i="7" s="1"/>
  <c r="Q8" i="3"/>
  <c r="M9" i="7" s="1"/>
  <c r="I8" i="3"/>
  <c r="E9" i="7" s="1"/>
  <c r="R98" i="3"/>
  <c r="AD108" i="3" s="1"/>
  <c r="T5" i="7"/>
  <c r="Y104" i="3" l="1"/>
  <c r="AF61" i="7"/>
  <c r="AF60" i="7"/>
  <c r="U61" i="7"/>
  <c r="U60" i="7"/>
  <c r="U58" i="7"/>
  <c r="Y57" i="7"/>
  <c r="V57" i="7"/>
  <c r="H61" i="7"/>
  <c r="H60" i="7"/>
  <c r="H58" i="7"/>
  <c r="H57" i="7"/>
  <c r="B5" i="7"/>
  <c r="U24" i="7"/>
  <c r="U22" i="7" s="1"/>
  <c r="U25" i="7" l="1"/>
  <c r="AC22" i="7" l="1"/>
  <c r="AC5" i="7" l="1"/>
  <c r="G5" i="7"/>
  <c r="AE1" i="7"/>
  <c r="Q5" i="7"/>
  <c r="N5" i="7"/>
  <c r="Y106" i="3" l="1"/>
  <c r="E103" i="3"/>
  <c r="Q10" i="7" l="1"/>
  <c r="N14" i="7" s="1"/>
  <c r="AK16" i="7" s="1"/>
  <c r="E105" i="3" l="1"/>
  <c r="E104" i="3" l="1"/>
  <c r="J103" i="3"/>
  <c r="O103" i="3"/>
  <c r="T105" i="3" l="1"/>
  <c r="N12" i="3" s="1"/>
  <c r="E106" i="3"/>
  <c r="O104" i="3"/>
  <c r="O106" i="3"/>
  <c r="J104"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Eugene Tsukahara</author>
    <author>塚原 遊尋(tsukahara-yuujin.xt6)</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<sst xmlns="http://schemas.openxmlformats.org/spreadsheetml/2006/main" count="3975" uniqueCount="2032">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</sst>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5">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38" fontId="30" fillId="0" borderId="0" xfId="1" applyFont="1" applyFill="1" applyBorder="1" applyAlignment="1" applyProtection="1"/>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92"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31" xfId="0" applyFont="1" applyFill="1" applyBorder="1" applyAlignment="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4" fillId="2" borderId="0" xfId="0" applyFont="1" applyFill="1" applyAlignment="1" applyProtection="1">
      <alignment horizontal="left"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10" xfId="0" applyFont="1" applyFill="1" applyBorder="1" applyAlignment="1" applyProtection="1">
      <alignment horizontal="center" vertical="center"/>
    </xf>
    <xf numFmtId="0" fontId="10" fillId="5" borderId="10" xfId="0"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176" fontId="30" fillId="0" borderId="58"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176" fontId="30" fillId="0" borderId="27" xfId="5" applyNumberFormat="1" applyFont="1" applyBorder="1" applyAlignment="1" applyProtection="1">
      <alignment horizontal="center" vertical="center" shrinkToFit="1"/>
    </xf>
    <xf numFmtId="38" fontId="45" fillId="2" borderId="27" xfId="1" applyFont="1" applyFill="1" applyBorder="1" applyAlignment="1" applyProtection="1">
      <alignment horizontal="center" vertical="center" shrinkToFi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38" fontId="30" fillId="0" borderId="4" xfId="1" applyFont="1" applyFill="1" applyBorder="1" applyAlignment="1" applyProtection="1">
      <alignment horizontal="right" shrinkToFit="1"/>
    </xf>
    <xf numFmtId="38" fontId="30" fillId="0" borderId="0"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protection locked="0"/>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9" fillId="2" borderId="0" xfId="0" applyFont="1" applyFill="1" applyAlignment="1" applyProtection="1">
      <alignment horizontal="left" vertical="center"/>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9" fillId="5" borderId="1"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3"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14" xfId="0" applyFont="1" applyFill="1" applyBorder="1" applyAlignment="1" applyProtection="1">
      <alignment horizontal="center" vertical="center" wrapText="1"/>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3" xfId="0" applyFont="1" applyFill="1" applyBorder="1" applyAlignment="1" applyProtection="1">
      <alignment horizontal="center" vertical="center"/>
    </xf>
    <xf numFmtId="0" fontId="36" fillId="4" borderId="67"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4" xfId="0" applyFont="1" applyFill="1" applyBorder="1" applyAlignment="1" applyProtection="1">
      <alignment horizontal="left"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10" fillId="0" borderId="1" xfId="0" applyFont="1" applyBorder="1" applyAlignment="1" applyProtection="1">
      <alignment horizontal="center" vertical="center" shrinkToFit="1"/>
    </xf>
    <xf numFmtId="0" fontId="24" fillId="0" borderId="1" xfId="0" applyFont="1" applyBorder="1" applyAlignment="1" applyProtection="1">
      <alignment horizontal="center" vertical="center"/>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0" fontId="17" fillId="2" borderId="0" xfId="0" applyFont="1" applyFill="1" applyAlignment="1" applyProtection="1">
      <alignment horizontal="lef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57" fillId="2" borderId="6" xfId="2" applyFont="1" applyFill="1" applyBorder="1" applyAlignment="1">
      <alignment horizontal="left" vertical="center"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57" fillId="2" borderId="0" xfId="2" applyFont="1" applyFill="1" applyBorder="1" applyAlignment="1">
      <alignment horizontal="left" vertical="top"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1</xdr:col>
          <xdr:colOff>259080</xdr:colOff>
          <xdr:row>48</xdr:row>
          <xdr:rowOff>274320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1</xdr:col>
          <xdr:colOff>259080</xdr:colOff>
          <xdr:row>49</xdr:row>
          <xdr:rowOff>274320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82034" y="1812546"/>
              <a:ext cx="949308" cy="228323"/>
              <a:chOff x="4568512"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12"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6"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0208" y="4042619"/>
              <a:ext cx="199849" cy="397889"/>
              <a:chOff x="387950" y="4144031"/>
              <a:chExt cx="206654" cy="411146"/>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0" y="4144031"/>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23"/>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76200</xdr:rowOff>
        </xdr:from>
        <xdr:to>
          <xdr:col>4</xdr:col>
          <xdr:colOff>106680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5472" y="4587586"/>
              <a:ext cx="243456" cy="396799"/>
              <a:chOff x="455287" y="4815868"/>
              <a:chExt cx="252352" cy="412473"/>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71" y="4815868"/>
                <a:ext cx="25146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7" y="4980691"/>
                <a:ext cx="249546"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68580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6373" y="5489344"/>
              <a:ext cx="242556" cy="407324"/>
              <a:chOff x="395212" y="5648284"/>
              <a:chExt cx="251462" cy="422927"/>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8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2" y="582356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45720</xdr:rowOff>
        </xdr:from>
        <xdr:to>
          <xdr:col>5</xdr:col>
          <xdr:colOff>0</xdr:colOff>
          <xdr:row>41</xdr:row>
          <xdr:rowOff>68580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3628" y="6060500"/>
              <a:ext cx="200547" cy="403452"/>
              <a:chOff x="457188" y="6349384"/>
              <a:chExt cx="209554" cy="418893"/>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1" y="6349384"/>
                <a:ext cx="20574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88" y="6520627"/>
                <a:ext cx="20193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76200</xdr:rowOff>
        </xdr:from>
        <xdr:to>
          <xdr:col>4</xdr:col>
          <xdr:colOff>106680</xdr:colOff>
          <xdr:row>45</xdr:row>
          <xdr:rowOff>68580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297180</xdr:rowOff>
        </xdr:from>
        <xdr:to>
          <xdr:col>1</xdr:col>
          <xdr:colOff>259080</xdr:colOff>
          <xdr:row>51</xdr:row>
          <xdr:rowOff>30480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175260</xdr:rowOff>
        </xdr:from>
        <xdr:to>
          <xdr:col>1</xdr:col>
          <xdr:colOff>259080</xdr:colOff>
          <xdr:row>52</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152400</xdr:rowOff>
        </xdr:from>
        <xdr:to>
          <xdr:col>6</xdr:col>
          <xdr:colOff>22860</xdr:colOff>
          <xdr:row>71</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137160</xdr:rowOff>
        </xdr:from>
        <xdr:to>
          <xdr:col>6</xdr:col>
          <xdr:colOff>22860</xdr:colOff>
          <xdr:row>72</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71</xdr:row>
          <xdr:rowOff>160020</xdr:rowOff>
        </xdr:from>
        <xdr:to>
          <xdr:col>6</xdr:col>
          <xdr:colOff>7620</xdr:colOff>
          <xdr:row>73</xdr:row>
          <xdr:rowOff>7620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152400</xdr:rowOff>
        </xdr:from>
        <xdr:to>
          <xdr:col>6</xdr:col>
          <xdr:colOff>22860</xdr:colOff>
          <xdr:row>74</xdr:row>
          <xdr:rowOff>22860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99060</xdr:rowOff>
        </xdr:from>
        <xdr:to>
          <xdr:col>6</xdr:col>
          <xdr:colOff>22860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381000</xdr:rowOff>
        </xdr:from>
        <xdr:to>
          <xdr:col>6</xdr:col>
          <xdr:colOff>22860</xdr:colOff>
          <xdr:row>76</xdr:row>
          <xdr:rowOff>22860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144780</xdr:rowOff>
        </xdr:from>
        <xdr:to>
          <xdr:col>6</xdr:col>
          <xdr:colOff>22860</xdr:colOff>
          <xdr:row>77</xdr:row>
          <xdr:rowOff>22860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137160</xdr:rowOff>
        </xdr:from>
        <xdr:to>
          <xdr:col>6</xdr:col>
          <xdr:colOff>22860</xdr:colOff>
          <xdr:row>78</xdr:row>
          <xdr:rowOff>22860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152400</xdr:rowOff>
        </xdr:from>
        <xdr:to>
          <xdr:col>6</xdr:col>
          <xdr:colOff>22860</xdr:colOff>
          <xdr:row>79</xdr:row>
          <xdr:rowOff>30480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68580</xdr:rowOff>
        </xdr:from>
        <xdr:to>
          <xdr:col>6</xdr:col>
          <xdr:colOff>22860</xdr:colOff>
          <xdr:row>79</xdr:row>
          <xdr:rowOff>274320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312420</xdr:rowOff>
        </xdr:from>
        <xdr:to>
          <xdr:col>6</xdr:col>
          <xdr:colOff>22860</xdr:colOff>
          <xdr:row>81</xdr:row>
          <xdr:rowOff>30480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152400</xdr:rowOff>
        </xdr:from>
        <xdr:to>
          <xdr:col>6</xdr:col>
          <xdr:colOff>22860</xdr:colOff>
          <xdr:row>82</xdr:row>
          <xdr:rowOff>30480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45720</xdr:rowOff>
        </xdr:from>
        <xdr:to>
          <xdr:col>6</xdr:col>
          <xdr:colOff>22860</xdr:colOff>
          <xdr:row>83</xdr:row>
          <xdr:rowOff>259080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68580</xdr:rowOff>
        </xdr:from>
        <xdr:to>
          <xdr:col>6</xdr:col>
          <xdr:colOff>22860</xdr:colOff>
          <xdr:row>84</xdr:row>
          <xdr:rowOff>274320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274320</xdr:rowOff>
        </xdr:from>
        <xdr:to>
          <xdr:col>6</xdr:col>
          <xdr:colOff>22860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144780</xdr:rowOff>
        </xdr:from>
        <xdr:to>
          <xdr:col>6</xdr:col>
          <xdr:colOff>22860</xdr:colOff>
          <xdr:row>87</xdr:row>
          <xdr:rowOff>30480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160020</xdr:rowOff>
        </xdr:from>
        <xdr:to>
          <xdr:col>6</xdr:col>
          <xdr:colOff>22860</xdr:colOff>
          <xdr:row>88</xdr:row>
          <xdr:rowOff>30480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45720</xdr:rowOff>
        </xdr:from>
        <xdr:to>
          <xdr:col>6</xdr:col>
          <xdr:colOff>22860</xdr:colOff>
          <xdr:row>88</xdr:row>
          <xdr:rowOff>259080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289560</xdr:rowOff>
        </xdr:from>
        <xdr:to>
          <xdr:col>6</xdr:col>
          <xdr:colOff>22860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89</xdr:row>
          <xdr:rowOff>144780</xdr:rowOff>
        </xdr:from>
        <xdr:to>
          <xdr:col>6</xdr:col>
          <xdr:colOff>30480</xdr:colOff>
          <xdr:row>90</xdr:row>
          <xdr:rowOff>83820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38100</xdr:rowOff>
        </xdr:from>
        <xdr:to>
          <xdr:col>6</xdr:col>
          <xdr:colOff>22860</xdr:colOff>
          <xdr:row>91</xdr:row>
          <xdr:rowOff>259080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266700</xdr:rowOff>
        </xdr:from>
        <xdr:to>
          <xdr:col>6</xdr:col>
          <xdr:colOff>22860</xdr:colOff>
          <xdr:row>93</xdr:row>
          <xdr:rowOff>45720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92</xdr:row>
          <xdr:rowOff>144780</xdr:rowOff>
        </xdr:from>
        <xdr:to>
          <xdr:col>6</xdr:col>
          <xdr:colOff>22860</xdr:colOff>
          <xdr:row>94</xdr:row>
          <xdr:rowOff>7620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93</xdr:row>
          <xdr:rowOff>144780</xdr:rowOff>
        </xdr:from>
        <xdr:to>
          <xdr:col>6</xdr:col>
          <xdr:colOff>22860</xdr:colOff>
          <xdr:row>95</xdr:row>
          <xdr:rowOff>7620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17371" y="112271"/>
          <a:ext cx="5871440" cy="1569293"/>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137160</xdr:colOff>
          <xdr:row>81</xdr:row>
          <xdr:rowOff>152400</xdr:rowOff>
        </xdr:from>
        <xdr:to>
          <xdr:col>6</xdr:col>
          <xdr:colOff>22860</xdr:colOff>
          <xdr:row>83</xdr:row>
          <xdr:rowOff>30480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76300" y="16064345"/>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76300" y="16064345"/>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63</xdr:row>
          <xdr:rowOff>152400</xdr:rowOff>
        </xdr:from>
        <xdr:to>
          <xdr:col>6</xdr:col>
          <xdr:colOff>22860</xdr:colOff>
          <xdr:row>65</xdr:row>
          <xdr:rowOff>22860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152400</xdr:rowOff>
        </xdr:from>
        <xdr:to>
          <xdr:col>6</xdr:col>
          <xdr:colOff>22860</xdr:colOff>
          <xdr:row>66</xdr:row>
          <xdr:rowOff>22860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22860</xdr:rowOff>
        </xdr:from>
        <xdr:to>
          <xdr:col>6</xdr:col>
          <xdr:colOff>22860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251460</xdr:rowOff>
        </xdr:from>
        <xdr:to>
          <xdr:col>6</xdr:col>
          <xdr:colOff>22860</xdr:colOff>
          <xdr:row>68</xdr:row>
          <xdr:rowOff>22860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99060</xdr:rowOff>
        </xdr:from>
        <xdr:to>
          <xdr:col>6</xdr:col>
          <xdr:colOff>22860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381000</xdr:rowOff>
        </xdr:from>
        <xdr:to>
          <xdr:col>6</xdr:col>
          <xdr:colOff>22860</xdr:colOff>
          <xdr:row>70</xdr:row>
          <xdr:rowOff>22860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144780</xdr:rowOff>
        </xdr:from>
        <xdr:to>
          <xdr:col>6</xdr:col>
          <xdr:colOff>22860</xdr:colOff>
          <xdr:row>71</xdr:row>
          <xdr:rowOff>22860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152400</xdr:rowOff>
        </xdr:from>
        <xdr:to>
          <xdr:col>6</xdr:col>
          <xdr:colOff>22860</xdr:colOff>
          <xdr:row>72</xdr:row>
          <xdr:rowOff>22860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71</xdr:row>
          <xdr:rowOff>152400</xdr:rowOff>
        </xdr:from>
        <xdr:to>
          <xdr:col>6</xdr:col>
          <xdr:colOff>22860</xdr:colOff>
          <xdr:row>73</xdr:row>
          <xdr:rowOff>30480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68580</xdr:rowOff>
        </xdr:from>
        <xdr:to>
          <xdr:col>6</xdr:col>
          <xdr:colOff>22860</xdr:colOff>
          <xdr:row>73</xdr:row>
          <xdr:rowOff>274320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312420</xdr:rowOff>
        </xdr:from>
        <xdr:to>
          <xdr:col>6</xdr:col>
          <xdr:colOff>22860</xdr:colOff>
          <xdr:row>75</xdr:row>
          <xdr:rowOff>30480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152400</xdr:rowOff>
        </xdr:from>
        <xdr:to>
          <xdr:col>6</xdr:col>
          <xdr:colOff>22860</xdr:colOff>
          <xdr:row>76</xdr:row>
          <xdr:rowOff>30480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45720</xdr:rowOff>
        </xdr:from>
        <xdr:to>
          <xdr:col>6</xdr:col>
          <xdr:colOff>22860</xdr:colOff>
          <xdr:row>77</xdr:row>
          <xdr:rowOff>259080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68580</xdr:rowOff>
        </xdr:from>
        <xdr:to>
          <xdr:col>6</xdr:col>
          <xdr:colOff>22860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312420</xdr:rowOff>
        </xdr:from>
        <xdr:to>
          <xdr:col>6</xdr:col>
          <xdr:colOff>22860</xdr:colOff>
          <xdr:row>80</xdr:row>
          <xdr:rowOff>30480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144780</xdr:rowOff>
        </xdr:from>
        <xdr:to>
          <xdr:col>6</xdr:col>
          <xdr:colOff>22860</xdr:colOff>
          <xdr:row>81</xdr:row>
          <xdr:rowOff>30480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81</xdr:row>
          <xdr:rowOff>38100</xdr:rowOff>
        </xdr:from>
        <xdr:to>
          <xdr:col>6</xdr:col>
          <xdr:colOff>22860</xdr:colOff>
          <xdr:row>81</xdr:row>
          <xdr:rowOff>259080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38100</xdr:rowOff>
        </xdr:from>
        <xdr:to>
          <xdr:col>6</xdr:col>
          <xdr:colOff>22860</xdr:colOff>
          <xdr:row>83</xdr:row>
          <xdr:rowOff>259080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266700</xdr:rowOff>
        </xdr:from>
        <xdr:to>
          <xdr:col>6</xdr:col>
          <xdr:colOff>22860</xdr:colOff>
          <xdr:row>85</xdr:row>
          <xdr:rowOff>30480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38100</xdr:rowOff>
        </xdr:from>
        <xdr:to>
          <xdr:col>6</xdr:col>
          <xdr:colOff>22860</xdr:colOff>
          <xdr:row>85</xdr:row>
          <xdr:rowOff>259080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266700</xdr:rowOff>
        </xdr:from>
        <xdr:to>
          <xdr:col>6</xdr:col>
          <xdr:colOff>22860</xdr:colOff>
          <xdr:row>87</xdr:row>
          <xdr:rowOff>30480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144780</xdr:rowOff>
        </xdr:from>
        <xdr:to>
          <xdr:col>6</xdr:col>
          <xdr:colOff>22860</xdr:colOff>
          <xdr:row>88</xdr:row>
          <xdr:rowOff>30480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144780</xdr:rowOff>
        </xdr:from>
        <xdr:to>
          <xdr:col>6</xdr:col>
          <xdr:colOff>22860</xdr:colOff>
          <xdr:row>89</xdr:row>
          <xdr:rowOff>7620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32</xdr:row>
          <xdr:rowOff>137160</xdr:rowOff>
        </xdr:from>
        <xdr:to>
          <xdr:col>4</xdr:col>
          <xdr:colOff>99060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35</xdr:row>
          <xdr:rowOff>137160</xdr:rowOff>
        </xdr:from>
        <xdr:to>
          <xdr:col>4</xdr:col>
          <xdr:colOff>99060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40</xdr:row>
          <xdr:rowOff>137160</xdr:rowOff>
        </xdr:from>
        <xdr:to>
          <xdr:col>4</xdr:col>
          <xdr:colOff>99060</xdr:colOff>
          <xdr:row>43</xdr:row>
          <xdr:rowOff>22860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43</xdr:row>
          <xdr:rowOff>137160</xdr:rowOff>
        </xdr:from>
        <xdr:to>
          <xdr:col>4</xdr:col>
          <xdr:colOff>99060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2417" y="130098"/>
          <a:ext cx="5774737" cy="1560176"/>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126932"/>
              <a:ext cx="141663" cy="5773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348364"/>
              <a:ext cx="141663" cy="1731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126932"/>
              <a:ext cx="141663" cy="5773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348364"/>
              <a:ext cx="141663" cy="1731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126932"/>
              <a:ext cx="141663" cy="5773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182880</xdr:rowOff>
        </xdr:from>
        <xdr:to>
          <xdr:col>6</xdr:col>
          <xdr:colOff>7620</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omments" Target="../comments1.xml" />
  <Relationship Id="rId8" Type="http://schemas.openxmlformats.org/officeDocument/2006/relationships/ctrlProp" Target="../ctrlProps/ctrlProp5.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54.xml" />
  <Relationship Id="rId18" Type="http://schemas.openxmlformats.org/officeDocument/2006/relationships/ctrlProp" Target="../ctrlProps/ctrlProp59.xml" />
  <Relationship Id="rId26" Type="http://schemas.openxmlformats.org/officeDocument/2006/relationships/ctrlProp" Target="../ctrlProps/ctrlProp67.xml" />
  <Relationship Id="rId3" Type="http://schemas.openxmlformats.org/officeDocument/2006/relationships/vmlDrawing" Target="../drawings/vmlDrawing2.vml" />
  <Relationship Id="rId21" Type="http://schemas.openxmlformats.org/officeDocument/2006/relationships/ctrlProp" Target="../ctrlProps/ctrlProp62.xml" />
  <Relationship Id="rId7" Type="http://schemas.openxmlformats.org/officeDocument/2006/relationships/ctrlProp" Target="../ctrlProps/ctrlProp48.xml" />
  <Relationship Id="rId12" Type="http://schemas.openxmlformats.org/officeDocument/2006/relationships/ctrlProp" Target="../ctrlProps/ctrlProp53.xml" />
  <Relationship Id="rId17" Type="http://schemas.openxmlformats.org/officeDocument/2006/relationships/ctrlProp" Target="../ctrlProps/ctrlProp58.xml" />
  <Relationship Id="rId25" Type="http://schemas.openxmlformats.org/officeDocument/2006/relationships/ctrlProp" Target="../ctrlProps/ctrlProp66.xml" />
  <Relationship Id="rId33" Type="http://schemas.openxmlformats.org/officeDocument/2006/relationships/comments" Target="../comments2.xml" />
  <Relationship Id="rId2" Type="http://schemas.openxmlformats.org/officeDocument/2006/relationships/drawing" Target="../drawings/drawing2.xml" />
  <Relationship Id="rId16" Type="http://schemas.openxmlformats.org/officeDocument/2006/relationships/ctrlProp" Target="../ctrlProps/ctrlProp57.xml" />
  <Relationship Id="rId20" Type="http://schemas.openxmlformats.org/officeDocument/2006/relationships/ctrlProp" Target="../ctrlProps/ctrlProp61.xml" />
  <Relationship Id="rId29" Type="http://schemas.openxmlformats.org/officeDocument/2006/relationships/ctrlProp" Target="../ctrlProps/ctrlProp70.xml" />
  <Relationship Id="rId6" Type="http://schemas.openxmlformats.org/officeDocument/2006/relationships/ctrlProp" Target="../ctrlProps/ctrlProp47.xml" />
  <Relationship Id="rId11" Type="http://schemas.openxmlformats.org/officeDocument/2006/relationships/ctrlProp" Target="../ctrlProps/ctrlProp52.xml" />
  <Relationship Id="rId24" Type="http://schemas.openxmlformats.org/officeDocument/2006/relationships/ctrlProp" Target="../ctrlProps/ctrlProp65.xml" />
  <Relationship Id="rId32" Type="http://schemas.openxmlformats.org/officeDocument/2006/relationships/ctrlProp" Target="../ctrlProps/ctrlProp73.xml" />
  <Relationship Id="rId5" Type="http://schemas.openxmlformats.org/officeDocument/2006/relationships/ctrlProp" Target="../ctrlProps/ctrlProp46.xml" />
  <Relationship Id="rId15" Type="http://schemas.openxmlformats.org/officeDocument/2006/relationships/ctrlProp" Target="../ctrlProps/ctrlProp56.xml" />
  <Relationship Id="rId23" Type="http://schemas.openxmlformats.org/officeDocument/2006/relationships/ctrlProp" Target="../ctrlProps/ctrlProp64.xml" />
  <Relationship Id="rId28" Type="http://schemas.openxmlformats.org/officeDocument/2006/relationships/ctrlProp" Target="../ctrlProps/ctrlProp69.xml" />
  <Relationship Id="rId10" Type="http://schemas.openxmlformats.org/officeDocument/2006/relationships/ctrlProp" Target="../ctrlProps/ctrlProp51.xml" />
  <Relationship Id="rId19" Type="http://schemas.openxmlformats.org/officeDocument/2006/relationships/ctrlProp" Target="../ctrlProps/ctrlProp60.xml" />
  <Relationship Id="rId31" Type="http://schemas.openxmlformats.org/officeDocument/2006/relationships/ctrlProp" Target="../ctrlProps/ctrlProp72.xml" />
  <Relationship Id="rId4" Type="http://schemas.openxmlformats.org/officeDocument/2006/relationships/ctrlProp" Target="../ctrlProps/ctrlProp45.xml" />
  <Relationship Id="rId9" Type="http://schemas.openxmlformats.org/officeDocument/2006/relationships/ctrlProp" Target="../ctrlProps/ctrlProp50.xml" />
  <Relationship Id="rId14" Type="http://schemas.openxmlformats.org/officeDocument/2006/relationships/ctrlProp" Target="../ctrlProps/ctrlProp55.xml" />
  <Relationship Id="rId22" Type="http://schemas.openxmlformats.org/officeDocument/2006/relationships/ctrlProp" Target="../ctrlProps/ctrlProp63.xml" />
  <Relationship Id="rId27" Type="http://schemas.openxmlformats.org/officeDocument/2006/relationships/ctrlProp" Target="../ctrlProps/ctrlProp68.xml" />
  <Relationship Id="rId30" Type="http://schemas.openxmlformats.org/officeDocument/2006/relationships/ctrlProp" Target="../ctrlProps/ctrlProp71.xml" />
  <Relationship Id="rId8" Type="http://schemas.openxmlformats.org/officeDocument/2006/relationships/ctrlProp" Target="../ctrlProps/ctrlProp49.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tabSelected="1" view="pageBreakPreview" zoomScale="110" zoomScaleNormal="46" zoomScaleSheetLayoutView="110" workbookViewId="0">
      <selection activeCell="AC9" sqref="AC9:AF9"/>
    </sheetView>
  </sheetViews>
  <sheetFormatPr defaultColWidth="9" defaultRowHeight="13.2"/>
  <cols>
    <col min="1" max="1" width="1.09765625" style="28" customWidth="1"/>
    <col min="2" max="2" width="3.59765625" style="28" customWidth="1"/>
    <col min="3" max="17" width="2.09765625" style="28" customWidth="1"/>
    <col min="18" max="18" width="2.5" style="28" customWidth="1"/>
    <col min="19" max="23" width="2.09765625" style="28" customWidth="1"/>
    <col min="24" max="24" width="2.19921875" style="28" customWidth="1"/>
    <col min="25" max="29" width="2.09765625" style="28" customWidth="1"/>
    <col min="30" max="30" width="2.59765625" style="28" customWidth="1"/>
    <col min="31" max="37" width="2.09765625" style="28" customWidth="1"/>
    <col min="38" max="38" width="2.59765625" style="28" customWidth="1"/>
    <col min="39" max="39" width="4.8984375" style="139" customWidth="1"/>
    <col min="40" max="40" width="3.09765625" style="28" customWidth="1"/>
    <col min="41" max="41" width="2.5" style="28" customWidth="1"/>
    <col min="42" max="55" width="2.8984375" style="30" customWidth="1"/>
    <col min="56" max="56" width="3.3984375" style="30" customWidth="1"/>
    <col min="57" max="57" width="2" style="30" customWidth="1"/>
    <col min="58" max="65" width="2.8984375" style="30" customWidth="1"/>
    <col min="66" max="84" width="2.09765625" style="28" customWidth="1"/>
    <col min="85" max="96" width="3.09765625" style="28" customWidth="1"/>
    <col min="97" max="16384" width="9" style="28"/>
  </cols>
  <sheetData>
    <row r="1" spans="2:65" ht="18" customHeight="1">
      <c r="B1" s="27" t="s">
        <v>1889</v>
      </c>
      <c r="Q1" s="27"/>
      <c r="R1" s="27"/>
      <c r="S1" s="27"/>
      <c r="T1" s="27"/>
      <c r="AA1" s="409" t="s">
        <v>0</v>
      </c>
      <c r="AB1" s="409"/>
      <c r="AC1" s="409"/>
      <c r="AD1" s="387" t="str">
        <f>IF(G5="","",G5)</f>
        <v/>
      </c>
      <c r="AE1" s="387"/>
      <c r="AF1" s="387"/>
      <c r="AG1" s="387"/>
      <c r="AH1" s="387"/>
      <c r="AI1" s="387"/>
      <c r="AJ1" s="387"/>
      <c r="AK1" s="387"/>
    </row>
    <row r="2" spans="2:65" ht="23.25" customHeight="1">
      <c r="B2" s="399" t="s">
        <v>2013</v>
      </c>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411" t="s">
        <v>2018</v>
      </c>
      <c r="C4" s="411"/>
      <c r="D4" s="411"/>
      <c r="E4" s="411"/>
      <c r="F4" s="411"/>
      <c r="G4" s="285" t="s">
        <v>2</v>
      </c>
      <c r="H4" s="285"/>
      <c r="I4" s="285"/>
      <c r="J4" s="285"/>
      <c r="K4" s="285"/>
      <c r="L4" s="285"/>
      <c r="M4" s="285"/>
      <c r="N4" s="275" t="s">
        <v>3</v>
      </c>
      <c r="O4" s="275"/>
      <c r="P4" s="275"/>
      <c r="Q4" s="275"/>
      <c r="R4" s="275"/>
      <c r="S4" s="275"/>
      <c r="T4" s="339" t="s">
        <v>2014</v>
      </c>
      <c r="U4" s="340"/>
      <c r="V4" s="340"/>
      <c r="W4" s="340"/>
      <c r="X4" s="340"/>
      <c r="Y4" s="340"/>
      <c r="Z4" s="340"/>
      <c r="AA4" s="340"/>
      <c r="AB4" s="341"/>
      <c r="AC4" s="275" t="s">
        <v>5</v>
      </c>
      <c r="AD4" s="275"/>
      <c r="AE4" s="275"/>
      <c r="AF4" s="275"/>
      <c r="AG4" s="275"/>
      <c r="AH4" s="275"/>
      <c r="AI4" s="275"/>
      <c r="AJ4" s="275"/>
      <c r="AK4" s="275"/>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 customHeight="1">
      <c r="B5" s="410"/>
      <c r="C5" s="410"/>
      <c r="D5" s="410"/>
      <c r="E5" s="410"/>
      <c r="F5" s="410"/>
      <c r="G5" s="286"/>
      <c r="H5" s="286"/>
      <c r="I5" s="286"/>
      <c r="J5" s="286"/>
      <c r="K5" s="286"/>
      <c r="L5" s="286"/>
      <c r="M5" s="286"/>
      <c r="N5" s="365"/>
      <c r="O5" s="365"/>
      <c r="P5" s="365"/>
      <c r="Q5" s="365"/>
      <c r="R5" s="365"/>
      <c r="S5" s="365"/>
      <c r="T5" s="366"/>
      <c r="U5" s="367"/>
      <c r="V5" s="367"/>
      <c r="W5" s="367"/>
      <c r="X5" s="367"/>
      <c r="Y5" s="367"/>
      <c r="Z5" s="367"/>
      <c r="AA5" s="367"/>
      <c r="AB5" s="368"/>
      <c r="AC5" s="354"/>
      <c r="AD5" s="354"/>
      <c r="AE5" s="354"/>
      <c r="AF5" s="354"/>
      <c r="AG5" s="354"/>
      <c r="AH5" s="354"/>
      <c r="AI5" s="354"/>
      <c r="AJ5" s="354"/>
      <c r="AK5" s="354"/>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5" t="s">
        <v>4</v>
      </c>
      <c r="C7" s="256"/>
      <c r="D7" s="256"/>
      <c r="E7" s="256"/>
      <c r="F7" s="422"/>
      <c r="G7" s="255"/>
      <c r="H7" s="256"/>
      <c r="I7" s="287" t="s">
        <v>1937</v>
      </c>
      <c r="J7" s="287"/>
      <c r="K7" s="287"/>
      <c r="L7" s="287"/>
      <c r="M7" s="287"/>
      <c r="N7" s="287"/>
      <c r="O7" s="287"/>
      <c r="P7" s="287"/>
      <c r="Q7" s="287"/>
      <c r="R7" s="287"/>
      <c r="S7" s="287"/>
      <c r="T7" s="287"/>
      <c r="U7" s="287"/>
      <c r="V7" s="287"/>
      <c r="W7" s="287"/>
      <c r="X7" s="288"/>
      <c r="Y7" s="406" t="str">
        <f>IF(OR(H98=4,H98=5),"R6.6以降の新加算の
区分（どちらか選択）","R"&amp;F98&amp;"."&amp;H98&amp;"以降の新加算の
区分（どちらか選択）")</f>
        <v>R6.6以降の新加算の
区分（どちらか選択）</v>
      </c>
      <c r="Z7" s="406"/>
      <c r="AA7" s="406"/>
      <c r="AB7" s="406"/>
      <c r="AC7" s="406"/>
      <c r="AD7" s="406"/>
      <c r="AE7" s="406"/>
      <c r="AF7" s="406"/>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12"/>
      <c r="C8" s="413"/>
      <c r="D8" s="413"/>
      <c r="E8" s="413"/>
      <c r="F8" s="414"/>
      <c r="G8" s="418" t="s">
        <v>1894</v>
      </c>
      <c r="H8" s="419"/>
      <c r="I8" s="403" t="str">
        <f>IFERROR(IF(OR(H98=4,H98=5),IF(AM8=1,"処遇加算Ⅰ",IF(AM8=2,"処遇加算Ⅱ","")),""),"")</f>
        <v/>
      </c>
      <c r="J8" s="404"/>
      <c r="K8" s="404"/>
      <c r="L8" s="405"/>
      <c r="M8" s="403" t="str">
        <f>IFERROR(IF(OR(H98=4,H98=5),IF(AM8=1,"特定加算なし",IF(AM8=2,"特定加算なし","")),""),"")</f>
        <v/>
      </c>
      <c r="N8" s="404"/>
      <c r="O8" s="404"/>
      <c r="P8" s="405"/>
      <c r="Q8" s="403" t="str">
        <f>IFERROR(IF(OR(H98=4,H98=5),IF(AM8=1,"ベア加算",IF(AM8=2,"ベア加算","")),""),"")</f>
        <v/>
      </c>
      <c r="R8" s="404"/>
      <c r="S8" s="404"/>
      <c r="T8" s="405"/>
      <c r="U8" s="289" t="s">
        <v>1873</v>
      </c>
      <c r="V8" s="289"/>
      <c r="W8" s="289"/>
      <c r="X8" s="290"/>
      <c r="Y8" s="38"/>
      <c r="Z8" s="362" t="s">
        <v>76</v>
      </c>
      <c r="AA8" s="363"/>
      <c r="AB8" s="364"/>
      <c r="AC8" s="39"/>
      <c r="AD8" s="357" t="s">
        <v>77</v>
      </c>
      <c r="AE8" s="357"/>
      <c r="AF8" s="358"/>
      <c r="AM8" s="355">
        <v>0</v>
      </c>
      <c r="AN8" s="224" t="s">
        <v>1957</v>
      </c>
      <c r="AO8" s="225"/>
      <c r="AP8" s="225"/>
      <c r="AQ8" s="225"/>
      <c r="AR8" s="225"/>
      <c r="AS8" s="225"/>
      <c r="AT8" s="225"/>
      <c r="AU8" s="225"/>
      <c r="AV8" s="225"/>
      <c r="AW8" s="225"/>
      <c r="AX8" s="225"/>
      <c r="AY8" s="225"/>
      <c r="AZ8" s="225"/>
      <c r="BA8" s="225"/>
      <c r="BB8" s="225"/>
      <c r="BC8" s="225"/>
      <c r="BD8" s="225"/>
      <c r="BE8" s="225"/>
      <c r="BF8" s="225"/>
      <c r="BG8" s="225"/>
      <c r="BH8" s="225"/>
      <c r="BI8" s="225"/>
      <c r="BJ8" s="225"/>
      <c r="BK8" s="226"/>
    </row>
    <row r="9" spans="2:65" ht="14.25" customHeight="1" thickBot="1">
      <c r="B9" s="415"/>
      <c r="C9" s="416"/>
      <c r="D9" s="416"/>
      <c r="E9" s="416"/>
      <c r="F9" s="417"/>
      <c r="G9" s="420" t="s">
        <v>1892</v>
      </c>
      <c r="H9" s="421"/>
      <c r="I9" s="407" t="str">
        <f>IFERROR(VLOOKUP(AC5,【参考】数式用!$A$5:$N$37,MATCH(I8,【参考】数式用!$B$4:$J$4,0)+1,FALSE),"")</f>
        <v/>
      </c>
      <c r="J9" s="291"/>
      <c r="K9" s="291"/>
      <c r="L9" s="408"/>
      <c r="M9" s="407" t="str">
        <f>IFERROR(VLOOKUP(AC5,【参考】数式用!$A$5:$N$37,MATCH(M8,【参考】数式用!$B$4:$J$4,0)+1,FALSE),"")</f>
        <v/>
      </c>
      <c r="N9" s="291"/>
      <c r="O9" s="291"/>
      <c r="P9" s="408"/>
      <c r="Q9" s="407" t="str">
        <f>IFERROR(VLOOKUP(AC5,【参考】数式用!$A$5:$N$37,MATCH(Q8,【参考】数式用!$B$4:$J$4,0)+1,FALSE),"")</f>
        <v/>
      </c>
      <c r="R9" s="291"/>
      <c r="S9" s="291"/>
      <c r="T9" s="408"/>
      <c r="U9" s="291">
        <f>SUM(I9,M9,Q9)</f>
        <v>0</v>
      </c>
      <c r="V9" s="291"/>
      <c r="W9" s="291"/>
      <c r="X9" s="292"/>
      <c r="Y9" s="359" t="str">
        <f>IFERROR(IF(AM8=1,VLOOKUP(AC5,【参考】数式用!$A$5:$N$37,13,FALSE),""),"")</f>
        <v/>
      </c>
      <c r="Z9" s="360"/>
      <c r="AA9" s="360"/>
      <c r="AB9" s="360"/>
      <c r="AC9" s="360" t="str">
        <f>IFERROR(IF(AM8=2,VLOOKUP(AC5,【参考】数式用!$A$5:$N$37,14,FALSE),""),"")</f>
        <v/>
      </c>
      <c r="AD9" s="360"/>
      <c r="AE9" s="360"/>
      <c r="AF9" s="361"/>
      <c r="AM9" s="356"/>
      <c r="AN9" s="342"/>
      <c r="AO9" s="343"/>
      <c r="AP9" s="343"/>
      <c r="AQ9" s="343"/>
      <c r="AR9" s="343"/>
      <c r="AS9" s="343"/>
      <c r="AT9" s="343"/>
      <c r="AU9" s="343"/>
      <c r="AV9" s="343"/>
      <c r="AW9" s="343"/>
      <c r="AX9" s="343"/>
      <c r="AY9" s="343"/>
      <c r="AZ9" s="343"/>
      <c r="BA9" s="343"/>
      <c r="BB9" s="343"/>
      <c r="BC9" s="343"/>
      <c r="BD9" s="343"/>
      <c r="BE9" s="343"/>
      <c r="BF9" s="343"/>
      <c r="BG9" s="343"/>
      <c r="BH9" s="343"/>
      <c r="BI9" s="343"/>
      <c r="BJ9" s="343"/>
      <c r="BK9" s="344"/>
    </row>
    <row r="10" spans="2:65" ht="12" customHeight="1" thickBot="1">
      <c r="B10" s="293" t="s">
        <v>9</v>
      </c>
      <c r="C10" s="293"/>
      <c r="D10" s="293"/>
      <c r="E10" s="293"/>
      <c r="F10" s="293"/>
      <c r="G10" s="293"/>
      <c r="H10" s="293"/>
      <c r="I10" s="293"/>
      <c r="J10" s="293"/>
      <c r="K10" s="293"/>
      <c r="L10" s="293"/>
      <c r="M10" s="293"/>
      <c r="N10" s="36"/>
      <c r="O10" s="36"/>
      <c r="P10" s="36"/>
      <c r="Q10" s="36"/>
      <c r="R10" s="36"/>
      <c r="S10" s="36"/>
      <c r="T10" s="36"/>
      <c r="U10" s="36"/>
      <c r="V10" s="36"/>
      <c r="W10" s="36"/>
      <c r="X10" s="36"/>
      <c r="Y10" s="36"/>
      <c r="Z10" s="36"/>
      <c r="AA10" s="36"/>
      <c r="AB10" s="36"/>
      <c r="AC10" s="36"/>
      <c r="AM10" s="40"/>
      <c r="AN10" s="227"/>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8"/>
      <c r="BK10" s="229"/>
    </row>
    <row r="11" spans="2:65" ht="9" customHeight="1">
      <c r="B11" s="294"/>
      <c r="C11" s="294"/>
      <c r="D11" s="294"/>
      <c r="E11" s="294"/>
      <c r="F11" s="294"/>
      <c r="G11" s="294"/>
      <c r="H11" s="294"/>
      <c r="I11" s="294"/>
      <c r="J11" s="294"/>
      <c r="K11" s="294"/>
      <c r="L11" s="294"/>
      <c r="M11" s="294"/>
      <c r="N11" s="36"/>
      <c r="O11" s="36"/>
      <c r="P11" s="36"/>
      <c r="Q11" s="36"/>
      <c r="R11" s="36"/>
      <c r="S11" s="36"/>
      <c r="T11" s="36"/>
      <c r="U11" s="36"/>
      <c r="V11" s="36"/>
      <c r="W11" s="36"/>
      <c r="X11" s="36"/>
      <c r="Y11" s="36"/>
      <c r="Z11" s="36"/>
      <c r="AA11" s="36"/>
      <c r="AB11" s="36"/>
      <c r="AC11" s="36"/>
      <c r="AM11" s="40"/>
    </row>
    <row r="12" spans="2:65" s="27" customFormat="1" ht="6.9" customHeight="1">
      <c r="B12" s="321" t="s">
        <v>52</v>
      </c>
      <c r="C12" s="322"/>
      <c r="D12" s="322"/>
      <c r="E12" s="322"/>
      <c r="F12" s="322"/>
      <c r="G12" s="322"/>
      <c r="H12" s="322"/>
      <c r="I12" s="322"/>
      <c r="J12" s="322"/>
      <c r="K12" s="322"/>
      <c r="L12" s="322"/>
      <c r="M12" s="323"/>
      <c r="N12" s="345" t="str">
        <f>IFERROR(IF(AM8&lt;&gt;0,T105+Y105,"先に新加算の区分を選択"),"")</f>
        <v>先に新加算の区分を選択</v>
      </c>
      <c r="O12" s="346"/>
      <c r="P12" s="346"/>
      <c r="Q12" s="346"/>
      <c r="R12" s="347"/>
      <c r="S12" s="316" t="s">
        <v>10</v>
      </c>
      <c r="T12" s="319" t="s">
        <v>11</v>
      </c>
      <c r="U12" s="320" t="s">
        <v>12</v>
      </c>
      <c r="V12" s="31"/>
      <c r="W12" s="31"/>
      <c r="X12" s="31"/>
      <c r="Y12" s="31"/>
      <c r="Z12" s="31"/>
      <c r="AA12" s="31"/>
      <c r="AB12" s="31"/>
      <c r="AC12" s="31"/>
      <c r="AD12" s="31"/>
      <c r="AE12" s="31"/>
      <c r="AM12" s="40"/>
      <c r="BL12" s="33"/>
      <c r="BM12" s="33"/>
    </row>
    <row r="13" spans="2:65" s="27" customFormat="1" ht="6.9" customHeight="1" thickBot="1">
      <c r="B13" s="324"/>
      <c r="C13" s="325"/>
      <c r="D13" s="325"/>
      <c r="E13" s="325"/>
      <c r="F13" s="325"/>
      <c r="G13" s="325"/>
      <c r="H13" s="325"/>
      <c r="I13" s="325"/>
      <c r="J13" s="325"/>
      <c r="K13" s="325"/>
      <c r="L13" s="325"/>
      <c r="M13" s="326"/>
      <c r="N13" s="348"/>
      <c r="O13" s="349"/>
      <c r="P13" s="349"/>
      <c r="Q13" s="349"/>
      <c r="R13" s="350"/>
      <c r="S13" s="317"/>
      <c r="T13" s="319"/>
      <c r="U13" s="320"/>
      <c r="V13" s="31"/>
      <c r="W13" s="31"/>
      <c r="X13" s="31"/>
      <c r="Y13" s="31"/>
      <c r="Z13" s="31"/>
      <c r="AA13" s="31"/>
      <c r="AB13" s="31"/>
      <c r="AC13" s="31"/>
      <c r="AD13" s="31"/>
      <c r="AE13" s="31"/>
      <c r="AM13" s="40"/>
      <c r="BL13" s="33"/>
      <c r="BM13" s="33"/>
    </row>
    <row r="14" spans="2:65" s="27" customFormat="1" ht="6.9" customHeight="1">
      <c r="B14" s="327"/>
      <c r="C14" s="328"/>
      <c r="D14" s="328"/>
      <c r="E14" s="328"/>
      <c r="F14" s="328"/>
      <c r="G14" s="328"/>
      <c r="H14" s="328"/>
      <c r="I14" s="328"/>
      <c r="J14" s="328"/>
      <c r="K14" s="328"/>
      <c r="L14" s="328"/>
      <c r="M14" s="329"/>
      <c r="N14" s="351"/>
      <c r="O14" s="352"/>
      <c r="P14" s="352"/>
      <c r="Q14" s="352"/>
      <c r="R14" s="353"/>
      <c r="S14" s="318"/>
      <c r="T14" s="319"/>
      <c r="U14" s="320"/>
      <c r="V14" s="31"/>
      <c r="W14" s="295" t="s">
        <v>1885</v>
      </c>
      <c r="X14" s="295"/>
      <c r="Y14" s="295"/>
      <c r="Z14" s="295"/>
      <c r="AA14" s="295"/>
      <c r="AB14" s="295"/>
      <c r="AC14" s="295"/>
      <c r="AD14" s="40"/>
      <c r="AE14" s="31"/>
      <c r="AF14" s="31"/>
      <c r="AG14" s="31"/>
      <c r="AH14" s="31"/>
      <c r="AI14" s="31"/>
      <c r="AJ14" s="31"/>
      <c r="AK14" s="296" t="str">
        <f>IFERROR(IF(N15="","",IF(N15&gt;=N12,"○","×")),"")</f>
        <v/>
      </c>
      <c r="AM14" s="40"/>
      <c r="AN14" s="224" t="s">
        <v>1953</v>
      </c>
      <c r="AO14" s="225"/>
      <c r="AP14" s="225"/>
      <c r="AQ14" s="225"/>
      <c r="AR14" s="225"/>
      <c r="AS14" s="225"/>
      <c r="AT14" s="225"/>
      <c r="AU14" s="225"/>
      <c r="AV14" s="225"/>
      <c r="AW14" s="225"/>
      <c r="AX14" s="225"/>
      <c r="AY14" s="225"/>
      <c r="AZ14" s="225"/>
      <c r="BA14" s="225"/>
      <c r="BB14" s="225"/>
      <c r="BC14" s="225"/>
      <c r="BD14" s="225"/>
      <c r="BE14" s="225"/>
      <c r="BF14" s="225"/>
      <c r="BG14" s="225"/>
      <c r="BH14" s="225"/>
      <c r="BI14" s="225"/>
      <c r="BJ14" s="225"/>
      <c r="BK14" s="226"/>
      <c r="BL14" s="33"/>
      <c r="BM14" s="33"/>
    </row>
    <row r="15" spans="2:65" s="27" customFormat="1" ht="6.9" customHeight="1" thickBot="1">
      <c r="B15" s="321" t="s">
        <v>53</v>
      </c>
      <c r="C15" s="322"/>
      <c r="D15" s="322"/>
      <c r="E15" s="322"/>
      <c r="F15" s="322"/>
      <c r="G15" s="322"/>
      <c r="H15" s="322"/>
      <c r="I15" s="322"/>
      <c r="J15" s="322"/>
      <c r="K15" s="322"/>
      <c r="L15" s="322"/>
      <c r="M15" s="323"/>
      <c r="N15" s="307"/>
      <c r="O15" s="308"/>
      <c r="P15" s="308"/>
      <c r="Q15" s="308"/>
      <c r="R15" s="309"/>
      <c r="S15" s="316" t="s">
        <v>10</v>
      </c>
      <c r="T15" s="319" t="s">
        <v>11</v>
      </c>
      <c r="U15" s="320" t="s">
        <v>13</v>
      </c>
      <c r="V15" s="31"/>
      <c r="W15" s="295"/>
      <c r="X15" s="295"/>
      <c r="Y15" s="295"/>
      <c r="Z15" s="295"/>
      <c r="AA15" s="295"/>
      <c r="AB15" s="295"/>
      <c r="AC15" s="295"/>
      <c r="AD15" s="40"/>
      <c r="AE15" s="31"/>
      <c r="AF15" s="31"/>
      <c r="AG15" s="31"/>
      <c r="AH15" s="31"/>
      <c r="AI15" s="31"/>
      <c r="AJ15" s="31"/>
      <c r="AK15" s="297"/>
      <c r="AM15" s="40"/>
      <c r="AN15" s="227"/>
      <c r="AO15" s="228"/>
      <c r="AP15" s="228"/>
      <c r="AQ15" s="228"/>
      <c r="AR15" s="228"/>
      <c r="AS15" s="228"/>
      <c r="AT15" s="228"/>
      <c r="AU15" s="228"/>
      <c r="AV15" s="228"/>
      <c r="AW15" s="228"/>
      <c r="AX15" s="228"/>
      <c r="AY15" s="228"/>
      <c r="AZ15" s="228"/>
      <c r="BA15" s="228"/>
      <c r="BB15" s="228"/>
      <c r="BC15" s="228"/>
      <c r="BD15" s="228"/>
      <c r="BE15" s="228"/>
      <c r="BF15" s="228"/>
      <c r="BG15" s="228"/>
      <c r="BH15" s="228"/>
      <c r="BI15" s="228"/>
      <c r="BJ15" s="228"/>
      <c r="BK15" s="229"/>
      <c r="BL15" s="33"/>
      <c r="BM15" s="33"/>
    </row>
    <row r="16" spans="2:65" s="27" customFormat="1" ht="6.9" customHeight="1">
      <c r="B16" s="324"/>
      <c r="C16" s="325"/>
      <c r="D16" s="325"/>
      <c r="E16" s="325"/>
      <c r="F16" s="325"/>
      <c r="G16" s="325"/>
      <c r="H16" s="325"/>
      <c r="I16" s="325"/>
      <c r="J16" s="325"/>
      <c r="K16" s="325"/>
      <c r="L16" s="325"/>
      <c r="M16" s="326"/>
      <c r="N16" s="310"/>
      <c r="O16" s="311"/>
      <c r="P16" s="311"/>
      <c r="Q16" s="311"/>
      <c r="R16" s="312"/>
      <c r="S16" s="317"/>
      <c r="T16" s="319"/>
      <c r="U16" s="320"/>
      <c r="V16" s="31"/>
      <c r="W16" s="41"/>
      <c r="X16" s="41"/>
      <c r="Y16" s="41"/>
      <c r="Z16" s="41"/>
      <c r="AA16" s="41"/>
      <c r="AB16" s="41"/>
      <c r="AC16" s="41"/>
      <c r="AD16" s="41"/>
      <c r="AE16" s="31"/>
      <c r="AF16" s="31"/>
      <c r="AG16" s="31"/>
      <c r="AH16" s="31"/>
      <c r="AI16" s="31"/>
      <c r="AJ16" s="31"/>
      <c r="AK16" s="31"/>
      <c r="AL16" s="31"/>
      <c r="AM16" s="40"/>
      <c r="BL16" s="33"/>
      <c r="BM16" s="33"/>
    </row>
    <row r="17" spans="2:65" s="27" customFormat="1" ht="6.9" customHeight="1" thickBot="1">
      <c r="B17" s="327"/>
      <c r="C17" s="328"/>
      <c r="D17" s="328"/>
      <c r="E17" s="328"/>
      <c r="F17" s="328"/>
      <c r="G17" s="328"/>
      <c r="H17" s="328"/>
      <c r="I17" s="328"/>
      <c r="J17" s="328"/>
      <c r="K17" s="328"/>
      <c r="L17" s="328"/>
      <c r="M17" s="329"/>
      <c r="N17" s="313"/>
      <c r="O17" s="314"/>
      <c r="P17" s="314"/>
      <c r="Q17" s="314"/>
      <c r="R17" s="315"/>
      <c r="S17" s="318"/>
      <c r="T17" s="319"/>
      <c r="U17" s="320"/>
      <c r="V17" s="31"/>
      <c r="W17" s="41"/>
      <c r="X17" s="41"/>
      <c r="Y17" s="41"/>
      <c r="Z17" s="41"/>
      <c r="AA17" s="41"/>
      <c r="AB17" s="41"/>
      <c r="AC17" s="41"/>
      <c r="AD17" s="41"/>
      <c r="AE17" s="31"/>
      <c r="AF17" s="31"/>
      <c r="AG17" s="31"/>
      <c r="AH17" s="31"/>
      <c r="AI17" s="31"/>
      <c r="AJ17" s="31"/>
      <c r="AK17" s="31"/>
      <c r="AL17" s="31"/>
      <c r="AM17" s="40"/>
      <c r="BL17" s="33"/>
      <c r="BM17" s="33"/>
    </row>
    <row r="18" spans="2:65" s="27" customFormat="1" ht="6.9" customHeight="1">
      <c r="B18" s="298" t="s">
        <v>1950</v>
      </c>
      <c r="C18" s="299"/>
      <c r="D18" s="299"/>
      <c r="E18" s="299"/>
      <c r="F18" s="299"/>
      <c r="G18" s="299"/>
      <c r="H18" s="299"/>
      <c r="I18" s="299"/>
      <c r="J18" s="299"/>
      <c r="K18" s="299"/>
      <c r="L18" s="299"/>
      <c r="M18" s="300"/>
      <c r="N18" s="330" t="str">
        <f>IFERROR(ROUNDDOWN(ROUNDDOWN(ROUND(T5*VLOOKUP(AC5,【参考】数式用!$A$5:$N$37,14,FALSE),0),0)*AD108*0.5,0),"")</f>
        <v/>
      </c>
      <c r="O18" s="331"/>
      <c r="P18" s="331"/>
      <c r="Q18" s="331"/>
      <c r="R18" s="332"/>
      <c r="S18" s="316" t="s">
        <v>10</v>
      </c>
      <c r="T18" s="319" t="s">
        <v>11</v>
      </c>
      <c r="U18" s="320" t="s">
        <v>14</v>
      </c>
      <c r="V18" s="31"/>
      <c r="W18" s="41"/>
      <c r="X18" s="41"/>
      <c r="Y18" s="41"/>
      <c r="Z18" s="41"/>
      <c r="AA18" s="41"/>
      <c r="AB18" s="41"/>
      <c r="AC18" s="41"/>
      <c r="AD18" s="390" t="s">
        <v>1887</v>
      </c>
      <c r="AE18" s="391"/>
      <c r="AF18" s="391"/>
      <c r="AG18" s="391"/>
      <c r="AH18" s="391"/>
      <c r="AI18" s="391"/>
      <c r="AJ18" s="391"/>
      <c r="AK18" s="392"/>
      <c r="AL18" s="31"/>
      <c r="AM18" s="40"/>
      <c r="BL18" s="33"/>
      <c r="BM18" s="33"/>
    </row>
    <row r="19" spans="2:65" s="27" customFormat="1" ht="6.9" customHeight="1">
      <c r="B19" s="301"/>
      <c r="C19" s="302"/>
      <c r="D19" s="302"/>
      <c r="E19" s="302"/>
      <c r="F19" s="302"/>
      <c r="G19" s="302"/>
      <c r="H19" s="302"/>
      <c r="I19" s="302"/>
      <c r="J19" s="302"/>
      <c r="K19" s="302"/>
      <c r="L19" s="302"/>
      <c r="M19" s="303"/>
      <c r="N19" s="333"/>
      <c r="O19" s="334"/>
      <c r="P19" s="334"/>
      <c r="Q19" s="334"/>
      <c r="R19" s="335"/>
      <c r="S19" s="317"/>
      <c r="T19" s="319"/>
      <c r="U19" s="320"/>
      <c r="V19" s="31"/>
      <c r="W19" s="41"/>
      <c r="X19" s="41"/>
      <c r="Y19" s="41"/>
      <c r="Z19" s="41"/>
      <c r="AA19" s="41"/>
      <c r="AB19" s="41"/>
      <c r="AC19" s="41"/>
      <c r="AD19" s="393"/>
      <c r="AE19" s="394"/>
      <c r="AF19" s="394"/>
      <c r="AG19" s="394"/>
      <c r="AH19" s="394"/>
      <c r="AI19" s="394"/>
      <c r="AJ19" s="394"/>
      <c r="AK19" s="395"/>
      <c r="AL19" s="31"/>
      <c r="AM19" s="40"/>
      <c r="BL19" s="33"/>
      <c r="BM19" s="33"/>
    </row>
    <row r="20" spans="2:65" s="27" customFormat="1" ht="6.9" customHeight="1">
      <c r="B20" s="304"/>
      <c r="C20" s="305"/>
      <c r="D20" s="305"/>
      <c r="E20" s="305"/>
      <c r="F20" s="305"/>
      <c r="G20" s="305"/>
      <c r="H20" s="305"/>
      <c r="I20" s="305"/>
      <c r="J20" s="305"/>
      <c r="K20" s="305"/>
      <c r="L20" s="305"/>
      <c r="M20" s="306"/>
      <c r="N20" s="336"/>
      <c r="O20" s="337"/>
      <c r="P20" s="337"/>
      <c r="Q20" s="337"/>
      <c r="R20" s="338"/>
      <c r="S20" s="318"/>
      <c r="T20" s="319"/>
      <c r="U20" s="320"/>
      <c r="V20" s="31"/>
      <c r="W20" s="295" t="s">
        <v>1886</v>
      </c>
      <c r="X20" s="295"/>
      <c r="Y20" s="295"/>
      <c r="Z20" s="295"/>
      <c r="AA20" s="295"/>
      <c r="AB20" s="295"/>
      <c r="AC20" s="295"/>
      <c r="AD20" s="393"/>
      <c r="AE20" s="394"/>
      <c r="AF20" s="394"/>
      <c r="AG20" s="394"/>
      <c r="AH20" s="394"/>
      <c r="AI20" s="394"/>
      <c r="AJ20" s="394"/>
      <c r="AK20" s="395"/>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 customHeight="1">
      <c r="B21" s="298" t="s">
        <v>1951</v>
      </c>
      <c r="C21" s="299"/>
      <c r="D21" s="299"/>
      <c r="E21" s="299"/>
      <c r="F21" s="299"/>
      <c r="G21" s="299"/>
      <c r="H21" s="299"/>
      <c r="I21" s="299"/>
      <c r="J21" s="299"/>
      <c r="K21" s="299"/>
      <c r="L21" s="299"/>
      <c r="M21" s="300"/>
      <c r="N21" s="307"/>
      <c r="O21" s="308"/>
      <c r="P21" s="308"/>
      <c r="Q21" s="308"/>
      <c r="R21" s="309"/>
      <c r="S21" s="316" t="s">
        <v>10</v>
      </c>
      <c r="T21" s="319" t="s">
        <v>11</v>
      </c>
      <c r="U21" s="320" t="s">
        <v>75</v>
      </c>
      <c r="V21" s="31"/>
      <c r="W21" s="295"/>
      <c r="X21" s="295"/>
      <c r="Y21" s="295"/>
      <c r="Z21" s="295"/>
      <c r="AA21" s="295"/>
      <c r="AB21" s="295"/>
      <c r="AC21" s="295"/>
      <c r="AD21" s="393"/>
      <c r="AE21" s="394"/>
      <c r="AF21" s="394"/>
      <c r="AG21" s="394"/>
      <c r="AH21" s="394"/>
      <c r="AI21" s="394"/>
      <c r="AJ21" s="394"/>
      <c r="AK21" s="395"/>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 customHeight="1">
      <c r="B22" s="301"/>
      <c r="C22" s="302"/>
      <c r="D22" s="302"/>
      <c r="E22" s="302"/>
      <c r="F22" s="302"/>
      <c r="G22" s="302"/>
      <c r="H22" s="302"/>
      <c r="I22" s="302"/>
      <c r="J22" s="302"/>
      <c r="K22" s="302"/>
      <c r="L22" s="302"/>
      <c r="M22" s="303"/>
      <c r="N22" s="310"/>
      <c r="O22" s="311"/>
      <c r="P22" s="311"/>
      <c r="Q22" s="311"/>
      <c r="R22" s="312"/>
      <c r="S22" s="317"/>
      <c r="T22" s="319"/>
      <c r="U22" s="320"/>
      <c r="V22" s="31"/>
      <c r="W22" s="31"/>
      <c r="X22" s="31"/>
      <c r="Y22" s="31"/>
      <c r="Z22" s="31"/>
      <c r="AA22" s="31"/>
      <c r="AB22" s="31"/>
      <c r="AC22" s="31"/>
      <c r="AD22" s="393"/>
      <c r="AE22" s="394"/>
      <c r="AF22" s="394"/>
      <c r="AG22" s="394"/>
      <c r="AH22" s="394"/>
      <c r="AI22" s="394"/>
      <c r="AJ22" s="394"/>
      <c r="AK22" s="395"/>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 customHeight="1">
      <c r="B23" s="304"/>
      <c r="C23" s="305"/>
      <c r="D23" s="305"/>
      <c r="E23" s="305"/>
      <c r="F23" s="305"/>
      <c r="G23" s="305"/>
      <c r="H23" s="305"/>
      <c r="I23" s="305"/>
      <c r="J23" s="305"/>
      <c r="K23" s="305"/>
      <c r="L23" s="305"/>
      <c r="M23" s="306"/>
      <c r="N23" s="313"/>
      <c r="O23" s="314"/>
      <c r="P23" s="314"/>
      <c r="Q23" s="314"/>
      <c r="R23" s="315"/>
      <c r="S23" s="318"/>
      <c r="T23" s="319"/>
      <c r="U23" s="320"/>
      <c r="V23" s="31"/>
      <c r="W23" s="31"/>
      <c r="X23" s="31"/>
      <c r="Y23" s="31"/>
      <c r="Z23" s="31"/>
      <c r="AA23" s="31"/>
      <c r="AB23" s="31"/>
      <c r="AC23" s="31"/>
      <c r="AD23" s="393"/>
      <c r="AE23" s="394"/>
      <c r="AF23" s="394"/>
      <c r="AG23" s="394"/>
      <c r="AH23" s="394"/>
      <c r="AI23" s="394"/>
      <c r="AJ23" s="394"/>
      <c r="AK23" s="395"/>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6"/>
      <c r="AE24" s="397"/>
      <c r="AF24" s="397"/>
      <c r="AG24" s="397"/>
      <c r="AH24" s="397"/>
      <c r="AI24" s="397"/>
      <c r="AJ24" s="397"/>
      <c r="AK24" s="398"/>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4" t="str">
        <f>IFERROR(IF(AND(AM8=1,OR(AM29=0,AM33=0,AM40=0,AM44=0)),"×",IF(AND(AM8=2,OR(AM29=0,AM33=0,AM40=0)),"×","○")),"")</f>
        <v>○</v>
      </c>
      <c r="AM26" s="40"/>
      <c r="AN26" s="224" t="s">
        <v>1954</v>
      </c>
      <c r="AO26" s="225"/>
      <c r="AP26" s="225"/>
      <c r="AQ26" s="225"/>
      <c r="AR26" s="225"/>
      <c r="AS26" s="225"/>
      <c r="AT26" s="225"/>
      <c r="AU26" s="225"/>
      <c r="AV26" s="225"/>
      <c r="AW26" s="225"/>
      <c r="AX26" s="225"/>
      <c r="AY26" s="225"/>
      <c r="AZ26" s="225"/>
      <c r="BA26" s="225"/>
      <c r="BB26" s="225"/>
      <c r="BC26" s="225"/>
      <c r="BD26" s="225"/>
      <c r="BE26" s="225"/>
      <c r="BF26" s="225"/>
      <c r="BG26" s="225"/>
      <c r="BH26" s="225"/>
      <c r="BI26" s="225"/>
      <c r="BJ26" s="225"/>
      <c r="BK26" s="226"/>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5"/>
      <c r="AM27" s="40"/>
      <c r="AN27" s="227"/>
      <c r="AO27" s="228"/>
      <c r="AP27" s="228"/>
      <c r="AQ27" s="228"/>
      <c r="AR27" s="228"/>
      <c r="AS27" s="228"/>
      <c r="AT27" s="228"/>
      <c r="AU27" s="228"/>
      <c r="AV27" s="228"/>
      <c r="AW27" s="228"/>
      <c r="AX27" s="228"/>
      <c r="AY27" s="228"/>
      <c r="AZ27" s="228"/>
      <c r="BA27" s="228"/>
      <c r="BB27" s="228"/>
      <c r="BC27" s="228"/>
      <c r="BD27" s="228"/>
      <c r="BE27" s="228"/>
      <c r="BF27" s="228"/>
      <c r="BG27" s="228"/>
      <c r="BH27" s="228"/>
      <c r="BI27" s="228"/>
      <c r="BJ27" s="228"/>
      <c r="BK27" s="229"/>
    </row>
    <row r="28" spans="2:65">
      <c r="C28" s="43" t="s">
        <v>81</v>
      </c>
      <c r="D28" s="31" t="s">
        <v>2015</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0</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1958</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0</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236" t="s">
        <v>1897</v>
      </c>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30" t="s">
        <v>1955</v>
      </c>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31"/>
      <c r="BK48" s="232"/>
    </row>
    <row r="49" spans="2:41" ht="24.75" customHeight="1">
      <c r="B49" s="53"/>
      <c r="C49" s="237" t="s">
        <v>89</v>
      </c>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9"/>
      <c r="AM49" s="142" t="b">
        <v>0</v>
      </c>
      <c r="AN49" s="30"/>
      <c r="AO49" s="30"/>
    </row>
    <row r="50" spans="2:41" ht="25.5" customHeight="1">
      <c r="B50" s="54"/>
      <c r="C50" s="237" t="s">
        <v>48</v>
      </c>
      <c r="D50" s="238"/>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M50" s="142" t="b">
        <v>0</v>
      </c>
    </row>
    <row r="51" spans="2:41" ht="15.75" customHeight="1">
      <c r="B51" s="54"/>
      <c r="C51" s="237" t="s">
        <v>49</v>
      </c>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M51" s="142" t="b">
        <v>0</v>
      </c>
    </row>
    <row r="52" spans="2:41" ht="16.5" customHeight="1" thickBot="1">
      <c r="B52" s="55"/>
      <c r="C52" s="240" t="s">
        <v>50</v>
      </c>
      <c r="D52" s="241"/>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M52" s="142" t="b">
        <v>0</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4" t="str">
        <f>IFERROR(IF(AND(E58&lt;&gt;"",H58&lt;&gt;"",K58&lt;&gt;"",R58&lt;&gt;"",T59&lt;&gt;"",AA59&lt;&gt;""),"○","×"),"")</f>
        <v>×</v>
      </c>
      <c r="AM54" s="40"/>
    </row>
    <row r="55" spans="2:41" ht="12.9" customHeight="1" thickBot="1">
      <c r="B55" s="58"/>
      <c r="C55" s="233" t="s">
        <v>86</v>
      </c>
      <c r="D55" s="233"/>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59"/>
      <c r="AK55" s="235"/>
      <c r="AM55" s="40"/>
    </row>
    <row r="56" spans="2:41" ht="17.100000000000001" customHeight="1">
      <c r="B56" s="58"/>
      <c r="C56" s="233"/>
      <c r="D56" s="233"/>
      <c r="E56" s="233"/>
      <c r="F56" s="233"/>
      <c r="G56" s="233"/>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242"/>
      <c r="F58" s="243"/>
      <c r="G58" s="63" t="s">
        <v>41</v>
      </c>
      <c r="H58" s="242"/>
      <c r="I58" s="243"/>
      <c r="J58" s="63" t="s">
        <v>42</v>
      </c>
      <c r="K58" s="242"/>
      <c r="L58" s="243"/>
      <c r="M58" s="63" t="s">
        <v>43</v>
      </c>
      <c r="N58" s="59"/>
      <c r="O58" s="244" t="s">
        <v>44</v>
      </c>
      <c r="P58" s="244"/>
      <c r="Q58" s="244"/>
      <c r="R58" s="245"/>
      <c r="S58" s="245"/>
      <c r="T58" s="245"/>
      <c r="U58" s="245"/>
      <c r="V58" s="245"/>
      <c r="W58" s="245"/>
      <c r="X58" s="245"/>
      <c r="Y58" s="245"/>
      <c r="Z58" s="245"/>
      <c r="AA58" s="245"/>
      <c r="AB58" s="245"/>
      <c r="AC58" s="245"/>
      <c r="AD58" s="245"/>
      <c r="AE58" s="245"/>
      <c r="AF58" s="245"/>
      <c r="AG58" s="245"/>
      <c r="AH58" s="245"/>
      <c r="AI58" s="245"/>
      <c r="AJ58" s="64"/>
      <c r="AK58" s="65"/>
      <c r="AM58" s="40"/>
    </row>
    <row r="59" spans="2:41">
      <c r="B59" s="62"/>
      <c r="C59" s="66"/>
      <c r="D59" s="63"/>
      <c r="E59" s="63"/>
      <c r="F59" s="63"/>
      <c r="G59" s="63"/>
      <c r="H59" s="63"/>
      <c r="I59" s="63"/>
      <c r="J59" s="63"/>
      <c r="K59" s="63"/>
      <c r="L59" s="63"/>
      <c r="M59" s="63"/>
      <c r="N59" s="63"/>
      <c r="O59" s="272" t="s">
        <v>45</v>
      </c>
      <c r="P59" s="272"/>
      <c r="Q59" s="272"/>
      <c r="R59" s="282" t="s">
        <v>46</v>
      </c>
      <c r="S59" s="282"/>
      <c r="T59" s="271"/>
      <c r="U59" s="271"/>
      <c r="V59" s="271"/>
      <c r="W59" s="271"/>
      <c r="X59" s="271"/>
      <c r="Y59" s="283" t="s">
        <v>47</v>
      </c>
      <c r="Z59" s="283"/>
      <c r="AA59" s="271"/>
      <c r="AB59" s="271"/>
      <c r="AC59" s="271"/>
      <c r="AD59" s="271"/>
      <c r="AE59" s="271"/>
      <c r="AF59" s="271"/>
      <c r="AG59" s="271"/>
      <c r="AH59" s="271"/>
      <c r="AI59" s="27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3.8" thickBot="1">
      <c r="B63" s="275" t="s">
        <v>44</v>
      </c>
      <c r="C63" s="275"/>
      <c r="D63" s="275"/>
      <c r="E63" s="273" t="s">
        <v>1875</v>
      </c>
      <c r="F63" s="273"/>
      <c r="G63" s="273"/>
      <c r="H63" s="274"/>
      <c r="I63" s="274"/>
      <c r="J63" s="274"/>
      <c r="K63" s="274"/>
      <c r="L63" s="274"/>
      <c r="M63" s="274"/>
      <c r="N63" s="274"/>
      <c r="O63" s="274"/>
      <c r="P63" s="274"/>
      <c r="Q63" s="274"/>
      <c r="R63" s="275" t="s">
        <v>1876</v>
      </c>
      <c r="S63" s="275"/>
      <c r="T63" s="275"/>
      <c r="U63" s="71" t="s">
        <v>1877</v>
      </c>
      <c r="V63" s="276"/>
      <c r="W63" s="276"/>
      <c r="X63" s="72" t="s">
        <v>1878</v>
      </c>
      <c r="Y63" s="276"/>
      <c r="Z63" s="281"/>
      <c r="AG63" s="36"/>
      <c r="AH63" s="36"/>
      <c r="AI63" s="36"/>
      <c r="AK63" s="52" t="str">
        <f>IFERROR(IF(AND(H63&lt;&gt;"",V63&lt;&gt;"",Y63&lt;&gt;"",U64&lt;&gt;"",U66&lt;&gt;"",U67&lt;&gt;"",AF66&lt;&gt;"",AF67&lt;&gt;""),"○","×"),"")</f>
        <v>×</v>
      </c>
      <c r="AM63" s="40"/>
    </row>
    <row r="64" spans="2:41">
      <c r="B64" s="275"/>
      <c r="C64" s="275"/>
      <c r="D64" s="275"/>
      <c r="E64" s="219" t="s">
        <v>1879</v>
      </c>
      <c r="F64" s="219"/>
      <c r="G64" s="219"/>
      <c r="H64" s="277" t="str">
        <f>IF(R58="","",R58)</f>
        <v/>
      </c>
      <c r="I64" s="277"/>
      <c r="J64" s="277"/>
      <c r="K64" s="277"/>
      <c r="L64" s="277"/>
      <c r="M64" s="277"/>
      <c r="N64" s="277"/>
      <c r="O64" s="277"/>
      <c r="P64" s="277"/>
      <c r="Q64" s="277"/>
      <c r="R64" s="275"/>
      <c r="S64" s="275"/>
      <c r="T64" s="275"/>
      <c r="U64" s="278"/>
      <c r="V64" s="279"/>
      <c r="W64" s="279"/>
      <c r="X64" s="279"/>
      <c r="Y64" s="279"/>
      <c r="Z64" s="279"/>
      <c r="AA64" s="279"/>
      <c r="AB64" s="279"/>
      <c r="AC64" s="279"/>
      <c r="AD64" s="279"/>
      <c r="AE64" s="279"/>
      <c r="AF64" s="279"/>
      <c r="AG64" s="279"/>
      <c r="AH64" s="279"/>
      <c r="AI64" s="279"/>
      <c r="AJ64" s="279"/>
      <c r="AK64" s="28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5" t="s">
        <v>1880</v>
      </c>
      <c r="C66" s="275"/>
      <c r="D66" s="275"/>
      <c r="E66" s="275" t="s">
        <v>46</v>
      </c>
      <c r="F66" s="275"/>
      <c r="G66" s="275"/>
      <c r="H66" s="218" t="str">
        <f>IF(T59="","",T59)</f>
        <v/>
      </c>
      <c r="I66" s="218"/>
      <c r="J66" s="218"/>
      <c r="K66" s="218"/>
      <c r="L66" s="218"/>
      <c r="M66" s="218"/>
      <c r="N66" s="218"/>
      <c r="O66" s="275" t="s">
        <v>1881</v>
      </c>
      <c r="P66" s="275"/>
      <c r="Q66" s="275"/>
      <c r="R66" s="273" t="s">
        <v>1875</v>
      </c>
      <c r="S66" s="273"/>
      <c r="T66" s="273"/>
      <c r="U66" s="274"/>
      <c r="V66" s="274"/>
      <c r="W66" s="274"/>
      <c r="X66" s="274"/>
      <c r="Y66" s="274"/>
      <c r="Z66" s="274"/>
      <c r="AA66" s="274"/>
      <c r="AB66" s="221" t="s">
        <v>1882</v>
      </c>
      <c r="AC66" s="222"/>
      <c r="AD66" s="222"/>
      <c r="AE66" s="223"/>
      <c r="AF66" s="217"/>
      <c r="AG66" s="217"/>
      <c r="AH66" s="217"/>
      <c r="AI66" s="217"/>
      <c r="AJ66" s="217"/>
      <c r="AK66" s="217"/>
      <c r="AM66" s="40"/>
    </row>
    <row r="67" spans="2:39" ht="18">
      <c r="B67" s="275"/>
      <c r="C67" s="275"/>
      <c r="D67" s="275"/>
      <c r="E67" s="275" t="s">
        <v>47</v>
      </c>
      <c r="F67" s="275"/>
      <c r="G67" s="275"/>
      <c r="H67" s="218" t="str">
        <f t="shared" ref="H67" si="0">IF(AA59="","",AA59)</f>
        <v/>
      </c>
      <c r="I67" s="218"/>
      <c r="J67" s="218"/>
      <c r="K67" s="218"/>
      <c r="L67" s="218"/>
      <c r="M67" s="218"/>
      <c r="N67" s="218"/>
      <c r="O67" s="275"/>
      <c r="P67" s="275"/>
      <c r="Q67" s="275"/>
      <c r="R67" s="219" t="s">
        <v>47</v>
      </c>
      <c r="S67" s="219"/>
      <c r="T67" s="219"/>
      <c r="U67" s="220"/>
      <c r="V67" s="220"/>
      <c r="W67" s="220"/>
      <c r="X67" s="220"/>
      <c r="Y67" s="220"/>
      <c r="Z67" s="220"/>
      <c r="AA67" s="220"/>
      <c r="AB67" s="221" t="s">
        <v>1883</v>
      </c>
      <c r="AC67" s="222"/>
      <c r="AD67" s="222"/>
      <c r="AE67" s="223"/>
      <c r="AF67" s="284"/>
      <c r="AG67" s="217"/>
      <c r="AH67" s="217"/>
      <c r="AI67" s="217"/>
      <c r="AJ67" s="217"/>
      <c r="AK67" s="217"/>
      <c r="AM67" s="40"/>
    </row>
    <row r="68" spans="2:39">
      <c r="AM68" s="40"/>
    </row>
    <row r="69" spans="2:39" ht="29.25" customHeight="1" thickBot="1">
      <c r="B69" s="269" t="s">
        <v>2016</v>
      </c>
      <c r="C69" s="269"/>
      <c r="D69" s="269"/>
      <c r="E69" s="269"/>
      <c r="F69" s="269"/>
      <c r="G69" s="269"/>
      <c r="H69" s="269"/>
      <c r="I69" s="269"/>
      <c r="J69" s="269"/>
      <c r="K69" s="269"/>
      <c r="L69" s="269"/>
      <c r="M69" s="269"/>
      <c r="N69" s="269"/>
      <c r="O69" s="269"/>
      <c r="P69" s="269"/>
      <c r="Q69" s="269"/>
      <c r="R69" s="269"/>
      <c r="S69" s="269"/>
      <c r="T69" s="269"/>
      <c r="U69" s="269"/>
      <c r="V69" s="269"/>
      <c r="W69" s="269"/>
      <c r="X69" s="269"/>
      <c r="Y69" s="269"/>
      <c r="Z69" s="269"/>
      <c r="AA69" s="269"/>
      <c r="AB69" s="269"/>
      <c r="AC69" s="269"/>
      <c r="AD69" s="269"/>
      <c r="AE69" s="269"/>
      <c r="AF69" s="269"/>
      <c r="AG69" s="269"/>
      <c r="AH69" s="269"/>
      <c r="AI69" s="269"/>
      <c r="AJ69" s="269"/>
      <c r="AK69" s="270"/>
      <c r="AM69" s="40"/>
    </row>
    <row r="70" spans="2:39" ht="13.8" thickBot="1">
      <c r="B70" s="201" t="s">
        <v>16</v>
      </c>
      <c r="C70" s="202"/>
      <c r="D70" s="202"/>
      <c r="E70" s="203"/>
      <c r="F70" s="204" t="s">
        <v>17</v>
      </c>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6"/>
      <c r="AK70" s="77" t="str">
        <f>IFERROR(IF(COUNTIF(AM71:AM95,TRUE)&gt;=1,"○","×"),"")</f>
        <v>×</v>
      </c>
      <c r="AM70" s="40"/>
    </row>
    <row r="71" spans="2:39" ht="13.5" customHeight="1">
      <c r="B71" s="188" t="s">
        <v>18</v>
      </c>
      <c r="C71" s="189"/>
      <c r="D71" s="189"/>
      <c r="E71" s="189"/>
      <c r="F71" s="78"/>
      <c r="G71" s="208" t="s">
        <v>2019</v>
      </c>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9"/>
      <c r="AM71" s="142" t="b">
        <v>0</v>
      </c>
    </row>
    <row r="72" spans="2:39" ht="13.5" customHeight="1">
      <c r="B72" s="191"/>
      <c r="C72" s="207"/>
      <c r="D72" s="207"/>
      <c r="E72" s="207"/>
      <c r="F72" s="79"/>
      <c r="G72" s="214" t="s">
        <v>19</v>
      </c>
      <c r="H72" s="214"/>
      <c r="I72" s="214"/>
      <c r="J72" s="214"/>
      <c r="K72" s="214"/>
      <c r="L72" s="214"/>
      <c r="M72" s="214"/>
      <c r="N72" s="214"/>
      <c r="O72" s="214"/>
      <c r="P72" s="214"/>
      <c r="Q72" s="214"/>
      <c r="R72" s="214"/>
      <c r="S72" s="214"/>
      <c r="T72" s="214"/>
      <c r="U72" s="214"/>
      <c r="V72" s="214"/>
      <c r="W72" s="214"/>
      <c r="X72" s="214"/>
      <c r="Y72" s="214"/>
      <c r="Z72" s="214"/>
      <c r="AA72" s="214"/>
      <c r="AB72" s="214"/>
      <c r="AC72" s="214"/>
      <c r="AD72" s="214"/>
      <c r="AE72" s="214"/>
      <c r="AF72" s="214"/>
      <c r="AG72" s="214"/>
      <c r="AH72" s="214"/>
      <c r="AI72" s="214"/>
      <c r="AJ72" s="214"/>
      <c r="AK72" s="181"/>
      <c r="AM72" s="142" t="b">
        <v>0</v>
      </c>
    </row>
    <row r="73" spans="2:39" ht="13.5" customHeight="1">
      <c r="B73" s="191"/>
      <c r="C73" s="207"/>
      <c r="D73" s="207"/>
      <c r="E73" s="207"/>
      <c r="F73" s="79"/>
      <c r="G73" s="214" t="s">
        <v>20</v>
      </c>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181"/>
      <c r="AM73" s="142" t="b">
        <v>0</v>
      </c>
    </row>
    <row r="74" spans="2:39" ht="13.5" customHeight="1">
      <c r="B74" s="194"/>
      <c r="C74" s="195"/>
      <c r="D74" s="195"/>
      <c r="E74" s="195"/>
      <c r="F74" s="80"/>
      <c r="G74" s="216" t="s">
        <v>2020</v>
      </c>
      <c r="H74" s="216"/>
      <c r="I74" s="216"/>
      <c r="J74" s="216"/>
      <c r="K74" s="216"/>
      <c r="L74" s="216"/>
      <c r="M74" s="216"/>
      <c r="N74" s="216"/>
      <c r="O74" s="216"/>
      <c r="P74" s="216"/>
      <c r="Q74" s="216"/>
      <c r="R74" s="216"/>
      <c r="S74" s="216"/>
      <c r="T74" s="216"/>
      <c r="U74" s="216"/>
      <c r="V74" s="216"/>
      <c r="W74" s="216"/>
      <c r="X74" s="216"/>
      <c r="Y74" s="216"/>
      <c r="Z74" s="216"/>
      <c r="AA74" s="216"/>
      <c r="AB74" s="216"/>
      <c r="AC74" s="216"/>
      <c r="AD74" s="216"/>
      <c r="AE74" s="216"/>
      <c r="AF74" s="216"/>
      <c r="AG74" s="216"/>
      <c r="AH74" s="216"/>
      <c r="AI74" s="216"/>
      <c r="AJ74" s="216"/>
      <c r="AK74" s="182"/>
      <c r="AM74" s="142" t="b">
        <v>0</v>
      </c>
    </row>
    <row r="75" spans="2:39" ht="32.25" customHeight="1">
      <c r="B75" s="188" t="s">
        <v>21</v>
      </c>
      <c r="C75" s="189"/>
      <c r="D75" s="189"/>
      <c r="E75" s="189"/>
      <c r="F75" s="81"/>
      <c r="G75" s="197" t="s">
        <v>2021</v>
      </c>
      <c r="H75" s="197"/>
      <c r="I75" s="197"/>
      <c r="J75" s="197"/>
      <c r="K75" s="197"/>
      <c r="L75" s="197"/>
      <c r="M75" s="197"/>
      <c r="N75" s="197"/>
      <c r="O75" s="197"/>
      <c r="P75" s="197"/>
      <c r="Q75" s="197"/>
      <c r="R75" s="197"/>
      <c r="S75" s="197"/>
      <c r="T75" s="197"/>
      <c r="U75" s="197"/>
      <c r="V75" s="197"/>
      <c r="W75" s="197"/>
      <c r="X75" s="197"/>
      <c r="Y75" s="197"/>
      <c r="Z75" s="197"/>
      <c r="AA75" s="197"/>
      <c r="AB75" s="197"/>
      <c r="AC75" s="197"/>
      <c r="AD75" s="197"/>
      <c r="AE75" s="197"/>
      <c r="AF75" s="197"/>
      <c r="AG75" s="197"/>
      <c r="AH75" s="197"/>
      <c r="AI75" s="197"/>
      <c r="AJ75" s="197"/>
      <c r="AK75" s="198"/>
      <c r="AM75" s="142" t="b">
        <v>0</v>
      </c>
    </row>
    <row r="76" spans="2:39" ht="13.5" customHeight="1">
      <c r="B76" s="191"/>
      <c r="C76" s="207"/>
      <c r="D76" s="207"/>
      <c r="E76" s="207"/>
      <c r="F76" s="79"/>
      <c r="G76" s="214" t="s">
        <v>22</v>
      </c>
      <c r="H76" s="214"/>
      <c r="I76" s="214"/>
      <c r="J76" s="214"/>
      <c r="K76" s="214"/>
      <c r="L76" s="214"/>
      <c r="M76" s="214"/>
      <c r="N76" s="214"/>
      <c r="O76" s="214"/>
      <c r="P76" s="214"/>
      <c r="Q76" s="214"/>
      <c r="R76" s="214"/>
      <c r="S76" s="214"/>
      <c r="T76" s="214"/>
      <c r="U76" s="214"/>
      <c r="V76" s="214"/>
      <c r="W76" s="214"/>
      <c r="X76" s="214"/>
      <c r="Y76" s="214"/>
      <c r="Z76" s="214"/>
      <c r="AA76" s="214"/>
      <c r="AB76" s="214"/>
      <c r="AC76" s="214"/>
      <c r="AD76" s="214"/>
      <c r="AE76" s="214"/>
      <c r="AF76" s="214"/>
      <c r="AG76" s="214"/>
      <c r="AH76" s="214"/>
      <c r="AI76" s="214"/>
      <c r="AJ76" s="214"/>
      <c r="AK76" s="183"/>
      <c r="AM76" s="142" t="b">
        <v>0</v>
      </c>
    </row>
    <row r="77" spans="2:39" ht="13.5" customHeight="1">
      <c r="B77" s="191"/>
      <c r="C77" s="207"/>
      <c r="D77" s="207"/>
      <c r="E77" s="207"/>
      <c r="F77" s="79"/>
      <c r="G77" s="214" t="s">
        <v>23</v>
      </c>
      <c r="H77" s="214"/>
      <c r="I77" s="214"/>
      <c r="J77" s="214"/>
      <c r="K77" s="214"/>
      <c r="L77" s="214"/>
      <c r="M77" s="214"/>
      <c r="N77" s="214"/>
      <c r="O77" s="214"/>
      <c r="P77" s="214"/>
      <c r="Q77" s="214"/>
      <c r="R77" s="214"/>
      <c r="S77" s="214"/>
      <c r="T77" s="214"/>
      <c r="U77" s="214"/>
      <c r="V77" s="214"/>
      <c r="W77" s="214"/>
      <c r="X77" s="214"/>
      <c r="Y77" s="214"/>
      <c r="Z77" s="214"/>
      <c r="AA77" s="214"/>
      <c r="AB77" s="214"/>
      <c r="AC77" s="214"/>
      <c r="AD77" s="214"/>
      <c r="AE77" s="214"/>
      <c r="AF77" s="214"/>
      <c r="AG77" s="214"/>
      <c r="AH77" s="214"/>
      <c r="AI77" s="214"/>
      <c r="AJ77" s="214"/>
      <c r="AK77" s="181"/>
      <c r="AM77" s="142" t="b">
        <v>0</v>
      </c>
    </row>
    <row r="78" spans="2:39" ht="13.5" customHeight="1">
      <c r="B78" s="194"/>
      <c r="C78" s="195"/>
      <c r="D78" s="195"/>
      <c r="E78" s="195"/>
      <c r="F78" s="82"/>
      <c r="G78" s="212" t="s">
        <v>24</v>
      </c>
      <c r="H78" s="212"/>
      <c r="I78" s="212"/>
      <c r="J78" s="212"/>
      <c r="K78" s="212"/>
      <c r="L78" s="212"/>
      <c r="M78" s="212"/>
      <c r="N78" s="212"/>
      <c r="O78" s="212"/>
      <c r="P78" s="212"/>
      <c r="Q78" s="212"/>
      <c r="R78" s="212"/>
      <c r="S78" s="212"/>
      <c r="T78" s="212"/>
      <c r="U78" s="212"/>
      <c r="V78" s="212"/>
      <c r="W78" s="212"/>
      <c r="X78" s="212"/>
      <c r="Y78" s="212"/>
      <c r="Z78" s="212"/>
      <c r="AA78" s="212"/>
      <c r="AB78" s="212"/>
      <c r="AC78" s="212"/>
      <c r="AD78" s="212"/>
      <c r="AE78" s="212"/>
      <c r="AF78" s="212"/>
      <c r="AG78" s="212"/>
      <c r="AH78" s="212"/>
      <c r="AI78" s="212"/>
      <c r="AJ78" s="212"/>
      <c r="AK78" s="213"/>
      <c r="AM78" s="142" t="b">
        <v>0</v>
      </c>
    </row>
    <row r="79" spans="2:39" ht="13.5" customHeight="1">
      <c r="B79" s="188" t="s">
        <v>25</v>
      </c>
      <c r="C79" s="189"/>
      <c r="D79" s="189"/>
      <c r="E79" s="190"/>
      <c r="F79" s="83"/>
      <c r="G79" s="215" t="s">
        <v>26</v>
      </c>
      <c r="H79" s="215"/>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5"/>
      <c r="AG79" s="215"/>
      <c r="AH79" s="215"/>
      <c r="AI79" s="215"/>
      <c r="AJ79" s="215"/>
      <c r="AK79" s="183"/>
      <c r="AM79" s="142" t="b">
        <v>0</v>
      </c>
    </row>
    <row r="80" spans="2:39" ht="26.25" customHeight="1">
      <c r="B80" s="191"/>
      <c r="C80" s="192"/>
      <c r="D80" s="192"/>
      <c r="E80" s="193"/>
      <c r="F80" s="79"/>
      <c r="G80" s="214" t="s">
        <v>27</v>
      </c>
      <c r="H80" s="214"/>
      <c r="I80" s="214"/>
      <c r="J80" s="214"/>
      <c r="K80" s="214"/>
      <c r="L80" s="214"/>
      <c r="M80" s="214"/>
      <c r="N80" s="214"/>
      <c r="O80" s="214"/>
      <c r="P80" s="214"/>
      <c r="Q80" s="214"/>
      <c r="R80" s="214"/>
      <c r="S80" s="214"/>
      <c r="T80" s="214"/>
      <c r="U80" s="214"/>
      <c r="V80" s="214"/>
      <c r="W80" s="214"/>
      <c r="X80" s="214"/>
      <c r="Y80" s="214"/>
      <c r="Z80" s="214"/>
      <c r="AA80" s="214"/>
      <c r="AB80" s="214"/>
      <c r="AC80" s="214"/>
      <c r="AD80" s="214"/>
      <c r="AE80" s="214"/>
      <c r="AF80" s="214"/>
      <c r="AG80" s="214"/>
      <c r="AH80" s="214"/>
      <c r="AI80" s="214"/>
      <c r="AJ80" s="214"/>
      <c r="AK80" s="181"/>
      <c r="AM80" s="142" t="b">
        <v>0</v>
      </c>
    </row>
    <row r="81" spans="2:66" ht="13.5" customHeight="1">
      <c r="B81" s="191"/>
      <c r="C81" s="192"/>
      <c r="D81" s="192"/>
      <c r="E81" s="193"/>
      <c r="F81" s="79"/>
      <c r="G81" s="214" t="s">
        <v>28</v>
      </c>
      <c r="H81" s="214"/>
      <c r="I81" s="214"/>
      <c r="J81" s="214"/>
      <c r="K81" s="214"/>
      <c r="L81" s="214"/>
      <c r="M81" s="214"/>
      <c r="N81" s="214"/>
      <c r="O81" s="214"/>
      <c r="P81" s="214"/>
      <c r="Q81" s="214"/>
      <c r="R81" s="214"/>
      <c r="S81" s="214"/>
      <c r="T81" s="214"/>
      <c r="U81" s="214"/>
      <c r="V81" s="214"/>
      <c r="W81" s="214"/>
      <c r="X81" s="214"/>
      <c r="Y81" s="214"/>
      <c r="Z81" s="214"/>
      <c r="AA81" s="214"/>
      <c r="AB81" s="214"/>
      <c r="AC81" s="214"/>
      <c r="AD81" s="214"/>
      <c r="AE81" s="214"/>
      <c r="AF81" s="214"/>
      <c r="AG81" s="214"/>
      <c r="AH81" s="214"/>
      <c r="AI81" s="214"/>
      <c r="AJ81" s="214"/>
      <c r="AK81" s="181"/>
      <c r="AM81" s="142" t="b">
        <v>0</v>
      </c>
    </row>
    <row r="82" spans="2:66" ht="14.25" customHeight="1">
      <c r="B82" s="191"/>
      <c r="C82" s="192"/>
      <c r="D82" s="192"/>
      <c r="E82" s="193"/>
      <c r="F82" s="79"/>
      <c r="G82" s="211" t="s">
        <v>29</v>
      </c>
      <c r="H82" s="211"/>
      <c r="I82" s="211"/>
      <c r="J82" s="211"/>
      <c r="K82" s="211"/>
      <c r="L82" s="211"/>
      <c r="M82" s="211"/>
      <c r="N82" s="211"/>
      <c r="O82" s="211"/>
      <c r="P82" s="211"/>
      <c r="Q82" s="211"/>
      <c r="R82" s="211"/>
      <c r="S82" s="211"/>
      <c r="T82" s="211"/>
      <c r="U82" s="211"/>
      <c r="V82" s="211"/>
      <c r="W82" s="211"/>
      <c r="X82" s="211"/>
      <c r="Y82" s="211"/>
      <c r="Z82" s="211"/>
      <c r="AA82" s="211"/>
      <c r="AB82" s="211"/>
      <c r="AC82" s="211"/>
      <c r="AD82" s="211"/>
      <c r="AE82" s="211"/>
      <c r="AF82" s="211"/>
      <c r="AG82" s="211"/>
      <c r="AH82" s="211"/>
      <c r="AI82" s="211"/>
      <c r="AJ82" s="211"/>
      <c r="AK82" s="181"/>
      <c r="AM82" s="142" t="b">
        <v>0</v>
      </c>
    </row>
    <row r="83" spans="2:66" ht="13.5" customHeight="1">
      <c r="B83" s="194"/>
      <c r="C83" s="195"/>
      <c r="D83" s="195"/>
      <c r="E83" s="196"/>
      <c r="F83" s="180"/>
      <c r="G83" s="199" t="s">
        <v>2022</v>
      </c>
      <c r="H83" s="199"/>
      <c r="I83" s="199"/>
      <c r="J83" s="199"/>
      <c r="K83" s="199"/>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200"/>
      <c r="AM83" s="142" t="b">
        <v>0</v>
      </c>
    </row>
    <row r="84" spans="2:66" ht="21.75" customHeight="1">
      <c r="B84" s="188" t="s">
        <v>30</v>
      </c>
      <c r="C84" s="189"/>
      <c r="D84" s="189"/>
      <c r="E84" s="189"/>
      <c r="F84" s="81"/>
      <c r="G84" s="210" t="s">
        <v>2023</v>
      </c>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183"/>
      <c r="AM84" s="142" t="b">
        <v>0</v>
      </c>
    </row>
    <row r="85" spans="2:66" ht="24" customHeight="1">
      <c r="B85" s="191"/>
      <c r="C85" s="207"/>
      <c r="D85" s="207"/>
      <c r="E85" s="207"/>
      <c r="F85" s="79"/>
      <c r="G85" s="211" t="s">
        <v>31</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183"/>
      <c r="AM85" s="142" t="b">
        <v>0</v>
      </c>
    </row>
    <row r="86" spans="2:66" ht="13.5" customHeight="1">
      <c r="B86" s="191"/>
      <c r="C86" s="207"/>
      <c r="D86" s="207"/>
      <c r="E86" s="207"/>
      <c r="F86" s="79"/>
      <c r="G86" s="211" t="s">
        <v>32</v>
      </c>
      <c r="H86" s="211"/>
      <c r="I86" s="211"/>
      <c r="J86" s="211"/>
      <c r="K86" s="211"/>
      <c r="L86" s="211"/>
      <c r="M86" s="211"/>
      <c r="N86" s="211"/>
      <c r="O86" s="211"/>
      <c r="P86" s="211"/>
      <c r="Q86" s="211"/>
      <c r="R86" s="211"/>
      <c r="S86" s="211"/>
      <c r="T86" s="211"/>
      <c r="U86" s="211"/>
      <c r="V86" s="211"/>
      <c r="W86" s="211"/>
      <c r="X86" s="211"/>
      <c r="Y86" s="211"/>
      <c r="Z86" s="211"/>
      <c r="AA86" s="211"/>
      <c r="AB86" s="211"/>
      <c r="AC86" s="211"/>
      <c r="AD86" s="211"/>
      <c r="AE86" s="211"/>
      <c r="AF86" s="211"/>
      <c r="AG86" s="211"/>
      <c r="AH86" s="211"/>
      <c r="AI86" s="211"/>
      <c r="AJ86" s="211"/>
      <c r="AK86" s="184"/>
      <c r="AM86" s="142" t="b">
        <v>0</v>
      </c>
    </row>
    <row r="87" spans="2:66" ht="13.5" customHeight="1">
      <c r="B87" s="194"/>
      <c r="C87" s="195"/>
      <c r="D87" s="195"/>
      <c r="E87" s="195"/>
      <c r="F87" s="82"/>
      <c r="G87" s="212" t="s">
        <v>33</v>
      </c>
      <c r="H87" s="212"/>
      <c r="I87" s="212"/>
      <c r="J87" s="212"/>
      <c r="K87" s="212"/>
      <c r="L87" s="212"/>
      <c r="M87" s="212"/>
      <c r="N87" s="212"/>
      <c r="O87" s="212"/>
      <c r="P87" s="212"/>
      <c r="Q87" s="212"/>
      <c r="R87" s="212"/>
      <c r="S87" s="212"/>
      <c r="T87" s="212"/>
      <c r="U87" s="212"/>
      <c r="V87" s="212"/>
      <c r="W87" s="212"/>
      <c r="X87" s="212"/>
      <c r="Y87" s="212"/>
      <c r="Z87" s="212"/>
      <c r="AA87" s="212"/>
      <c r="AB87" s="212"/>
      <c r="AC87" s="212"/>
      <c r="AD87" s="212"/>
      <c r="AE87" s="212"/>
      <c r="AF87" s="212"/>
      <c r="AG87" s="212"/>
      <c r="AH87" s="212"/>
      <c r="AI87" s="212"/>
      <c r="AJ87" s="212"/>
      <c r="AK87" s="213"/>
      <c r="AM87" s="142" t="b">
        <v>0</v>
      </c>
    </row>
    <row r="88" spans="2:66" ht="13.5" customHeight="1">
      <c r="B88" s="188" t="s">
        <v>34</v>
      </c>
      <c r="C88" s="189"/>
      <c r="D88" s="189"/>
      <c r="E88" s="189"/>
      <c r="F88" s="83"/>
      <c r="G88" s="197" t="s">
        <v>35</v>
      </c>
      <c r="H88" s="197"/>
      <c r="I88" s="197"/>
      <c r="J88" s="197"/>
      <c r="K88" s="197"/>
      <c r="L88" s="197"/>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183"/>
      <c r="AM88" s="142" t="b">
        <v>0</v>
      </c>
    </row>
    <row r="89" spans="2:66" ht="25.5" customHeight="1">
      <c r="B89" s="191"/>
      <c r="C89" s="207"/>
      <c r="D89" s="207"/>
      <c r="E89" s="207"/>
      <c r="F89" s="79"/>
      <c r="G89" s="211" t="s">
        <v>36</v>
      </c>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181"/>
      <c r="AM89" s="142" t="b">
        <v>0</v>
      </c>
    </row>
    <row r="90" spans="2:66" ht="22.5" customHeight="1">
      <c r="B90" s="191"/>
      <c r="C90" s="207"/>
      <c r="D90" s="207"/>
      <c r="E90" s="207"/>
      <c r="F90" s="79"/>
      <c r="G90" s="211" t="s">
        <v>37</v>
      </c>
      <c r="H90" s="211"/>
      <c r="I90" s="211"/>
      <c r="J90" s="211"/>
      <c r="K90" s="211"/>
      <c r="L90" s="211"/>
      <c r="M90" s="211"/>
      <c r="N90" s="211"/>
      <c r="O90" s="211"/>
      <c r="P90" s="211"/>
      <c r="Q90" s="211"/>
      <c r="R90" s="211"/>
      <c r="S90" s="211"/>
      <c r="T90" s="211"/>
      <c r="U90" s="211"/>
      <c r="V90" s="211"/>
      <c r="W90" s="211"/>
      <c r="X90" s="211"/>
      <c r="Y90" s="211"/>
      <c r="Z90" s="211"/>
      <c r="AA90" s="211"/>
      <c r="AB90" s="211"/>
      <c r="AC90" s="211"/>
      <c r="AD90" s="211"/>
      <c r="AE90" s="211"/>
      <c r="AF90" s="211"/>
      <c r="AG90" s="211"/>
      <c r="AH90" s="211"/>
      <c r="AI90" s="211"/>
      <c r="AJ90" s="211"/>
      <c r="AK90" s="181"/>
      <c r="AM90" s="142" t="b">
        <v>0</v>
      </c>
    </row>
    <row r="91" spans="2:66" ht="14.25" customHeight="1">
      <c r="B91" s="194"/>
      <c r="C91" s="195"/>
      <c r="D91" s="195"/>
      <c r="E91" s="195"/>
      <c r="F91" s="82"/>
      <c r="G91" s="212" t="s">
        <v>38</v>
      </c>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185"/>
      <c r="AM91" s="142" t="b">
        <v>0</v>
      </c>
    </row>
    <row r="92" spans="2:66" ht="21.75" customHeight="1">
      <c r="B92" s="188" t="s">
        <v>39</v>
      </c>
      <c r="C92" s="189"/>
      <c r="D92" s="189"/>
      <c r="E92" s="189"/>
      <c r="F92" s="83"/>
      <c r="G92" s="197" t="s">
        <v>2024</v>
      </c>
      <c r="H92" s="197"/>
      <c r="I92" s="197"/>
      <c r="J92" s="197"/>
      <c r="K92" s="197"/>
      <c r="L92" s="197"/>
      <c r="M92" s="197"/>
      <c r="N92" s="197"/>
      <c r="O92" s="197"/>
      <c r="P92" s="197"/>
      <c r="Q92" s="197"/>
      <c r="R92" s="197"/>
      <c r="S92" s="197"/>
      <c r="T92" s="197"/>
      <c r="U92" s="197"/>
      <c r="V92" s="197"/>
      <c r="W92" s="197"/>
      <c r="X92" s="197"/>
      <c r="Y92" s="197"/>
      <c r="Z92" s="197"/>
      <c r="AA92" s="197"/>
      <c r="AB92" s="197"/>
      <c r="AC92" s="197"/>
      <c r="AD92" s="197"/>
      <c r="AE92" s="197"/>
      <c r="AF92" s="197"/>
      <c r="AG92" s="197"/>
      <c r="AH92" s="197"/>
      <c r="AI92" s="197"/>
      <c r="AJ92" s="197"/>
      <c r="AK92" s="198"/>
      <c r="AM92" s="142" t="b">
        <v>0</v>
      </c>
    </row>
    <row r="93" spans="2:66" ht="13.5" customHeight="1">
      <c r="B93" s="191"/>
      <c r="C93" s="207"/>
      <c r="D93" s="207"/>
      <c r="E93" s="207"/>
      <c r="F93" s="79"/>
      <c r="G93" s="211" t="s">
        <v>40</v>
      </c>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181"/>
      <c r="AM93" s="142" t="b">
        <v>0</v>
      </c>
    </row>
    <row r="94" spans="2:66" ht="15" customHeight="1">
      <c r="B94" s="191"/>
      <c r="C94" s="207"/>
      <c r="D94" s="207"/>
      <c r="E94" s="207"/>
      <c r="F94" s="79"/>
      <c r="G94" s="211" t="s">
        <v>2025</v>
      </c>
      <c r="H94" s="211"/>
      <c r="I94" s="211"/>
      <c r="J94" s="211"/>
      <c r="K94" s="211"/>
      <c r="L94" s="211"/>
      <c r="M94" s="211"/>
      <c r="N94" s="211"/>
      <c r="O94" s="211"/>
      <c r="P94" s="211"/>
      <c r="Q94" s="211"/>
      <c r="R94" s="211"/>
      <c r="S94" s="211"/>
      <c r="T94" s="211"/>
      <c r="U94" s="211"/>
      <c r="V94" s="211"/>
      <c r="W94" s="211"/>
      <c r="X94" s="211"/>
      <c r="Y94" s="211"/>
      <c r="Z94" s="211"/>
      <c r="AA94" s="211"/>
      <c r="AB94" s="211"/>
      <c r="AC94" s="211"/>
      <c r="AD94" s="211"/>
      <c r="AE94" s="211"/>
      <c r="AF94" s="211"/>
      <c r="AG94" s="211"/>
      <c r="AH94" s="211"/>
      <c r="AI94" s="211"/>
      <c r="AJ94" s="211"/>
      <c r="AK94" s="181"/>
      <c r="AM94" s="142" t="b">
        <v>0</v>
      </c>
      <c r="AN94" s="29"/>
      <c r="AP94" s="28"/>
      <c r="BN94" s="30"/>
    </row>
    <row r="95" spans="2:66" ht="14.25" customHeight="1" thickBot="1">
      <c r="B95" s="194"/>
      <c r="C95" s="195"/>
      <c r="D95" s="195"/>
      <c r="E95" s="195"/>
      <c r="F95" s="84"/>
      <c r="G95" s="261" t="s">
        <v>2026</v>
      </c>
      <c r="H95" s="261"/>
      <c r="I95" s="261"/>
      <c r="J95" s="261"/>
      <c r="K95" s="261"/>
      <c r="L95" s="261"/>
      <c r="M95" s="261"/>
      <c r="N95" s="261"/>
      <c r="O95" s="261"/>
      <c r="P95" s="261"/>
      <c r="Q95" s="261"/>
      <c r="R95" s="261"/>
      <c r="S95" s="261"/>
      <c r="T95" s="261"/>
      <c r="U95" s="261"/>
      <c r="V95" s="261"/>
      <c r="W95" s="261"/>
      <c r="X95" s="261"/>
      <c r="Y95" s="261"/>
      <c r="Z95" s="261"/>
      <c r="AA95" s="261"/>
      <c r="AB95" s="261"/>
      <c r="AC95" s="261"/>
      <c r="AD95" s="261"/>
      <c r="AE95" s="261"/>
      <c r="AF95" s="261"/>
      <c r="AG95" s="261"/>
      <c r="AH95" s="261"/>
      <c r="AI95" s="261"/>
      <c r="AJ95" s="261"/>
      <c r="AK95" s="186"/>
      <c r="AM95" s="142" t="b">
        <v>0</v>
      </c>
      <c r="AN95" s="29"/>
      <c r="AP95" s="28"/>
      <c r="BN95" s="30"/>
    </row>
    <row r="96" spans="2:66" ht="6" customHeight="1" thickBot="1"/>
    <row r="97" spans="2:31" ht="27.75" customHeight="1">
      <c r="B97" s="400" t="s">
        <v>1952</v>
      </c>
      <c r="C97" s="401"/>
      <c r="D97" s="401"/>
      <c r="E97" s="401"/>
      <c r="F97" s="401"/>
      <c r="G97" s="401"/>
      <c r="H97" s="401"/>
      <c r="I97" s="401"/>
      <c r="J97" s="401"/>
      <c r="K97" s="401"/>
      <c r="L97" s="401"/>
      <c r="M97" s="401"/>
      <c r="N97" s="401"/>
      <c r="O97" s="401"/>
      <c r="P97" s="401"/>
      <c r="Q97" s="401"/>
      <c r="R97" s="401"/>
      <c r="S97" s="401"/>
      <c r="T97" s="401"/>
      <c r="U97" s="401"/>
      <c r="V97" s="401"/>
      <c r="W97" s="402"/>
    </row>
    <row r="98" spans="2:31" ht="27" customHeight="1">
      <c r="B98" s="85"/>
      <c r="C98" s="86"/>
      <c r="D98" s="388" t="s">
        <v>1945</v>
      </c>
      <c r="E98" s="388"/>
      <c r="F98" s="26">
        <v>6</v>
      </c>
      <c r="G98" s="87" t="s">
        <v>1939</v>
      </c>
      <c r="H98" s="26">
        <v>4</v>
      </c>
      <c r="I98" s="87" t="s">
        <v>1938</v>
      </c>
      <c r="J98" s="388" t="s">
        <v>1946</v>
      </c>
      <c r="K98" s="388"/>
      <c r="L98" s="388"/>
      <c r="M98" s="26">
        <v>7</v>
      </c>
      <c r="N98" s="87" t="s">
        <v>1939</v>
      </c>
      <c r="O98" s="26">
        <v>3</v>
      </c>
      <c r="P98" s="87" t="s">
        <v>1938</v>
      </c>
      <c r="Q98" s="88" t="s">
        <v>1943</v>
      </c>
      <c r="R98" s="88">
        <f>(M98*12+O98)-(F98*12+H98)+1</f>
        <v>12</v>
      </c>
      <c r="S98" s="389" t="s">
        <v>1942</v>
      </c>
      <c r="T98" s="389"/>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55"/>
      <c r="C102" s="256"/>
      <c r="D102" s="256"/>
      <c r="E102" s="371" t="str">
        <f>IF(H98=4,"R6.4～R6.5の処遇加算等の区分",IF(H98=5,"R6.5の処遇加算等の区分",""))</f>
        <v>R6.4～R6.5の処遇加算等の区分</v>
      </c>
      <c r="F102" s="371"/>
      <c r="G102" s="371"/>
      <c r="H102" s="371"/>
      <c r="I102" s="371"/>
      <c r="J102" s="371"/>
      <c r="K102" s="371"/>
      <c r="L102" s="371"/>
      <c r="M102" s="371"/>
      <c r="N102" s="371"/>
      <c r="O102" s="371"/>
      <c r="P102" s="371"/>
      <c r="Q102" s="371"/>
      <c r="R102" s="371"/>
      <c r="S102" s="371"/>
      <c r="T102" s="371"/>
      <c r="U102" s="371"/>
      <c r="V102" s="371"/>
      <c r="W102" s="371"/>
      <c r="X102" s="372"/>
      <c r="Y102" s="373" t="str">
        <f>IF(OR(H98=4,H98=5),"R6.6以降の新加算の区分","R"&amp;F98&amp;"."&amp;H98&amp;"以降の新加算の区分")</f>
        <v>R6.6以降の新加算の区分</v>
      </c>
      <c r="Z102" s="373"/>
      <c r="AA102" s="373"/>
      <c r="AB102" s="373"/>
      <c r="AC102" s="373"/>
      <c r="AD102" s="373"/>
      <c r="AE102" s="373"/>
    </row>
    <row r="103" spans="2:31">
      <c r="B103" s="255" t="s">
        <v>1894</v>
      </c>
      <c r="C103" s="256"/>
      <c r="D103" s="256"/>
      <c r="E103" s="384" t="str">
        <f>I8</f>
        <v/>
      </c>
      <c r="F103" s="385"/>
      <c r="G103" s="385"/>
      <c r="H103" s="385"/>
      <c r="I103" s="386"/>
      <c r="J103" s="374" t="str">
        <f>M8</f>
        <v/>
      </c>
      <c r="K103" s="374"/>
      <c r="L103" s="374"/>
      <c r="M103" s="374"/>
      <c r="N103" s="374"/>
      <c r="O103" s="374" t="str">
        <f>Q8</f>
        <v/>
      </c>
      <c r="P103" s="374"/>
      <c r="Q103" s="374"/>
      <c r="R103" s="374"/>
      <c r="S103" s="375"/>
      <c r="T103" s="376" t="s">
        <v>1873</v>
      </c>
      <c r="U103" s="377"/>
      <c r="V103" s="377"/>
      <c r="W103" s="377"/>
      <c r="X103" s="378"/>
      <c r="Y103" s="380" t="str">
        <f>IFERROR(IF(AM8=1,"新加算Ⅲ",IF(AM8=2,"新加算Ⅳ","")),"")</f>
        <v/>
      </c>
      <c r="Z103" s="381"/>
      <c r="AA103" s="381"/>
      <c r="AB103" s="381"/>
      <c r="AC103" s="381"/>
      <c r="AD103" s="381"/>
      <c r="AE103" s="382"/>
    </row>
    <row r="104" spans="2:31" ht="15" customHeight="1" thickBot="1">
      <c r="B104" s="255" t="s">
        <v>1892</v>
      </c>
      <c r="C104" s="256"/>
      <c r="D104" s="256"/>
      <c r="E104" s="266" t="str">
        <f>I9</f>
        <v/>
      </c>
      <c r="F104" s="267"/>
      <c r="G104" s="267"/>
      <c r="H104" s="267"/>
      <c r="I104" s="268"/>
      <c r="J104" s="257" t="str">
        <f>M9</f>
        <v/>
      </c>
      <c r="K104" s="257"/>
      <c r="L104" s="257"/>
      <c r="M104" s="257"/>
      <c r="N104" s="257"/>
      <c r="O104" s="257" t="str">
        <f>Q9</f>
        <v/>
      </c>
      <c r="P104" s="257"/>
      <c r="Q104" s="257"/>
      <c r="R104" s="257"/>
      <c r="S104" s="258"/>
      <c r="T104" s="259">
        <f>U9</f>
        <v>0</v>
      </c>
      <c r="U104" s="259"/>
      <c r="V104" s="259"/>
      <c r="W104" s="259"/>
      <c r="X104" s="259"/>
      <c r="Y104" s="379" t="str">
        <f>IFERROR(IF(AM8=1,Y9,IF(AM8=2,AC9,"")),"")</f>
        <v/>
      </c>
      <c r="Z104" s="268"/>
      <c r="AA104" s="268"/>
      <c r="AB104" s="257"/>
      <c r="AC104" s="257"/>
      <c r="AD104" s="257"/>
      <c r="AE104" s="258"/>
    </row>
    <row r="105" spans="2:31">
      <c r="B105" s="249" t="s">
        <v>1893</v>
      </c>
      <c r="C105" s="250"/>
      <c r="D105" s="251"/>
      <c r="E105" s="262" t="str">
        <f>IFERROR(ROUNDDOWN(ROUND(T5*I9,0),0)*W108,"")</f>
        <v/>
      </c>
      <c r="F105" s="263"/>
      <c r="G105" s="263"/>
      <c r="H105" s="263"/>
      <c r="I105" s="96" t="s">
        <v>1891</v>
      </c>
      <c r="J105" s="264" t="str">
        <f>IFERROR(ROUNDDOWN(ROUND(T5*M9,0),0)*W108,"")</f>
        <v/>
      </c>
      <c r="K105" s="265"/>
      <c r="L105" s="265"/>
      <c r="M105" s="265"/>
      <c r="N105" s="187" t="s">
        <v>1891</v>
      </c>
      <c r="O105" s="264" t="str">
        <f>IFERROR(ROUNDDOWN(ROUND(T5*Q9,0),0)*W108,"")</f>
        <v/>
      </c>
      <c r="P105" s="265"/>
      <c r="Q105" s="265"/>
      <c r="R105" s="265"/>
      <c r="S105" s="97" t="s">
        <v>1891</v>
      </c>
      <c r="T105" s="383">
        <f>IFERROR(SUM(E105,J105,O105),"")</f>
        <v>0</v>
      </c>
      <c r="U105" s="383"/>
      <c r="V105" s="383"/>
      <c r="W105" s="383"/>
      <c r="X105" s="98" t="s">
        <v>1891</v>
      </c>
      <c r="Y105" s="369" t="str">
        <f>IFERROR(IF(AM8=1,ROUNDDOWN(ROUND(T5*Y9,0),0)*AD108,IF(AM8=2,ROUNDDOWN(ROUND(T5*AC9,0),0)*AD108,"")),"")</f>
        <v/>
      </c>
      <c r="Z105" s="370"/>
      <c r="AA105" s="370"/>
      <c r="AB105" s="370"/>
      <c r="AC105" s="370"/>
      <c r="AD105" s="370"/>
      <c r="AE105" s="99" t="s">
        <v>1891</v>
      </c>
    </row>
    <row r="106" spans="2:31">
      <c r="B106" s="252"/>
      <c r="C106" s="253"/>
      <c r="D106" s="254"/>
      <c r="E106" s="248" t="str">
        <f>IFERROR("("&amp;TEXT(E105/W108,"#,##0円")&amp;"/月)","")</f>
        <v/>
      </c>
      <c r="F106" s="260"/>
      <c r="G106" s="260"/>
      <c r="H106" s="260"/>
      <c r="I106" s="246"/>
      <c r="J106" s="247" t="str">
        <f>IFERROR("("&amp;TEXT(J105/W108,"#,##0円")&amp;"/月)","")</f>
        <v/>
      </c>
      <c r="K106" s="247"/>
      <c r="L106" s="247"/>
      <c r="M106" s="247"/>
      <c r="N106" s="247"/>
      <c r="O106" s="247" t="str">
        <f>IFERROR("("&amp;TEXT(O105/W108,"#,##0円")&amp;"/月)","")</f>
        <v/>
      </c>
      <c r="P106" s="247"/>
      <c r="Q106" s="247"/>
      <c r="R106" s="247"/>
      <c r="S106" s="247"/>
      <c r="T106" s="246" t="str">
        <f>IFERROR("("&amp;TEXT(T105/W108,"#,##0円")&amp;"/月)","")</f>
        <v>(0円/月)</v>
      </c>
      <c r="U106" s="247"/>
      <c r="V106" s="247"/>
      <c r="W106" s="247"/>
      <c r="X106" s="248"/>
      <c r="Y106" s="247" t="str">
        <f>IFERROR("("&amp;TEXT(Y105/AD108,"#,##0円")&amp;"/月)","")</f>
        <v/>
      </c>
      <c r="Z106" s="247"/>
      <c r="AA106" s="247"/>
      <c r="AB106" s="247"/>
      <c r="AC106" s="247"/>
      <c r="AD106" s="247"/>
      <c r="AE106" s="247"/>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pageMargins left="0.70866141732283472" right="0.70866141732283472" top="0.74803149606299213" bottom="0.74803149606299213" header="0.31496062992125984" footer="0.31496062992125984"/>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60960</xdr:colOff>
                    <xdr:row>48</xdr:row>
                    <xdr:rowOff>30480</xdr:rowOff>
                  </from>
                  <to>
                    <xdr:col>1</xdr:col>
                    <xdr:colOff>259080</xdr:colOff>
                    <xdr:row>48</xdr:row>
                    <xdr:rowOff>274320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60960</xdr:colOff>
                    <xdr:row>49</xdr:row>
                    <xdr:rowOff>30480</xdr:rowOff>
                  </from>
                  <to>
                    <xdr:col>1</xdr:col>
                    <xdr:colOff>259080</xdr:colOff>
                    <xdr:row>49</xdr:row>
                    <xdr:rowOff>274320</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144780</xdr:colOff>
                    <xdr:row>6</xdr:row>
                    <xdr:rowOff>281940</xdr:rowOff>
                  </from>
                  <to>
                    <xdr:col>25</xdr:col>
                    <xdr:colOff>121920</xdr:colOff>
                    <xdr:row>8</xdr:row>
                    <xdr:rowOff>22860</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137160</xdr:colOff>
                    <xdr:row>6</xdr:row>
                    <xdr:rowOff>281940</xdr:rowOff>
                  </from>
                  <to>
                    <xdr:col>29</xdr:col>
                    <xdr:colOff>129540</xdr:colOff>
                    <xdr:row>8</xdr:row>
                    <xdr:rowOff>22860</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45720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129540</xdr:colOff>
                    <xdr:row>27</xdr:row>
                    <xdr:rowOff>137160</xdr:rowOff>
                  </from>
                  <to>
                    <xdr:col>4</xdr:col>
                    <xdr:colOff>7620</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137160</xdr:colOff>
                    <xdr:row>28</xdr:row>
                    <xdr:rowOff>129540</xdr:rowOff>
                  </from>
                  <to>
                    <xdr:col>4</xdr:col>
                    <xdr:colOff>7620</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68580</xdr:colOff>
                    <xdr:row>27</xdr:row>
                    <xdr:rowOff>76200</xdr:rowOff>
                  </from>
                  <to>
                    <xdr:col>4</xdr:col>
                    <xdr:colOff>106680</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137160</xdr:colOff>
                    <xdr:row>31</xdr:row>
                    <xdr:rowOff>137160</xdr:rowOff>
                  </from>
                  <to>
                    <xdr:col>4</xdr:col>
                    <xdr:colOff>60960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137160</xdr:colOff>
                    <xdr:row>32</xdr:row>
                    <xdr:rowOff>121920</xdr:rowOff>
                  </from>
                  <to>
                    <xdr:col>4</xdr:col>
                    <xdr:colOff>60960</xdr:colOff>
                    <xdr:row>34</xdr:row>
                    <xdr:rowOff>30480</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30480</xdr:colOff>
                    <xdr:row>31</xdr:row>
                    <xdr:rowOff>68580</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137160</xdr:colOff>
                    <xdr:row>37</xdr:row>
                    <xdr:rowOff>129540</xdr:rowOff>
                  </from>
                  <to>
                    <xdr:col>4</xdr:col>
                    <xdr:colOff>60960</xdr:colOff>
                    <xdr:row>39</xdr:row>
                    <xdr:rowOff>30480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137160</xdr:colOff>
                    <xdr:row>38</xdr:row>
                    <xdr:rowOff>129540</xdr:rowOff>
                  </from>
                  <to>
                    <xdr:col>4</xdr:col>
                    <xdr:colOff>60960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68580</xdr:colOff>
                    <xdr:row>37</xdr:row>
                    <xdr:rowOff>45720</xdr:rowOff>
                  </from>
                  <to>
                    <xdr:col>5</xdr:col>
                    <xdr:colOff>0</xdr:colOff>
                    <xdr:row>41</xdr:row>
                    <xdr:rowOff>68580</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137160</xdr:colOff>
                    <xdr:row>41</xdr:row>
                    <xdr:rowOff>121920</xdr:rowOff>
                  </from>
                  <to>
                    <xdr:col>4</xdr:col>
                    <xdr:colOff>15240</xdr:colOff>
                    <xdr:row>43</xdr:row>
                    <xdr:rowOff>30480</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137160</xdr:colOff>
                    <xdr:row>42</xdr:row>
                    <xdr:rowOff>121920</xdr:rowOff>
                  </from>
                  <to>
                    <xdr:col>4</xdr:col>
                    <xdr:colOff>7620</xdr:colOff>
                    <xdr:row>44</xdr:row>
                    <xdr:rowOff>30480</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68580</xdr:colOff>
                    <xdr:row>41</xdr:row>
                    <xdr:rowOff>76200</xdr:rowOff>
                  </from>
                  <to>
                    <xdr:col>4</xdr:col>
                    <xdr:colOff>106680</xdr:colOff>
                    <xdr:row>45</xdr:row>
                    <xdr:rowOff>68580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60960</xdr:colOff>
                    <xdr:row>49</xdr:row>
                    <xdr:rowOff>297180</xdr:rowOff>
                  </from>
                  <to>
                    <xdr:col>1</xdr:col>
                    <xdr:colOff>259080</xdr:colOff>
                    <xdr:row>51</xdr:row>
                    <xdr:rowOff>30480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60960</xdr:colOff>
                    <xdr:row>50</xdr:row>
                    <xdr:rowOff>175260</xdr:rowOff>
                  </from>
                  <to>
                    <xdr:col>1</xdr:col>
                    <xdr:colOff>259080</xdr:colOff>
                    <xdr:row>52</xdr:row>
                    <xdr:rowOff>22860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137160</xdr:colOff>
                    <xdr:row>69</xdr:row>
                    <xdr:rowOff>152400</xdr:rowOff>
                  </from>
                  <to>
                    <xdr:col>6</xdr:col>
                    <xdr:colOff>22860</xdr:colOff>
                    <xdr:row>71</xdr:row>
                    <xdr:rowOff>22860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137160</xdr:colOff>
                    <xdr:row>70</xdr:row>
                    <xdr:rowOff>137160</xdr:rowOff>
                  </from>
                  <to>
                    <xdr:col>6</xdr:col>
                    <xdr:colOff>22860</xdr:colOff>
                    <xdr:row>72</xdr:row>
                    <xdr:rowOff>22860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121920</xdr:colOff>
                    <xdr:row>71</xdr:row>
                    <xdr:rowOff>160020</xdr:rowOff>
                  </from>
                  <to>
                    <xdr:col>6</xdr:col>
                    <xdr:colOff>7620</xdr:colOff>
                    <xdr:row>73</xdr:row>
                    <xdr:rowOff>7620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137160</xdr:colOff>
                    <xdr:row>72</xdr:row>
                    <xdr:rowOff>152400</xdr:rowOff>
                  </from>
                  <to>
                    <xdr:col>6</xdr:col>
                    <xdr:colOff>22860</xdr:colOff>
                    <xdr:row>74</xdr:row>
                    <xdr:rowOff>22860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137160</xdr:colOff>
                    <xdr:row>74</xdr:row>
                    <xdr:rowOff>99060</xdr:rowOff>
                  </from>
                  <to>
                    <xdr:col>6</xdr:col>
                    <xdr:colOff>22860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137160</xdr:colOff>
                    <xdr:row>74</xdr:row>
                    <xdr:rowOff>381000</xdr:rowOff>
                  </from>
                  <to>
                    <xdr:col>6</xdr:col>
                    <xdr:colOff>22860</xdr:colOff>
                    <xdr:row>76</xdr:row>
                    <xdr:rowOff>22860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137160</xdr:colOff>
                    <xdr:row>75</xdr:row>
                    <xdr:rowOff>144780</xdr:rowOff>
                  </from>
                  <to>
                    <xdr:col>6</xdr:col>
                    <xdr:colOff>22860</xdr:colOff>
                    <xdr:row>77</xdr:row>
                    <xdr:rowOff>22860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137160</xdr:colOff>
                    <xdr:row>76</xdr:row>
                    <xdr:rowOff>137160</xdr:rowOff>
                  </from>
                  <to>
                    <xdr:col>6</xdr:col>
                    <xdr:colOff>22860</xdr:colOff>
                    <xdr:row>78</xdr:row>
                    <xdr:rowOff>22860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137160</xdr:colOff>
                    <xdr:row>77</xdr:row>
                    <xdr:rowOff>152400</xdr:rowOff>
                  </from>
                  <to>
                    <xdr:col>6</xdr:col>
                    <xdr:colOff>22860</xdr:colOff>
                    <xdr:row>79</xdr:row>
                    <xdr:rowOff>30480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137160</xdr:colOff>
                    <xdr:row>79</xdr:row>
                    <xdr:rowOff>68580</xdr:rowOff>
                  </from>
                  <to>
                    <xdr:col>6</xdr:col>
                    <xdr:colOff>22860</xdr:colOff>
                    <xdr:row>79</xdr:row>
                    <xdr:rowOff>274320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137160</xdr:colOff>
                    <xdr:row>79</xdr:row>
                    <xdr:rowOff>312420</xdr:rowOff>
                  </from>
                  <to>
                    <xdr:col>6</xdr:col>
                    <xdr:colOff>22860</xdr:colOff>
                    <xdr:row>81</xdr:row>
                    <xdr:rowOff>30480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137160</xdr:colOff>
                    <xdr:row>80</xdr:row>
                    <xdr:rowOff>152400</xdr:rowOff>
                  </from>
                  <to>
                    <xdr:col>6</xdr:col>
                    <xdr:colOff>22860</xdr:colOff>
                    <xdr:row>82</xdr:row>
                    <xdr:rowOff>30480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137160</xdr:colOff>
                    <xdr:row>83</xdr:row>
                    <xdr:rowOff>45720</xdr:rowOff>
                  </from>
                  <to>
                    <xdr:col>6</xdr:col>
                    <xdr:colOff>22860</xdr:colOff>
                    <xdr:row>83</xdr:row>
                    <xdr:rowOff>259080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137160</xdr:colOff>
                    <xdr:row>84</xdr:row>
                    <xdr:rowOff>68580</xdr:rowOff>
                  </from>
                  <to>
                    <xdr:col>6</xdr:col>
                    <xdr:colOff>22860</xdr:colOff>
                    <xdr:row>84</xdr:row>
                    <xdr:rowOff>274320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137160</xdr:colOff>
                    <xdr:row>84</xdr:row>
                    <xdr:rowOff>274320</xdr:rowOff>
                  </from>
                  <to>
                    <xdr:col>6</xdr:col>
                    <xdr:colOff>22860</xdr:colOff>
                    <xdr:row>86</xdr:row>
                    <xdr:rowOff>38100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137160</xdr:colOff>
                    <xdr:row>85</xdr:row>
                    <xdr:rowOff>144780</xdr:rowOff>
                  </from>
                  <to>
                    <xdr:col>6</xdr:col>
                    <xdr:colOff>22860</xdr:colOff>
                    <xdr:row>87</xdr:row>
                    <xdr:rowOff>30480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137160</xdr:colOff>
                    <xdr:row>86</xdr:row>
                    <xdr:rowOff>160020</xdr:rowOff>
                  </from>
                  <to>
                    <xdr:col>6</xdr:col>
                    <xdr:colOff>22860</xdr:colOff>
                    <xdr:row>88</xdr:row>
                    <xdr:rowOff>30480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137160</xdr:colOff>
                    <xdr:row>88</xdr:row>
                    <xdr:rowOff>45720</xdr:rowOff>
                  </from>
                  <to>
                    <xdr:col>6</xdr:col>
                    <xdr:colOff>22860</xdr:colOff>
                    <xdr:row>88</xdr:row>
                    <xdr:rowOff>259080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137160</xdr:colOff>
                    <xdr:row>88</xdr:row>
                    <xdr:rowOff>289560</xdr:rowOff>
                  </from>
                  <to>
                    <xdr:col>6</xdr:col>
                    <xdr:colOff>22860</xdr:colOff>
                    <xdr:row>89</xdr:row>
                    <xdr:rowOff>190500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144780</xdr:colOff>
                    <xdr:row>89</xdr:row>
                    <xdr:rowOff>144780</xdr:rowOff>
                  </from>
                  <to>
                    <xdr:col>6</xdr:col>
                    <xdr:colOff>30480</xdr:colOff>
                    <xdr:row>90</xdr:row>
                    <xdr:rowOff>83820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137160</xdr:colOff>
                    <xdr:row>91</xdr:row>
                    <xdr:rowOff>38100</xdr:rowOff>
                  </from>
                  <to>
                    <xdr:col>6</xdr:col>
                    <xdr:colOff>22860</xdr:colOff>
                    <xdr:row>91</xdr:row>
                    <xdr:rowOff>259080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137160</xdr:colOff>
                    <xdr:row>91</xdr:row>
                    <xdr:rowOff>266700</xdr:rowOff>
                  </from>
                  <to>
                    <xdr:col>6</xdr:col>
                    <xdr:colOff>22860</xdr:colOff>
                    <xdr:row>93</xdr:row>
                    <xdr:rowOff>45720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137160</xdr:colOff>
                    <xdr:row>92</xdr:row>
                    <xdr:rowOff>144780</xdr:rowOff>
                  </from>
                  <to>
                    <xdr:col>6</xdr:col>
                    <xdr:colOff>22860</xdr:colOff>
                    <xdr:row>94</xdr:row>
                    <xdr:rowOff>7620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137160</xdr:colOff>
                    <xdr:row>93</xdr:row>
                    <xdr:rowOff>144780</xdr:rowOff>
                  </from>
                  <to>
                    <xdr:col>6</xdr:col>
                    <xdr:colOff>22860</xdr:colOff>
                    <xdr:row>95</xdr:row>
                    <xdr:rowOff>7620</xdr:rowOff>
                  </to>
                </anchor>
              </controlPr>
            </control>
          </mc:Choice>
        </mc:AlternateContent>
        <mc:AlternateContent xmlns:mc="http://schemas.openxmlformats.org/markup-compatibility/2006">
          <mc:Choice Requires="x14">
            <control shapeId="1135" r:id="rId47" name="Check Box 111">
              <controlPr defaultSize="0" autoFill="0" autoLine="0" autoPict="0">
                <anchor moveWithCells="1">
                  <from>
                    <xdr:col>4</xdr:col>
                    <xdr:colOff>137160</xdr:colOff>
                    <xdr:row>81</xdr:row>
                    <xdr:rowOff>152400</xdr:rowOff>
                  </from>
                  <to>
                    <xdr:col>6</xdr:col>
                    <xdr:colOff>22860</xdr:colOff>
                    <xdr:row>83</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view="pageBreakPreview" topLeftCell="A79" zoomScale="110" zoomScaleNormal="46" zoomScaleSheetLayoutView="110" workbookViewId="0">
      <selection activeCell="AK16" sqref="AK16:AK17"/>
    </sheetView>
  </sheetViews>
  <sheetFormatPr defaultColWidth="9" defaultRowHeight="13.2"/>
  <cols>
    <col min="1" max="1" width="1.09765625" style="28" customWidth="1"/>
    <col min="2" max="2" width="3.59765625" style="28" customWidth="1"/>
    <col min="3" max="37" width="2.09765625" style="28" customWidth="1"/>
    <col min="38" max="38" width="1.59765625" style="28" customWidth="1"/>
    <col min="39" max="39" width="5.8984375" style="28" customWidth="1"/>
    <col min="40" max="92" width="2.09765625" style="28" customWidth="1"/>
    <col min="93" max="93" width="4" style="28" customWidth="1"/>
    <col min="94" max="16384" width="9" style="28"/>
  </cols>
  <sheetData>
    <row r="1" spans="2:40" ht="18" customHeight="1">
      <c r="B1" s="27" t="s">
        <v>1890</v>
      </c>
      <c r="Q1" s="27"/>
      <c r="R1" s="27"/>
      <c r="S1" s="27"/>
      <c r="T1" s="27"/>
      <c r="AB1" s="409" t="s">
        <v>0</v>
      </c>
      <c r="AC1" s="409"/>
      <c r="AD1" s="409"/>
      <c r="AE1" s="484" t="str">
        <f>IF('別紙様式7-1（計画書）'!AD1="","",'別紙様式7-1（計画書）'!AD1)</f>
        <v/>
      </c>
      <c r="AF1" s="484"/>
      <c r="AG1" s="484"/>
      <c r="AH1" s="484"/>
      <c r="AI1" s="484"/>
      <c r="AJ1" s="484"/>
      <c r="AK1" s="484"/>
    </row>
    <row r="2" spans="2:40" ht="24" customHeight="1">
      <c r="B2" s="399" t="s">
        <v>2017</v>
      </c>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411" t="s">
        <v>2018</v>
      </c>
      <c r="C4" s="411"/>
      <c r="D4" s="411"/>
      <c r="E4" s="411"/>
      <c r="F4" s="411"/>
      <c r="G4" s="285" t="s">
        <v>2</v>
      </c>
      <c r="H4" s="285"/>
      <c r="I4" s="285"/>
      <c r="J4" s="285"/>
      <c r="K4" s="285"/>
      <c r="L4" s="285"/>
      <c r="M4" s="285"/>
      <c r="N4" s="275" t="s">
        <v>3</v>
      </c>
      <c r="O4" s="275"/>
      <c r="P4" s="275"/>
      <c r="Q4" s="275"/>
      <c r="R4" s="275"/>
      <c r="S4" s="275"/>
      <c r="T4" s="255" t="s">
        <v>5</v>
      </c>
      <c r="U4" s="256"/>
      <c r="V4" s="256"/>
      <c r="W4" s="256"/>
      <c r="X4" s="256"/>
      <c r="Y4" s="256"/>
      <c r="Z4" s="256"/>
      <c r="AA4" s="256"/>
      <c r="AB4" s="422"/>
      <c r="AC4" s="275" t="s">
        <v>4</v>
      </c>
      <c r="AD4" s="275"/>
      <c r="AE4" s="275"/>
      <c r="AF4" s="275"/>
      <c r="AG4" s="275"/>
      <c r="AH4" s="275"/>
      <c r="AI4" s="275"/>
      <c r="AJ4" s="275"/>
      <c r="AK4" s="275"/>
      <c r="AN4" s="102"/>
    </row>
    <row r="5" spans="2:40" ht="21.75" customHeight="1">
      <c r="B5" s="484" t="str">
        <f>IF('別紙様式7-1（計画書）'!B5="","",'別紙様式7-1（計画書）'!B5)</f>
        <v/>
      </c>
      <c r="C5" s="484"/>
      <c r="D5" s="484"/>
      <c r="E5" s="484"/>
      <c r="F5" s="484"/>
      <c r="G5" s="482" t="str">
        <f>IF('別紙様式7-1（計画書）'!G5="","",'別紙様式7-1（計画書）'!G5)</f>
        <v/>
      </c>
      <c r="H5" s="482"/>
      <c r="I5" s="482"/>
      <c r="J5" s="482"/>
      <c r="K5" s="482"/>
      <c r="L5" s="482"/>
      <c r="M5" s="482"/>
      <c r="N5" s="483" t="str">
        <f>IF('別紙様式7-1（計画書）'!N5="","",'別紙様式7-1（計画書）'!N5)</f>
        <v/>
      </c>
      <c r="O5" s="483"/>
      <c r="P5" s="483"/>
      <c r="Q5" s="483" t="str">
        <f>IF('別紙様式7-1（計画書）'!Q5="","",'別紙様式7-1（計画書）'!Q5)</f>
        <v/>
      </c>
      <c r="R5" s="483"/>
      <c r="S5" s="483"/>
      <c r="T5" s="485" t="str">
        <f>IF('別紙様式7-1（計画書）'!AC5="","",'別紙様式7-1（計画書）'!AC5)</f>
        <v/>
      </c>
      <c r="U5" s="486"/>
      <c r="V5" s="486"/>
      <c r="W5" s="486"/>
      <c r="X5" s="486"/>
      <c r="Y5" s="486"/>
      <c r="Z5" s="486"/>
      <c r="AA5" s="486"/>
      <c r="AB5" s="487"/>
      <c r="AC5" s="485" t="str">
        <f>IF('別紙様式7-1（計画書）'!B8="","",'別紙様式7-1（計画書）'!B8)</f>
        <v/>
      </c>
      <c r="AD5" s="486"/>
      <c r="AE5" s="486"/>
      <c r="AF5" s="486"/>
      <c r="AG5" s="486"/>
      <c r="AH5" s="486"/>
      <c r="AI5" s="486"/>
      <c r="AJ5" s="486"/>
      <c r="AK5" s="487"/>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3"/>
      <c r="C7" s="464"/>
      <c r="D7" s="465"/>
      <c r="E7" s="462" t="s">
        <v>1900</v>
      </c>
      <c r="F7" s="462"/>
      <c r="G7" s="462"/>
      <c r="H7" s="462"/>
      <c r="I7" s="462"/>
      <c r="J7" s="462"/>
      <c r="K7" s="462"/>
      <c r="L7" s="462"/>
      <c r="M7" s="462"/>
      <c r="N7" s="462"/>
      <c r="O7" s="462"/>
      <c r="P7" s="462"/>
      <c r="Q7" s="462"/>
      <c r="R7" s="462"/>
      <c r="S7" s="462"/>
      <c r="T7" s="462"/>
      <c r="U7" s="462" t="s">
        <v>1901</v>
      </c>
      <c r="V7" s="462"/>
      <c r="W7" s="462"/>
      <c r="X7" s="462"/>
      <c r="Y7" s="462"/>
      <c r="Z7" s="462"/>
      <c r="AD7" s="36"/>
      <c r="AE7" s="36"/>
      <c r="AF7" s="36"/>
      <c r="AG7" s="36"/>
      <c r="AH7" s="36"/>
      <c r="AI7" s="36"/>
      <c r="AJ7" s="36"/>
      <c r="AK7" s="36"/>
      <c r="AL7" s="27"/>
    </row>
    <row r="8" spans="2:40" s="34" customFormat="1" ht="23.25" customHeight="1" thickBot="1">
      <c r="B8" s="466"/>
      <c r="C8" s="467"/>
      <c r="D8" s="468"/>
      <c r="E8" s="472" t="s">
        <v>1948</v>
      </c>
      <c r="F8" s="473"/>
      <c r="G8" s="473"/>
      <c r="H8" s="473"/>
      <c r="I8" s="473"/>
      <c r="J8" s="473"/>
      <c r="K8" s="473"/>
      <c r="L8" s="473"/>
      <c r="M8" s="473"/>
      <c r="N8" s="473"/>
      <c r="O8" s="473"/>
      <c r="P8" s="473"/>
      <c r="Q8" s="409"/>
      <c r="R8" s="409"/>
      <c r="S8" s="409"/>
      <c r="T8" s="409"/>
      <c r="U8" s="472" t="s">
        <v>1949</v>
      </c>
      <c r="V8" s="472"/>
      <c r="W8" s="472"/>
      <c r="X8" s="472"/>
      <c r="Y8" s="472"/>
      <c r="Z8" s="472"/>
      <c r="AM8" s="28"/>
      <c r="AN8" s="28"/>
    </row>
    <row r="9" spans="2:40" ht="16.5" customHeight="1" thickBot="1">
      <c r="B9" s="255" t="s">
        <v>1894</v>
      </c>
      <c r="C9" s="256"/>
      <c r="D9" s="471"/>
      <c r="E9" s="474" t="str">
        <f>IF('別紙様式7-1（計画書）'!I8="","",'別紙様式7-1（計画書）'!I8)</f>
        <v/>
      </c>
      <c r="F9" s="475"/>
      <c r="G9" s="475"/>
      <c r="H9" s="476"/>
      <c r="I9" s="477" t="str">
        <f>IF('別紙様式7-1（計画書）'!M8="","",'別紙様式7-1（計画書）'!M8)</f>
        <v/>
      </c>
      <c r="J9" s="475"/>
      <c r="K9" s="475"/>
      <c r="L9" s="476"/>
      <c r="M9" s="477" t="str">
        <f>IF('別紙様式7-1（計画書）'!Q8="","",'別紙様式7-1（計画書）'!Q8)</f>
        <v/>
      </c>
      <c r="N9" s="475"/>
      <c r="O9" s="475"/>
      <c r="P9" s="478"/>
      <c r="Q9" s="479" t="s">
        <v>1873</v>
      </c>
      <c r="R9" s="480"/>
      <c r="S9" s="480"/>
      <c r="T9" s="481"/>
      <c r="U9" s="488" t="str">
        <f>IFERROR(IF('別紙様式7-1（計画書）'!AM8=1,"新加算Ⅲ",IF('別紙様式7-1（計画書）'!AM8=2,"新加算Ⅳ","")),"")</f>
        <v/>
      </c>
      <c r="V9" s="489"/>
      <c r="W9" s="489"/>
      <c r="X9" s="489"/>
      <c r="Y9" s="489"/>
      <c r="Z9" s="490"/>
      <c r="AC9" s="34"/>
    </row>
    <row r="10" spans="2:40" ht="22.5" customHeight="1" thickBot="1">
      <c r="B10" s="255" t="s">
        <v>1898</v>
      </c>
      <c r="C10" s="256"/>
      <c r="D10" s="471"/>
      <c r="E10" s="449"/>
      <c r="F10" s="450"/>
      <c r="G10" s="450"/>
      <c r="H10" s="450"/>
      <c r="I10" s="469"/>
      <c r="J10" s="450"/>
      <c r="K10" s="450"/>
      <c r="L10" s="470"/>
      <c r="M10" s="450"/>
      <c r="N10" s="450"/>
      <c r="O10" s="450"/>
      <c r="P10" s="450"/>
      <c r="Q10" s="459">
        <f>SUM(E10,I10,M10)</f>
        <v>0</v>
      </c>
      <c r="R10" s="460"/>
      <c r="S10" s="460"/>
      <c r="T10" s="460"/>
      <c r="U10" s="449"/>
      <c r="V10" s="450"/>
      <c r="W10" s="450"/>
      <c r="X10" s="450"/>
      <c r="Y10" s="450"/>
      <c r="Z10" s="451"/>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 customHeight="1">
      <c r="B14" s="321" t="s">
        <v>1910</v>
      </c>
      <c r="C14" s="322"/>
      <c r="D14" s="322"/>
      <c r="E14" s="322"/>
      <c r="F14" s="322"/>
      <c r="G14" s="322"/>
      <c r="H14" s="322"/>
      <c r="I14" s="322"/>
      <c r="J14" s="322"/>
      <c r="K14" s="322"/>
      <c r="L14" s="322"/>
      <c r="M14" s="323"/>
      <c r="N14" s="330">
        <f>IFERROR(SUM(Q10,U10),"")</f>
        <v>0</v>
      </c>
      <c r="O14" s="331"/>
      <c r="P14" s="331"/>
      <c r="Q14" s="331"/>
      <c r="R14" s="332"/>
      <c r="S14" s="316" t="s">
        <v>10</v>
      </c>
      <c r="T14" s="319" t="s">
        <v>11</v>
      </c>
      <c r="U14" s="320" t="s">
        <v>12</v>
      </c>
      <c r="V14" s="31"/>
      <c r="W14" s="31"/>
      <c r="X14" s="31"/>
      <c r="Y14" s="31"/>
      <c r="Z14" s="31"/>
      <c r="AA14" s="31"/>
      <c r="AB14" s="31"/>
      <c r="AC14" s="31"/>
      <c r="AD14" s="31"/>
      <c r="AE14" s="31"/>
      <c r="AF14" s="31"/>
      <c r="AG14" s="31"/>
      <c r="AH14" s="31"/>
      <c r="AI14" s="31"/>
      <c r="AJ14" s="31"/>
      <c r="AK14" s="31"/>
      <c r="AL14" s="31"/>
      <c r="AM14" s="31"/>
      <c r="AN14" s="31"/>
    </row>
    <row r="15" spans="2:40" s="27" customFormat="1" ht="6.9" customHeight="1" thickBot="1">
      <c r="B15" s="324"/>
      <c r="C15" s="325"/>
      <c r="D15" s="325"/>
      <c r="E15" s="325"/>
      <c r="F15" s="325"/>
      <c r="G15" s="325"/>
      <c r="H15" s="325"/>
      <c r="I15" s="325"/>
      <c r="J15" s="325"/>
      <c r="K15" s="325"/>
      <c r="L15" s="325"/>
      <c r="M15" s="326"/>
      <c r="N15" s="333"/>
      <c r="O15" s="334"/>
      <c r="P15" s="334"/>
      <c r="Q15" s="334"/>
      <c r="R15" s="335"/>
      <c r="S15" s="317"/>
      <c r="T15" s="319"/>
      <c r="U15" s="320"/>
      <c r="V15" s="31"/>
      <c r="W15" s="31"/>
      <c r="X15" s="31"/>
      <c r="Y15" s="31"/>
      <c r="Z15" s="31"/>
      <c r="AA15" s="31"/>
      <c r="AB15" s="31"/>
      <c r="AC15" s="31"/>
      <c r="AD15" s="31"/>
      <c r="AE15" s="31"/>
      <c r="AF15" s="31"/>
      <c r="AG15" s="31"/>
      <c r="AH15" s="31"/>
      <c r="AI15" s="31"/>
      <c r="AJ15" s="31"/>
      <c r="AK15" s="31"/>
      <c r="AL15" s="31"/>
      <c r="AM15" s="31"/>
      <c r="AN15" s="31"/>
    </row>
    <row r="16" spans="2:40" s="27" customFormat="1" ht="6.9" customHeight="1">
      <c r="B16" s="327"/>
      <c r="C16" s="328"/>
      <c r="D16" s="328"/>
      <c r="E16" s="328"/>
      <c r="F16" s="328"/>
      <c r="G16" s="328"/>
      <c r="H16" s="328"/>
      <c r="I16" s="328"/>
      <c r="J16" s="328"/>
      <c r="K16" s="328"/>
      <c r="L16" s="328"/>
      <c r="M16" s="329"/>
      <c r="N16" s="336"/>
      <c r="O16" s="337"/>
      <c r="P16" s="337"/>
      <c r="Q16" s="337"/>
      <c r="R16" s="338"/>
      <c r="S16" s="318"/>
      <c r="T16" s="319"/>
      <c r="U16" s="320"/>
      <c r="V16" s="31"/>
      <c r="W16" s="295" t="s">
        <v>1885</v>
      </c>
      <c r="X16" s="295"/>
      <c r="Y16" s="295"/>
      <c r="Z16" s="295"/>
      <c r="AA16" s="295"/>
      <c r="AB16" s="295"/>
      <c r="AC16" s="295"/>
      <c r="AD16" s="40"/>
      <c r="AE16" s="31"/>
      <c r="AF16" s="31"/>
      <c r="AG16" s="31"/>
      <c r="AH16" s="31"/>
      <c r="AI16" s="31"/>
      <c r="AJ16" s="31"/>
      <c r="AK16" s="443" t="str">
        <f>IFERROR(IF(N17="","",IF(N17&gt;=N14,"○","×")),"")</f>
        <v/>
      </c>
    </row>
    <row r="17" spans="2:38" s="27" customFormat="1" ht="6.9" customHeight="1" thickBot="1">
      <c r="B17" s="321" t="s">
        <v>1909</v>
      </c>
      <c r="C17" s="322"/>
      <c r="D17" s="322"/>
      <c r="E17" s="322"/>
      <c r="F17" s="322"/>
      <c r="G17" s="322"/>
      <c r="H17" s="322"/>
      <c r="I17" s="322"/>
      <c r="J17" s="322"/>
      <c r="K17" s="322"/>
      <c r="L17" s="322"/>
      <c r="M17" s="323"/>
      <c r="N17" s="307"/>
      <c r="O17" s="308"/>
      <c r="P17" s="308"/>
      <c r="Q17" s="308"/>
      <c r="R17" s="309"/>
      <c r="S17" s="316" t="s">
        <v>10</v>
      </c>
      <c r="T17" s="319" t="s">
        <v>11</v>
      </c>
      <c r="U17" s="320" t="s">
        <v>13</v>
      </c>
      <c r="V17" s="31"/>
      <c r="W17" s="295"/>
      <c r="X17" s="295"/>
      <c r="Y17" s="295"/>
      <c r="Z17" s="295"/>
      <c r="AA17" s="295"/>
      <c r="AB17" s="295"/>
      <c r="AC17" s="295"/>
      <c r="AD17" s="40"/>
      <c r="AE17" s="31"/>
      <c r="AF17" s="31"/>
      <c r="AG17" s="31"/>
      <c r="AH17" s="31"/>
      <c r="AI17" s="31"/>
      <c r="AJ17" s="31"/>
      <c r="AK17" s="445"/>
    </row>
    <row r="18" spans="2:38" s="27" customFormat="1" ht="6.9" customHeight="1">
      <c r="B18" s="324"/>
      <c r="C18" s="325"/>
      <c r="D18" s="325"/>
      <c r="E18" s="325"/>
      <c r="F18" s="325"/>
      <c r="G18" s="325"/>
      <c r="H18" s="325"/>
      <c r="I18" s="325"/>
      <c r="J18" s="325"/>
      <c r="K18" s="325"/>
      <c r="L18" s="325"/>
      <c r="M18" s="326"/>
      <c r="N18" s="310"/>
      <c r="O18" s="311"/>
      <c r="P18" s="311"/>
      <c r="Q18" s="311"/>
      <c r="R18" s="312"/>
      <c r="S18" s="317"/>
      <c r="T18" s="319"/>
      <c r="U18" s="320"/>
      <c r="V18" s="31"/>
      <c r="W18" s="41"/>
      <c r="X18" s="41"/>
      <c r="Y18" s="41"/>
      <c r="Z18" s="41"/>
      <c r="AA18" s="41"/>
      <c r="AB18" s="41"/>
      <c r="AC18" s="41"/>
      <c r="AD18" s="41"/>
      <c r="AE18" s="31"/>
      <c r="AF18" s="31"/>
      <c r="AG18" s="31"/>
      <c r="AH18" s="31"/>
      <c r="AI18" s="31"/>
      <c r="AJ18" s="31"/>
      <c r="AK18" s="31"/>
      <c r="AL18" s="31"/>
    </row>
    <row r="19" spans="2:38" s="27" customFormat="1" ht="6.9" customHeight="1">
      <c r="B19" s="327"/>
      <c r="C19" s="328"/>
      <c r="D19" s="328"/>
      <c r="E19" s="328"/>
      <c r="F19" s="328"/>
      <c r="G19" s="328"/>
      <c r="H19" s="328"/>
      <c r="I19" s="328"/>
      <c r="J19" s="328"/>
      <c r="K19" s="328"/>
      <c r="L19" s="328"/>
      <c r="M19" s="329"/>
      <c r="N19" s="313"/>
      <c r="O19" s="314"/>
      <c r="P19" s="314"/>
      <c r="Q19" s="314"/>
      <c r="R19" s="315"/>
      <c r="S19" s="318"/>
      <c r="T19" s="319"/>
      <c r="U19" s="320"/>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507" t="s">
        <v>1903</v>
      </c>
      <c r="D22" s="507"/>
      <c r="E22" s="507"/>
      <c r="F22" s="507"/>
      <c r="G22" s="507"/>
      <c r="H22" s="507"/>
      <c r="I22" s="507"/>
      <c r="J22" s="507"/>
      <c r="K22" s="507"/>
      <c r="L22" s="507"/>
      <c r="M22" s="507"/>
      <c r="N22" s="507"/>
      <c r="O22" s="507"/>
      <c r="P22" s="507"/>
      <c r="Q22" s="507"/>
      <c r="R22" s="507"/>
      <c r="S22" s="507"/>
      <c r="T22" s="508"/>
      <c r="U22" s="459">
        <f>U23-U24</f>
        <v>0</v>
      </c>
      <c r="V22" s="460"/>
      <c r="W22" s="460"/>
      <c r="X22" s="460"/>
      <c r="Y22" s="460"/>
      <c r="Z22" s="461"/>
      <c r="AA22" s="105" t="s">
        <v>10</v>
      </c>
      <c r="AB22" s="106" t="s">
        <v>1904</v>
      </c>
      <c r="AC22" s="443" t="str">
        <f>IF(U25="","",IF(U22="","",IF(U22&gt;=U25,"○","×")))</f>
        <v>○</v>
      </c>
    </row>
    <row r="23" spans="2:38" ht="15" customHeight="1" thickBot="1">
      <c r="B23" s="446"/>
      <c r="C23" s="447" t="s">
        <v>1905</v>
      </c>
      <c r="D23" s="447"/>
      <c r="E23" s="447"/>
      <c r="F23" s="447"/>
      <c r="G23" s="447"/>
      <c r="H23" s="447"/>
      <c r="I23" s="447"/>
      <c r="J23" s="447"/>
      <c r="K23" s="447"/>
      <c r="L23" s="447"/>
      <c r="M23" s="447"/>
      <c r="N23" s="447"/>
      <c r="O23" s="447"/>
      <c r="P23" s="447"/>
      <c r="Q23" s="447"/>
      <c r="R23" s="447"/>
      <c r="S23" s="447"/>
      <c r="T23" s="448"/>
      <c r="U23" s="449"/>
      <c r="V23" s="450"/>
      <c r="W23" s="450"/>
      <c r="X23" s="450"/>
      <c r="Y23" s="450"/>
      <c r="Z23" s="451"/>
      <c r="AA23" s="105" t="s">
        <v>10</v>
      </c>
      <c r="AB23" s="106"/>
      <c r="AC23" s="444"/>
    </row>
    <row r="24" spans="2:38" ht="15.75" customHeight="1" thickBot="1">
      <c r="B24" s="446"/>
      <c r="C24" s="452" t="s">
        <v>1913</v>
      </c>
      <c r="D24" s="452"/>
      <c r="E24" s="452"/>
      <c r="F24" s="452"/>
      <c r="G24" s="452"/>
      <c r="H24" s="452"/>
      <c r="I24" s="452"/>
      <c r="J24" s="452"/>
      <c r="K24" s="452"/>
      <c r="L24" s="452"/>
      <c r="M24" s="452"/>
      <c r="N24" s="452"/>
      <c r="O24" s="452"/>
      <c r="P24" s="452"/>
      <c r="Q24" s="452"/>
      <c r="R24" s="452"/>
      <c r="S24" s="452"/>
      <c r="T24" s="453"/>
      <c r="U24" s="454">
        <f>N17</f>
        <v>0</v>
      </c>
      <c r="V24" s="455"/>
      <c r="W24" s="455"/>
      <c r="X24" s="455"/>
      <c r="Y24" s="455"/>
      <c r="Z24" s="456"/>
      <c r="AA24" s="107" t="s">
        <v>10</v>
      </c>
      <c r="AB24" s="106"/>
      <c r="AC24" s="444"/>
    </row>
    <row r="25" spans="2:38" ht="23.25" customHeight="1" thickBot="1">
      <c r="B25" s="104" t="s">
        <v>1906</v>
      </c>
      <c r="C25" s="457" t="s">
        <v>1907</v>
      </c>
      <c r="D25" s="458"/>
      <c r="E25" s="458"/>
      <c r="F25" s="458"/>
      <c r="G25" s="458"/>
      <c r="H25" s="458"/>
      <c r="I25" s="458"/>
      <c r="J25" s="458"/>
      <c r="K25" s="458"/>
      <c r="L25" s="458"/>
      <c r="M25" s="458"/>
      <c r="N25" s="458"/>
      <c r="O25" s="458"/>
      <c r="P25" s="458"/>
      <c r="Q25" s="458"/>
      <c r="R25" s="458"/>
      <c r="S25" s="458"/>
      <c r="T25" s="458"/>
      <c r="U25" s="459">
        <f>U26-U27-U28</f>
        <v>0</v>
      </c>
      <c r="V25" s="460"/>
      <c r="W25" s="460"/>
      <c r="X25" s="460"/>
      <c r="Y25" s="460"/>
      <c r="Z25" s="461"/>
      <c r="AA25" s="108" t="s">
        <v>10</v>
      </c>
      <c r="AB25" s="106" t="s">
        <v>1904</v>
      </c>
      <c r="AC25" s="445"/>
    </row>
    <row r="26" spans="2:38" ht="15" customHeight="1" thickBot="1">
      <c r="B26" s="491"/>
      <c r="C26" s="448" t="s">
        <v>1908</v>
      </c>
      <c r="D26" s="493"/>
      <c r="E26" s="493"/>
      <c r="F26" s="493"/>
      <c r="G26" s="493"/>
      <c r="H26" s="493"/>
      <c r="I26" s="493"/>
      <c r="J26" s="493"/>
      <c r="K26" s="493"/>
      <c r="L26" s="493"/>
      <c r="M26" s="493"/>
      <c r="N26" s="493"/>
      <c r="O26" s="493"/>
      <c r="P26" s="493"/>
      <c r="Q26" s="493"/>
      <c r="R26" s="493"/>
      <c r="S26" s="493"/>
      <c r="T26" s="494"/>
      <c r="U26" s="495"/>
      <c r="V26" s="496"/>
      <c r="W26" s="496"/>
      <c r="X26" s="496"/>
      <c r="Y26" s="496"/>
      <c r="Z26" s="497"/>
      <c r="AA26" s="105" t="s">
        <v>10</v>
      </c>
      <c r="AB26" s="109"/>
      <c r="AC26" s="109"/>
    </row>
    <row r="27" spans="2:38" ht="16.5" customHeight="1" thickBot="1">
      <c r="B27" s="491"/>
      <c r="C27" s="498" t="s">
        <v>1914</v>
      </c>
      <c r="D27" s="499"/>
      <c r="E27" s="499"/>
      <c r="F27" s="499"/>
      <c r="G27" s="499"/>
      <c r="H27" s="499"/>
      <c r="I27" s="499"/>
      <c r="J27" s="499"/>
      <c r="K27" s="499"/>
      <c r="L27" s="499"/>
      <c r="M27" s="499"/>
      <c r="N27" s="499"/>
      <c r="O27" s="499"/>
      <c r="P27" s="499"/>
      <c r="Q27" s="499"/>
      <c r="R27" s="499"/>
      <c r="S27" s="499"/>
      <c r="T27" s="500"/>
      <c r="U27" s="495"/>
      <c r="V27" s="496"/>
      <c r="W27" s="496"/>
      <c r="X27" s="496"/>
      <c r="Y27" s="496"/>
      <c r="Z27" s="497"/>
      <c r="AA27" s="105" t="s">
        <v>10</v>
      </c>
      <c r="AB27" s="109"/>
      <c r="AC27" s="109"/>
    </row>
    <row r="28" spans="2:38" ht="21.75" customHeight="1" thickBot="1">
      <c r="B28" s="492"/>
      <c r="C28" s="501" t="s">
        <v>2028</v>
      </c>
      <c r="D28" s="502"/>
      <c r="E28" s="502"/>
      <c r="F28" s="502"/>
      <c r="G28" s="502"/>
      <c r="H28" s="502"/>
      <c r="I28" s="502"/>
      <c r="J28" s="502"/>
      <c r="K28" s="502"/>
      <c r="L28" s="502"/>
      <c r="M28" s="502"/>
      <c r="N28" s="502"/>
      <c r="O28" s="502"/>
      <c r="P28" s="502"/>
      <c r="Q28" s="502"/>
      <c r="R28" s="502"/>
      <c r="S28" s="502"/>
      <c r="T28" s="503"/>
      <c r="U28" s="504"/>
      <c r="V28" s="505"/>
      <c r="W28" s="505"/>
      <c r="X28" s="505"/>
      <c r="Y28" s="505"/>
      <c r="Z28" s="506"/>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270" t="s">
        <v>1947</v>
      </c>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2015</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0</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2027</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0</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5" t="s">
        <v>1897</v>
      </c>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509" t="s">
        <v>86</v>
      </c>
      <c r="D50" s="509"/>
      <c r="E50" s="509"/>
      <c r="F50" s="509"/>
      <c r="G50" s="509"/>
      <c r="H50" s="509"/>
      <c r="I50" s="509"/>
      <c r="J50" s="509"/>
      <c r="K50" s="509"/>
      <c r="L50" s="509"/>
      <c r="M50" s="509"/>
      <c r="N50" s="509"/>
      <c r="O50" s="509"/>
      <c r="P50" s="509"/>
      <c r="Q50" s="509"/>
      <c r="R50" s="509"/>
      <c r="S50" s="509"/>
      <c r="T50" s="509"/>
      <c r="U50" s="509"/>
      <c r="V50" s="509"/>
      <c r="W50" s="509"/>
      <c r="X50" s="509"/>
      <c r="Y50" s="509"/>
      <c r="Z50" s="509"/>
      <c r="AA50" s="509"/>
      <c r="AB50" s="509"/>
      <c r="AC50" s="509"/>
      <c r="AD50" s="509"/>
      <c r="AE50" s="509"/>
      <c r="AF50" s="509"/>
      <c r="AG50" s="509"/>
      <c r="AH50" s="509"/>
      <c r="AI50" s="509"/>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35"/>
      <c r="F52" s="436"/>
      <c r="G52" s="112" t="s">
        <v>41</v>
      </c>
      <c r="H52" s="435"/>
      <c r="I52" s="436"/>
      <c r="J52" s="112" t="s">
        <v>42</v>
      </c>
      <c r="K52" s="435"/>
      <c r="L52" s="436"/>
      <c r="M52" s="112" t="s">
        <v>43</v>
      </c>
      <c r="N52" s="111"/>
      <c r="O52" s="437" t="s">
        <v>44</v>
      </c>
      <c r="P52" s="437"/>
      <c r="Q52" s="437"/>
      <c r="R52" s="438"/>
      <c r="S52" s="438"/>
      <c r="T52" s="438"/>
      <c r="U52" s="438"/>
      <c r="V52" s="438"/>
      <c r="W52" s="438"/>
      <c r="X52" s="438"/>
      <c r="Y52" s="438"/>
      <c r="Z52" s="438"/>
      <c r="AA52" s="438"/>
      <c r="AB52" s="438"/>
      <c r="AC52" s="438"/>
      <c r="AD52" s="438"/>
      <c r="AE52" s="438"/>
      <c r="AF52" s="438"/>
      <c r="AG52" s="438"/>
      <c r="AH52" s="438"/>
      <c r="AI52" s="438"/>
      <c r="AJ52" s="113"/>
      <c r="AK52" s="65"/>
    </row>
    <row r="53" spans="2:37">
      <c r="B53" s="62"/>
      <c r="C53" s="114"/>
      <c r="D53" s="112"/>
      <c r="E53" s="112"/>
      <c r="F53" s="112"/>
      <c r="G53" s="112"/>
      <c r="H53" s="112"/>
      <c r="I53" s="112"/>
      <c r="J53" s="112"/>
      <c r="K53" s="112"/>
      <c r="L53" s="112"/>
      <c r="M53" s="112"/>
      <c r="N53" s="112"/>
      <c r="O53" s="439" t="s">
        <v>45</v>
      </c>
      <c r="P53" s="439"/>
      <c r="Q53" s="439"/>
      <c r="R53" s="440" t="s">
        <v>46</v>
      </c>
      <c r="S53" s="440"/>
      <c r="T53" s="441"/>
      <c r="U53" s="441"/>
      <c r="V53" s="441"/>
      <c r="W53" s="441"/>
      <c r="X53" s="441"/>
      <c r="Y53" s="442" t="s">
        <v>47</v>
      </c>
      <c r="Z53" s="442"/>
      <c r="AA53" s="441"/>
      <c r="AB53" s="441"/>
      <c r="AC53" s="441"/>
      <c r="AD53" s="441"/>
      <c r="AE53" s="441"/>
      <c r="AF53" s="441"/>
      <c r="AG53" s="441"/>
      <c r="AH53" s="441"/>
      <c r="AI53" s="441"/>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5" t="s">
        <v>44</v>
      </c>
      <c r="C57" s="275"/>
      <c r="D57" s="275"/>
      <c r="E57" s="273" t="s">
        <v>1875</v>
      </c>
      <c r="F57" s="273"/>
      <c r="G57" s="273"/>
      <c r="H57" s="428" t="str">
        <f>IF('別紙様式7-1（計画書）'!H63="","",'別紙様式7-1（計画書）'!H63)</f>
        <v/>
      </c>
      <c r="I57" s="428"/>
      <c r="J57" s="428"/>
      <c r="K57" s="428"/>
      <c r="L57" s="428"/>
      <c r="M57" s="428"/>
      <c r="N57" s="428"/>
      <c r="O57" s="428"/>
      <c r="P57" s="428"/>
      <c r="Q57" s="428"/>
      <c r="R57" s="275" t="s">
        <v>1876</v>
      </c>
      <c r="S57" s="275"/>
      <c r="T57" s="275"/>
      <c r="U57" s="71" t="s">
        <v>1877</v>
      </c>
      <c r="V57" s="429" t="str">
        <f>IF('別紙様式7-1（計画書）'!V63="","",'別紙様式7-1（計画書）'!V63)</f>
        <v/>
      </c>
      <c r="W57" s="429"/>
      <c r="X57" s="72" t="s">
        <v>1878</v>
      </c>
      <c r="Y57" s="429" t="str">
        <f>IF('別紙様式7-1（計画書）'!Y63="","",'別紙様式7-1（計画書）'!Y63)</f>
        <v/>
      </c>
      <c r="Z57" s="430"/>
      <c r="AG57" s="36"/>
      <c r="AH57" s="36"/>
      <c r="AI57" s="36"/>
    </row>
    <row r="58" spans="2:37">
      <c r="B58" s="275"/>
      <c r="C58" s="275"/>
      <c r="D58" s="275"/>
      <c r="E58" s="219" t="s">
        <v>1879</v>
      </c>
      <c r="F58" s="219"/>
      <c r="G58" s="219"/>
      <c r="H58" s="431" t="str">
        <f>IF('別紙様式7-1（計画書）'!H64="","",'別紙様式7-1（計画書）'!H64)</f>
        <v/>
      </c>
      <c r="I58" s="431"/>
      <c r="J58" s="431"/>
      <c r="K58" s="431"/>
      <c r="L58" s="431"/>
      <c r="M58" s="431"/>
      <c r="N58" s="431"/>
      <c r="O58" s="431"/>
      <c r="P58" s="431"/>
      <c r="Q58" s="431"/>
      <c r="R58" s="275"/>
      <c r="S58" s="275"/>
      <c r="T58" s="275"/>
      <c r="U58" s="432" t="str">
        <f>IF('別紙様式7-1（計画書）'!U64="","",'別紙様式7-1（計画書）'!U64)</f>
        <v/>
      </c>
      <c r="V58" s="433"/>
      <c r="W58" s="433"/>
      <c r="X58" s="433"/>
      <c r="Y58" s="433"/>
      <c r="Z58" s="433"/>
      <c r="AA58" s="433"/>
      <c r="AB58" s="433"/>
      <c r="AC58" s="433"/>
      <c r="AD58" s="433"/>
      <c r="AE58" s="433"/>
      <c r="AF58" s="433"/>
      <c r="AG58" s="433"/>
      <c r="AH58" s="433"/>
      <c r="AI58" s="433"/>
      <c r="AJ58" s="433"/>
      <c r="AK58" s="434"/>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5" t="s">
        <v>1880</v>
      </c>
      <c r="C60" s="275"/>
      <c r="D60" s="275"/>
      <c r="E60" s="275" t="s">
        <v>46</v>
      </c>
      <c r="F60" s="275"/>
      <c r="G60" s="275"/>
      <c r="H60" s="426" t="str">
        <f>IF('別紙様式7-1（計画書）'!H66="","",'別紙様式7-1（計画書）'!H66)</f>
        <v/>
      </c>
      <c r="I60" s="426"/>
      <c r="J60" s="426"/>
      <c r="K60" s="426"/>
      <c r="L60" s="426"/>
      <c r="M60" s="426"/>
      <c r="N60" s="426"/>
      <c r="O60" s="275" t="s">
        <v>1881</v>
      </c>
      <c r="P60" s="275"/>
      <c r="Q60" s="275"/>
      <c r="R60" s="273" t="s">
        <v>1875</v>
      </c>
      <c r="S60" s="273"/>
      <c r="T60" s="273"/>
      <c r="U60" s="428" t="str">
        <f>IF('別紙様式7-1（計画書）'!U66="","",'別紙様式7-1（計画書）'!U66)</f>
        <v/>
      </c>
      <c r="V60" s="428"/>
      <c r="W60" s="428"/>
      <c r="X60" s="428"/>
      <c r="Y60" s="428"/>
      <c r="Z60" s="428"/>
      <c r="AA60" s="428"/>
      <c r="AB60" s="221" t="s">
        <v>1882</v>
      </c>
      <c r="AC60" s="222"/>
      <c r="AD60" s="222"/>
      <c r="AE60" s="223"/>
      <c r="AF60" s="426" t="str">
        <f>IF('別紙様式7-1（計画書）'!AF66="","",'別紙様式7-1（計画書）'!AF66)</f>
        <v/>
      </c>
      <c r="AG60" s="426"/>
      <c r="AH60" s="426"/>
      <c r="AI60" s="426"/>
      <c r="AJ60" s="426"/>
      <c r="AK60" s="426"/>
    </row>
    <row r="61" spans="2:37">
      <c r="B61" s="275"/>
      <c r="C61" s="275"/>
      <c r="D61" s="275"/>
      <c r="E61" s="275" t="s">
        <v>47</v>
      </c>
      <c r="F61" s="275"/>
      <c r="G61" s="275"/>
      <c r="H61" s="426" t="str">
        <f>IF('別紙様式7-1（計画書）'!H67="","",'別紙様式7-1（計画書）'!H67)</f>
        <v/>
      </c>
      <c r="I61" s="426"/>
      <c r="J61" s="426"/>
      <c r="K61" s="426"/>
      <c r="L61" s="426"/>
      <c r="M61" s="426"/>
      <c r="N61" s="426"/>
      <c r="O61" s="275"/>
      <c r="P61" s="275"/>
      <c r="Q61" s="275"/>
      <c r="R61" s="219" t="s">
        <v>47</v>
      </c>
      <c r="S61" s="219"/>
      <c r="T61" s="219"/>
      <c r="U61" s="427" t="str">
        <f>IF('別紙様式7-1（計画書）'!U67="","",'別紙様式7-1（計画書）'!U67)</f>
        <v/>
      </c>
      <c r="V61" s="427"/>
      <c r="W61" s="427"/>
      <c r="X61" s="427"/>
      <c r="Y61" s="427"/>
      <c r="Z61" s="427"/>
      <c r="AA61" s="427"/>
      <c r="AB61" s="221" t="s">
        <v>1883</v>
      </c>
      <c r="AC61" s="222"/>
      <c r="AD61" s="222"/>
      <c r="AE61" s="223"/>
      <c r="AF61" s="426" t="str">
        <f>IF('別紙様式7-1（計画書）'!AF67="","",'別紙様式7-1（計画書）'!AF67)</f>
        <v/>
      </c>
      <c r="AG61" s="426"/>
      <c r="AH61" s="426"/>
      <c r="AI61" s="426"/>
      <c r="AJ61" s="426"/>
      <c r="AK61" s="426"/>
    </row>
    <row r="63" spans="2:37" ht="33" customHeight="1" thickBot="1">
      <c r="B63" s="270" t="s">
        <v>2030</v>
      </c>
      <c r="C63" s="270"/>
      <c r="D63" s="270"/>
      <c r="E63" s="270"/>
      <c r="F63" s="270"/>
      <c r="G63" s="270"/>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c r="AI63" s="270"/>
      <c r="AJ63" s="270"/>
      <c r="AK63" s="270"/>
    </row>
    <row r="64" spans="2:37" ht="13.8" thickBot="1">
      <c r="B64" s="510" t="s">
        <v>16</v>
      </c>
      <c r="C64" s="511"/>
      <c r="D64" s="511"/>
      <c r="E64" s="512"/>
      <c r="F64" s="423" t="s">
        <v>17</v>
      </c>
      <c r="G64" s="424"/>
      <c r="H64" s="424"/>
      <c r="I64" s="424"/>
      <c r="J64" s="424"/>
      <c r="K64" s="424"/>
      <c r="L64" s="424"/>
      <c r="M64" s="424"/>
      <c r="N64" s="424"/>
      <c r="O64" s="424"/>
      <c r="P64" s="424"/>
      <c r="Q64" s="424"/>
      <c r="R64" s="424"/>
      <c r="S64" s="424"/>
      <c r="T64" s="424"/>
      <c r="U64" s="424"/>
      <c r="V64" s="424"/>
      <c r="W64" s="424"/>
      <c r="X64" s="424"/>
      <c r="Y64" s="424"/>
      <c r="Z64" s="424"/>
      <c r="AA64" s="424"/>
      <c r="AB64" s="424"/>
      <c r="AC64" s="424"/>
      <c r="AD64" s="424"/>
      <c r="AE64" s="424"/>
      <c r="AF64" s="424"/>
      <c r="AG64" s="424"/>
      <c r="AH64" s="424"/>
      <c r="AI64" s="424"/>
      <c r="AJ64" s="425"/>
      <c r="AK64" s="77" t="str">
        <f>IFERROR(IF(COUNTIF(AM65:AM89,TRUE)&gt;=1,"○","×"),"")</f>
        <v>×</v>
      </c>
    </row>
    <row r="65" spans="2:39" ht="13.5" customHeight="1">
      <c r="B65" s="188" t="s">
        <v>18</v>
      </c>
      <c r="C65" s="189"/>
      <c r="D65" s="189"/>
      <c r="E65" s="190"/>
      <c r="F65" s="78"/>
      <c r="G65" s="208" t="s">
        <v>2019</v>
      </c>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9"/>
      <c r="AM65" s="101" t="b">
        <v>0</v>
      </c>
    </row>
    <row r="66" spans="2:39" ht="13.5" customHeight="1">
      <c r="B66" s="191"/>
      <c r="C66" s="207"/>
      <c r="D66" s="207"/>
      <c r="E66" s="193"/>
      <c r="F66" s="79"/>
      <c r="G66" s="214" t="s">
        <v>19</v>
      </c>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181"/>
      <c r="AM66" s="101" t="b">
        <v>0</v>
      </c>
    </row>
    <row r="67" spans="2:39" ht="21" customHeight="1">
      <c r="B67" s="191"/>
      <c r="C67" s="207"/>
      <c r="D67" s="207"/>
      <c r="E67" s="193"/>
      <c r="F67" s="79"/>
      <c r="G67" s="214" t="s">
        <v>20</v>
      </c>
      <c r="H67" s="214"/>
      <c r="I67" s="214"/>
      <c r="J67" s="214"/>
      <c r="K67" s="214"/>
      <c r="L67" s="214"/>
      <c r="M67" s="214"/>
      <c r="N67" s="214"/>
      <c r="O67" s="214"/>
      <c r="P67" s="214"/>
      <c r="Q67" s="214"/>
      <c r="R67" s="214"/>
      <c r="S67" s="214"/>
      <c r="T67" s="214"/>
      <c r="U67" s="214"/>
      <c r="V67" s="214"/>
      <c r="W67" s="214"/>
      <c r="X67" s="214"/>
      <c r="Y67" s="214"/>
      <c r="Z67" s="214"/>
      <c r="AA67" s="214"/>
      <c r="AB67" s="214"/>
      <c r="AC67" s="214"/>
      <c r="AD67" s="214"/>
      <c r="AE67" s="214"/>
      <c r="AF67" s="214"/>
      <c r="AG67" s="214"/>
      <c r="AH67" s="214"/>
      <c r="AI67" s="214"/>
      <c r="AJ67" s="214"/>
      <c r="AK67" s="181"/>
      <c r="AM67" s="101" t="b">
        <v>0</v>
      </c>
    </row>
    <row r="68" spans="2:39" ht="13.5" customHeight="1">
      <c r="B68" s="194"/>
      <c r="C68" s="195"/>
      <c r="D68" s="195"/>
      <c r="E68" s="196"/>
      <c r="F68" s="80"/>
      <c r="G68" s="216" t="s">
        <v>2020</v>
      </c>
      <c r="H68" s="216"/>
      <c r="I68" s="216"/>
      <c r="J68" s="216"/>
      <c r="K68" s="216"/>
      <c r="L68" s="216"/>
      <c r="M68" s="216"/>
      <c r="N68" s="216"/>
      <c r="O68" s="216"/>
      <c r="P68" s="216"/>
      <c r="Q68" s="216"/>
      <c r="R68" s="216"/>
      <c r="S68" s="216"/>
      <c r="T68" s="216"/>
      <c r="U68" s="216"/>
      <c r="V68" s="216"/>
      <c r="W68" s="216"/>
      <c r="X68" s="216"/>
      <c r="Y68" s="216"/>
      <c r="Z68" s="216"/>
      <c r="AA68" s="216"/>
      <c r="AB68" s="216"/>
      <c r="AC68" s="216"/>
      <c r="AD68" s="216"/>
      <c r="AE68" s="216"/>
      <c r="AF68" s="216"/>
      <c r="AG68" s="216"/>
      <c r="AH68" s="216"/>
      <c r="AI68" s="216"/>
      <c r="AJ68" s="216"/>
      <c r="AK68" s="182"/>
      <c r="AM68" s="101" t="b">
        <v>0</v>
      </c>
    </row>
    <row r="69" spans="2:39" ht="32.25" customHeight="1">
      <c r="B69" s="188" t="s">
        <v>21</v>
      </c>
      <c r="C69" s="189"/>
      <c r="D69" s="189"/>
      <c r="E69" s="190"/>
      <c r="F69" s="81"/>
      <c r="G69" s="197" t="s">
        <v>2021</v>
      </c>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c r="AE69" s="197"/>
      <c r="AF69" s="197"/>
      <c r="AG69" s="197"/>
      <c r="AH69" s="197"/>
      <c r="AI69" s="197"/>
      <c r="AJ69" s="197"/>
      <c r="AK69" s="198"/>
      <c r="AM69" s="101" t="b">
        <v>0</v>
      </c>
    </row>
    <row r="70" spans="2:39" ht="13.5" customHeight="1">
      <c r="B70" s="191"/>
      <c r="C70" s="207"/>
      <c r="D70" s="207"/>
      <c r="E70" s="193"/>
      <c r="F70" s="79"/>
      <c r="G70" s="214" t="s">
        <v>22</v>
      </c>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183"/>
      <c r="AM70" s="101" t="b">
        <v>0</v>
      </c>
    </row>
    <row r="71" spans="2:39" ht="13.5" customHeight="1">
      <c r="B71" s="191"/>
      <c r="C71" s="207"/>
      <c r="D71" s="207"/>
      <c r="E71" s="193"/>
      <c r="F71" s="79"/>
      <c r="G71" s="214" t="s">
        <v>23</v>
      </c>
      <c r="H71" s="214"/>
      <c r="I71" s="214"/>
      <c r="J71" s="214"/>
      <c r="K71" s="214"/>
      <c r="L71" s="214"/>
      <c r="M71" s="214"/>
      <c r="N71" s="214"/>
      <c r="O71" s="214"/>
      <c r="P71" s="214"/>
      <c r="Q71" s="214"/>
      <c r="R71" s="214"/>
      <c r="S71" s="214"/>
      <c r="T71" s="214"/>
      <c r="U71" s="214"/>
      <c r="V71" s="214"/>
      <c r="W71" s="214"/>
      <c r="X71" s="214"/>
      <c r="Y71" s="214"/>
      <c r="Z71" s="214"/>
      <c r="AA71" s="214"/>
      <c r="AB71" s="214"/>
      <c r="AC71" s="214"/>
      <c r="AD71" s="214"/>
      <c r="AE71" s="214"/>
      <c r="AF71" s="214"/>
      <c r="AG71" s="214"/>
      <c r="AH71" s="214"/>
      <c r="AI71" s="214"/>
      <c r="AJ71" s="214"/>
      <c r="AK71" s="181"/>
      <c r="AM71" s="101" t="b">
        <v>0</v>
      </c>
    </row>
    <row r="72" spans="2:39" ht="13.5" customHeight="1">
      <c r="B72" s="194"/>
      <c r="C72" s="195"/>
      <c r="D72" s="195"/>
      <c r="E72" s="196"/>
      <c r="F72" s="82"/>
      <c r="G72" s="212" t="s">
        <v>24</v>
      </c>
      <c r="H72" s="212"/>
      <c r="I72" s="212"/>
      <c r="J72" s="212"/>
      <c r="K72" s="212"/>
      <c r="L72" s="212"/>
      <c r="M72" s="212"/>
      <c r="N72" s="212"/>
      <c r="O72" s="212"/>
      <c r="P72" s="212"/>
      <c r="Q72" s="212"/>
      <c r="R72" s="212"/>
      <c r="S72" s="212"/>
      <c r="T72" s="212"/>
      <c r="U72" s="212"/>
      <c r="V72" s="212"/>
      <c r="W72" s="212"/>
      <c r="X72" s="212"/>
      <c r="Y72" s="212"/>
      <c r="Z72" s="212"/>
      <c r="AA72" s="212"/>
      <c r="AB72" s="212"/>
      <c r="AC72" s="212"/>
      <c r="AD72" s="212"/>
      <c r="AE72" s="212"/>
      <c r="AF72" s="212"/>
      <c r="AG72" s="212"/>
      <c r="AH72" s="212"/>
      <c r="AI72" s="212"/>
      <c r="AJ72" s="212"/>
      <c r="AK72" s="213"/>
      <c r="AM72" s="101" t="b">
        <v>0</v>
      </c>
    </row>
    <row r="73" spans="2:39" ht="13.5" customHeight="1">
      <c r="B73" s="188" t="s">
        <v>25</v>
      </c>
      <c r="C73" s="189"/>
      <c r="D73" s="189"/>
      <c r="E73" s="190"/>
      <c r="F73" s="83"/>
      <c r="G73" s="215" t="s">
        <v>26</v>
      </c>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183"/>
      <c r="AM73" s="101" t="b">
        <v>0</v>
      </c>
    </row>
    <row r="74" spans="2:39" ht="26.25" customHeight="1">
      <c r="B74" s="191"/>
      <c r="C74" s="192"/>
      <c r="D74" s="192"/>
      <c r="E74" s="193"/>
      <c r="F74" s="79"/>
      <c r="G74" s="214" t="s">
        <v>27</v>
      </c>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181"/>
      <c r="AM74" s="101" t="b">
        <v>0</v>
      </c>
    </row>
    <row r="75" spans="2:39" ht="13.5" customHeight="1">
      <c r="B75" s="191"/>
      <c r="C75" s="192"/>
      <c r="D75" s="192"/>
      <c r="E75" s="193"/>
      <c r="F75" s="79"/>
      <c r="G75" s="214" t="s">
        <v>28</v>
      </c>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181"/>
      <c r="AM75" s="101" t="b">
        <v>0</v>
      </c>
    </row>
    <row r="76" spans="2:39" ht="14.25" customHeight="1">
      <c r="B76" s="191"/>
      <c r="C76" s="192"/>
      <c r="D76" s="192"/>
      <c r="E76" s="193"/>
      <c r="F76" s="79"/>
      <c r="G76" s="211" t="s">
        <v>29</v>
      </c>
      <c r="H76" s="211"/>
      <c r="I76" s="211"/>
      <c r="J76" s="211"/>
      <c r="K76" s="211"/>
      <c r="L76" s="211"/>
      <c r="M76" s="211"/>
      <c r="N76" s="211"/>
      <c r="O76" s="211"/>
      <c r="P76" s="211"/>
      <c r="Q76" s="211"/>
      <c r="R76" s="211"/>
      <c r="S76" s="211"/>
      <c r="T76" s="211"/>
      <c r="U76" s="211"/>
      <c r="V76" s="211"/>
      <c r="W76" s="211"/>
      <c r="X76" s="211"/>
      <c r="Y76" s="211"/>
      <c r="Z76" s="211"/>
      <c r="AA76" s="211"/>
      <c r="AB76" s="211"/>
      <c r="AC76" s="211"/>
      <c r="AD76" s="211"/>
      <c r="AE76" s="211"/>
      <c r="AF76" s="211"/>
      <c r="AG76" s="211"/>
      <c r="AH76" s="211"/>
      <c r="AI76" s="211"/>
      <c r="AJ76" s="211"/>
      <c r="AK76" s="181"/>
      <c r="AM76" s="101" t="b">
        <v>0</v>
      </c>
    </row>
    <row r="77" spans="2:39" ht="14.25" customHeight="1">
      <c r="B77" s="194"/>
      <c r="C77" s="195"/>
      <c r="D77" s="195"/>
      <c r="E77" s="196"/>
      <c r="F77" s="180"/>
      <c r="G77" s="199" t="s">
        <v>2022</v>
      </c>
      <c r="H77" s="199"/>
      <c r="I77" s="199"/>
      <c r="J77" s="199"/>
      <c r="K77" s="199"/>
      <c r="L77" s="199"/>
      <c r="M77" s="199"/>
      <c r="N77" s="199"/>
      <c r="O77" s="199"/>
      <c r="P77" s="199"/>
      <c r="Q77" s="199"/>
      <c r="R77" s="199"/>
      <c r="S77" s="199"/>
      <c r="T77" s="199"/>
      <c r="U77" s="199"/>
      <c r="V77" s="199"/>
      <c r="W77" s="199"/>
      <c r="X77" s="199"/>
      <c r="Y77" s="199"/>
      <c r="Z77" s="199"/>
      <c r="AA77" s="199"/>
      <c r="AB77" s="199"/>
      <c r="AC77" s="199"/>
      <c r="AD77" s="199"/>
      <c r="AE77" s="199"/>
      <c r="AF77" s="199"/>
      <c r="AG77" s="199"/>
      <c r="AH77" s="199"/>
      <c r="AI77" s="199"/>
      <c r="AJ77" s="199"/>
      <c r="AK77" s="200"/>
      <c r="AM77" s="101" t="b">
        <v>0</v>
      </c>
    </row>
    <row r="78" spans="2:39" ht="24.75" customHeight="1">
      <c r="B78" s="188" t="s">
        <v>30</v>
      </c>
      <c r="C78" s="189"/>
      <c r="D78" s="189"/>
      <c r="E78" s="190"/>
      <c r="F78" s="81"/>
      <c r="G78" s="210" t="s">
        <v>2023</v>
      </c>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183"/>
      <c r="AM78" s="101" t="b">
        <v>0</v>
      </c>
    </row>
    <row r="79" spans="2:39" ht="27" customHeight="1">
      <c r="B79" s="191"/>
      <c r="C79" s="207"/>
      <c r="D79" s="207"/>
      <c r="E79" s="193"/>
      <c r="F79" s="79"/>
      <c r="G79" s="211" t="s">
        <v>31</v>
      </c>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183"/>
      <c r="AM79" s="101" t="b">
        <v>0</v>
      </c>
    </row>
    <row r="80" spans="2:39" ht="13.5" customHeight="1">
      <c r="B80" s="191"/>
      <c r="C80" s="207"/>
      <c r="D80" s="207"/>
      <c r="E80" s="193"/>
      <c r="F80" s="79"/>
      <c r="G80" s="211" t="s">
        <v>32</v>
      </c>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184"/>
      <c r="AM80" s="101" t="b">
        <v>0</v>
      </c>
    </row>
    <row r="81" spans="2:39" ht="13.5" customHeight="1">
      <c r="B81" s="194"/>
      <c r="C81" s="195"/>
      <c r="D81" s="195"/>
      <c r="E81" s="196"/>
      <c r="F81" s="82"/>
      <c r="G81" s="212" t="s">
        <v>33</v>
      </c>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3"/>
      <c r="AM81" s="101" t="b">
        <v>0</v>
      </c>
    </row>
    <row r="82" spans="2:39" ht="21.75" customHeight="1">
      <c r="B82" s="188" t="s">
        <v>34</v>
      </c>
      <c r="C82" s="189"/>
      <c r="D82" s="189"/>
      <c r="E82" s="190"/>
      <c r="F82" s="83"/>
      <c r="G82" s="197" t="s">
        <v>35</v>
      </c>
      <c r="H82" s="197"/>
      <c r="I82" s="197"/>
      <c r="J82" s="197"/>
      <c r="K82" s="197"/>
      <c r="L82" s="197"/>
      <c r="M82" s="197"/>
      <c r="N82" s="197"/>
      <c r="O82" s="197"/>
      <c r="P82" s="197"/>
      <c r="Q82" s="197"/>
      <c r="R82" s="197"/>
      <c r="S82" s="197"/>
      <c r="T82" s="197"/>
      <c r="U82" s="197"/>
      <c r="V82" s="197"/>
      <c r="W82" s="197"/>
      <c r="X82" s="197"/>
      <c r="Y82" s="197"/>
      <c r="Z82" s="197"/>
      <c r="AA82" s="197"/>
      <c r="AB82" s="197"/>
      <c r="AC82" s="197"/>
      <c r="AD82" s="197"/>
      <c r="AE82" s="197"/>
      <c r="AF82" s="197"/>
      <c r="AG82" s="197"/>
      <c r="AH82" s="197"/>
      <c r="AI82" s="197"/>
      <c r="AJ82" s="197"/>
      <c r="AK82" s="183"/>
      <c r="AM82" s="101" t="b">
        <v>0</v>
      </c>
    </row>
    <row r="83" spans="2:39" ht="24" customHeight="1">
      <c r="B83" s="191"/>
      <c r="C83" s="207"/>
      <c r="D83" s="207"/>
      <c r="E83" s="193"/>
      <c r="F83" s="79"/>
      <c r="G83" s="211" t="s">
        <v>36</v>
      </c>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181"/>
      <c r="AM83" s="101" t="b">
        <v>0</v>
      </c>
    </row>
    <row r="84" spans="2:39" ht="23.25" customHeight="1">
      <c r="B84" s="191"/>
      <c r="C84" s="207"/>
      <c r="D84" s="207"/>
      <c r="E84" s="193"/>
      <c r="F84" s="79"/>
      <c r="G84" s="211" t="s">
        <v>37</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181"/>
      <c r="AM84" s="101" t="b">
        <v>0</v>
      </c>
    </row>
    <row r="85" spans="2:39" ht="13.5" customHeight="1">
      <c r="B85" s="194"/>
      <c r="C85" s="195"/>
      <c r="D85" s="195"/>
      <c r="E85" s="196"/>
      <c r="F85" s="82"/>
      <c r="G85" s="212" t="s">
        <v>38</v>
      </c>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185"/>
      <c r="AM85" s="101" t="b">
        <v>0</v>
      </c>
    </row>
    <row r="86" spans="2:39" ht="23.25" customHeight="1">
      <c r="B86" s="188" t="s">
        <v>39</v>
      </c>
      <c r="C86" s="189"/>
      <c r="D86" s="189"/>
      <c r="E86" s="190"/>
      <c r="F86" s="83"/>
      <c r="G86" s="197" t="s">
        <v>2024</v>
      </c>
      <c r="H86" s="197"/>
      <c r="I86" s="197"/>
      <c r="J86" s="197"/>
      <c r="K86" s="197"/>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8"/>
      <c r="AM86" s="101" t="b">
        <v>0</v>
      </c>
    </row>
    <row r="87" spans="2:39" ht="13.5" customHeight="1">
      <c r="B87" s="191"/>
      <c r="C87" s="207"/>
      <c r="D87" s="207"/>
      <c r="E87" s="193"/>
      <c r="F87" s="79"/>
      <c r="G87" s="211" t="s">
        <v>40</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181"/>
      <c r="AM87" s="101" t="b">
        <v>0</v>
      </c>
    </row>
    <row r="88" spans="2:39" ht="13.5" customHeight="1">
      <c r="B88" s="191"/>
      <c r="C88" s="207"/>
      <c r="D88" s="207"/>
      <c r="E88" s="193"/>
      <c r="F88" s="79"/>
      <c r="G88" s="211" t="s">
        <v>2025</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181"/>
      <c r="AM88" s="101" t="b">
        <v>0</v>
      </c>
    </row>
    <row r="89" spans="2:39" ht="14.25" customHeight="1" thickBot="1">
      <c r="B89" s="194"/>
      <c r="C89" s="195"/>
      <c r="D89" s="195"/>
      <c r="E89" s="196"/>
      <c r="F89" s="84"/>
      <c r="G89" s="261" t="s">
        <v>2026</v>
      </c>
      <c r="H89" s="261"/>
      <c r="I89" s="261"/>
      <c r="J89" s="261"/>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1"/>
      <c r="AJ89" s="261"/>
      <c r="AK89" s="186"/>
      <c r="AM89" s="101" t="b">
        <v>0</v>
      </c>
    </row>
    <row r="165" spans="39:39">
      <c r="AM165" s="28" t="b">
        <v>0</v>
      </c>
    </row>
  </sheetData>
  <sheetProtection formatCells="0" autoFilter="0"/>
  <mergeCells count="130">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s>
  <phoneticPr fontId="6"/>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137160</xdr:colOff>
                    <xdr:row>63</xdr:row>
                    <xdr:rowOff>152400</xdr:rowOff>
                  </from>
                  <to>
                    <xdr:col>6</xdr:col>
                    <xdr:colOff>22860</xdr:colOff>
                    <xdr:row>65</xdr:row>
                    <xdr:rowOff>22860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137160</xdr:colOff>
                    <xdr:row>64</xdr:row>
                    <xdr:rowOff>152400</xdr:rowOff>
                  </from>
                  <to>
                    <xdr:col>6</xdr:col>
                    <xdr:colOff>22860</xdr:colOff>
                    <xdr:row>66</xdr:row>
                    <xdr:rowOff>22860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137160</xdr:colOff>
                    <xdr:row>66</xdr:row>
                    <xdr:rowOff>22860</xdr:rowOff>
                  </from>
                  <to>
                    <xdr:col>6</xdr:col>
                    <xdr:colOff>22860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137160</xdr:colOff>
                    <xdr:row>66</xdr:row>
                    <xdr:rowOff>251460</xdr:rowOff>
                  </from>
                  <to>
                    <xdr:col>6</xdr:col>
                    <xdr:colOff>22860</xdr:colOff>
                    <xdr:row>68</xdr:row>
                    <xdr:rowOff>22860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137160</xdr:colOff>
                    <xdr:row>68</xdr:row>
                    <xdr:rowOff>99060</xdr:rowOff>
                  </from>
                  <to>
                    <xdr:col>6</xdr:col>
                    <xdr:colOff>22860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137160</xdr:colOff>
                    <xdr:row>68</xdr:row>
                    <xdr:rowOff>381000</xdr:rowOff>
                  </from>
                  <to>
                    <xdr:col>6</xdr:col>
                    <xdr:colOff>22860</xdr:colOff>
                    <xdr:row>70</xdr:row>
                    <xdr:rowOff>22860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137160</xdr:colOff>
                    <xdr:row>69</xdr:row>
                    <xdr:rowOff>144780</xdr:rowOff>
                  </from>
                  <to>
                    <xdr:col>6</xdr:col>
                    <xdr:colOff>22860</xdr:colOff>
                    <xdr:row>71</xdr:row>
                    <xdr:rowOff>22860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137160</xdr:colOff>
                    <xdr:row>70</xdr:row>
                    <xdr:rowOff>152400</xdr:rowOff>
                  </from>
                  <to>
                    <xdr:col>6</xdr:col>
                    <xdr:colOff>22860</xdr:colOff>
                    <xdr:row>72</xdr:row>
                    <xdr:rowOff>22860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137160</xdr:colOff>
                    <xdr:row>71</xdr:row>
                    <xdr:rowOff>152400</xdr:rowOff>
                  </from>
                  <to>
                    <xdr:col>6</xdr:col>
                    <xdr:colOff>22860</xdr:colOff>
                    <xdr:row>73</xdr:row>
                    <xdr:rowOff>30480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137160</xdr:colOff>
                    <xdr:row>73</xdr:row>
                    <xdr:rowOff>68580</xdr:rowOff>
                  </from>
                  <to>
                    <xdr:col>6</xdr:col>
                    <xdr:colOff>22860</xdr:colOff>
                    <xdr:row>73</xdr:row>
                    <xdr:rowOff>274320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137160</xdr:colOff>
                    <xdr:row>73</xdr:row>
                    <xdr:rowOff>312420</xdr:rowOff>
                  </from>
                  <to>
                    <xdr:col>6</xdr:col>
                    <xdr:colOff>22860</xdr:colOff>
                    <xdr:row>75</xdr:row>
                    <xdr:rowOff>30480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137160</xdr:colOff>
                    <xdr:row>74</xdr:row>
                    <xdr:rowOff>152400</xdr:rowOff>
                  </from>
                  <to>
                    <xdr:col>6</xdr:col>
                    <xdr:colOff>22860</xdr:colOff>
                    <xdr:row>76</xdr:row>
                    <xdr:rowOff>30480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137160</xdr:colOff>
                    <xdr:row>77</xdr:row>
                    <xdr:rowOff>45720</xdr:rowOff>
                  </from>
                  <to>
                    <xdr:col>6</xdr:col>
                    <xdr:colOff>22860</xdr:colOff>
                    <xdr:row>77</xdr:row>
                    <xdr:rowOff>259080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137160</xdr:colOff>
                    <xdr:row>78</xdr:row>
                    <xdr:rowOff>68580</xdr:rowOff>
                  </from>
                  <to>
                    <xdr:col>6</xdr:col>
                    <xdr:colOff>22860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137160</xdr:colOff>
                    <xdr:row>78</xdr:row>
                    <xdr:rowOff>312420</xdr:rowOff>
                  </from>
                  <to>
                    <xdr:col>6</xdr:col>
                    <xdr:colOff>22860</xdr:colOff>
                    <xdr:row>80</xdr:row>
                    <xdr:rowOff>30480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137160</xdr:colOff>
                    <xdr:row>79</xdr:row>
                    <xdr:rowOff>144780</xdr:rowOff>
                  </from>
                  <to>
                    <xdr:col>6</xdr:col>
                    <xdr:colOff>22860</xdr:colOff>
                    <xdr:row>81</xdr:row>
                    <xdr:rowOff>30480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137160</xdr:colOff>
                    <xdr:row>81</xdr:row>
                    <xdr:rowOff>38100</xdr:rowOff>
                  </from>
                  <to>
                    <xdr:col>6</xdr:col>
                    <xdr:colOff>22860</xdr:colOff>
                    <xdr:row>81</xdr:row>
                    <xdr:rowOff>259080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137160</xdr:colOff>
                    <xdr:row>83</xdr:row>
                    <xdr:rowOff>38100</xdr:rowOff>
                  </from>
                  <to>
                    <xdr:col>6</xdr:col>
                    <xdr:colOff>22860</xdr:colOff>
                    <xdr:row>83</xdr:row>
                    <xdr:rowOff>259080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137160</xdr:colOff>
                    <xdr:row>83</xdr:row>
                    <xdr:rowOff>266700</xdr:rowOff>
                  </from>
                  <to>
                    <xdr:col>6</xdr:col>
                    <xdr:colOff>22860</xdr:colOff>
                    <xdr:row>85</xdr:row>
                    <xdr:rowOff>30480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137160</xdr:colOff>
                    <xdr:row>85</xdr:row>
                    <xdr:rowOff>38100</xdr:rowOff>
                  </from>
                  <to>
                    <xdr:col>6</xdr:col>
                    <xdr:colOff>22860</xdr:colOff>
                    <xdr:row>85</xdr:row>
                    <xdr:rowOff>259080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137160</xdr:colOff>
                    <xdr:row>85</xdr:row>
                    <xdr:rowOff>266700</xdr:rowOff>
                  </from>
                  <to>
                    <xdr:col>6</xdr:col>
                    <xdr:colOff>22860</xdr:colOff>
                    <xdr:row>87</xdr:row>
                    <xdr:rowOff>30480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137160</xdr:colOff>
                    <xdr:row>86</xdr:row>
                    <xdr:rowOff>144780</xdr:rowOff>
                  </from>
                  <to>
                    <xdr:col>6</xdr:col>
                    <xdr:colOff>22860</xdr:colOff>
                    <xdr:row>88</xdr:row>
                    <xdr:rowOff>30480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137160</xdr:colOff>
                    <xdr:row>87</xdr:row>
                    <xdr:rowOff>144780</xdr:rowOff>
                  </from>
                  <to>
                    <xdr:col>6</xdr:col>
                    <xdr:colOff>22860</xdr:colOff>
                    <xdr:row>89</xdr:row>
                    <xdr:rowOff>7620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137160</xdr:colOff>
                    <xdr:row>32</xdr:row>
                    <xdr:rowOff>137160</xdr:rowOff>
                  </from>
                  <to>
                    <xdr:col>4</xdr:col>
                    <xdr:colOff>99060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137160</xdr:colOff>
                    <xdr:row>35</xdr:row>
                    <xdr:rowOff>137160</xdr:rowOff>
                  </from>
                  <to>
                    <xdr:col>4</xdr:col>
                    <xdr:colOff>99060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137160</xdr:colOff>
                    <xdr:row>40</xdr:row>
                    <xdr:rowOff>137160</xdr:rowOff>
                  </from>
                  <to>
                    <xdr:col>4</xdr:col>
                    <xdr:colOff>99060</xdr:colOff>
                    <xdr:row>43</xdr:row>
                    <xdr:rowOff>22860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137160</xdr:colOff>
                    <xdr:row>43</xdr:row>
                    <xdr:rowOff>137160</xdr:rowOff>
                  </from>
                  <to>
                    <xdr:col>4</xdr:col>
                    <xdr:colOff>99060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137160</xdr:colOff>
                    <xdr:row>75</xdr:row>
                    <xdr:rowOff>182880</xdr:rowOff>
                  </from>
                  <to>
                    <xdr:col>6</xdr:col>
                    <xdr:colOff>7620</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984375" defaultRowHeight="13.2"/>
  <cols>
    <col min="1" max="1" width="8.8984375" style="2" customWidth="1"/>
    <col min="2" max="2" width="18.5" style="2" customWidth="1"/>
    <col min="3" max="3" width="28" style="2" customWidth="1"/>
    <col min="4" max="4" width="42.8984375" style="2" customWidth="1"/>
    <col min="5" max="5" width="37.69921875" style="2" customWidth="1"/>
    <col min="6" max="6" width="38.59765625" style="2" customWidth="1"/>
    <col min="7" max="7" width="15" style="2" customWidth="1"/>
    <col min="8" max="8" width="39" style="2" customWidth="1"/>
    <col min="9" max="9" width="36.59765625" style="2" customWidth="1"/>
    <col min="10" max="257" width="9" style="3"/>
    <col min="258" max="258" width="7.59765625" style="3" customWidth="1"/>
    <col min="259" max="259" width="12.59765625" style="3" customWidth="1"/>
    <col min="260" max="260" width="16.09765625" style="3" customWidth="1"/>
    <col min="261" max="261" width="40.5" style="3" bestFit="1" customWidth="1"/>
    <col min="262" max="262" width="55.59765625" style="3" customWidth="1"/>
    <col min="263" max="263" width="18.59765625" style="3" customWidth="1"/>
    <col min="264" max="264" width="20.59765625" style="3" customWidth="1"/>
    <col min="265" max="265" width="22.59765625" style="3" customWidth="1"/>
    <col min="266" max="513" width="9" style="3"/>
    <col min="514" max="514" width="7.59765625" style="3" customWidth="1"/>
    <col min="515" max="515" width="12.59765625" style="3" customWidth="1"/>
    <col min="516" max="516" width="16.09765625" style="3" customWidth="1"/>
    <col min="517" max="517" width="40.5" style="3" bestFit="1" customWidth="1"/>
    <col min="518" max="518" width="55.59765625" style="3" customWidth="1"/>
    <col min="519" max="519" width="18.59765625" style="3" customWidth="1"/>
    <col min="520" max="520" width="20.59765625" style="3" customWidth="1"/>
    <col min="521" max="521" width="22.59765625" style="3" customWidth="1"/>
    <col min="522" max="769" width="9" style="3"/>
    <col min="770" max="770" width="7.59765625" style="3" customWidth="1"/>
    <col min="771" max="771" width="12.59765625" style="3" customWidth="1"/>
    <col min="772" max="772" width="16.09765625" style="3" customWidth="1"/>
    <col min="773" max="773" width="40.5" style="3" bestFit="1" customWidth="1"/>
    <col min="774" max="774" width="55.59765625" style="3" customWidth="1"/>
    <col min="775" max="775" width="18.59765625" style="3" customWidth="1"/>
    <col min="776" max="776" width="20.59765625" style="3" customWidth="1"/>
    <col min="777" max="777" width="22.59765625" style="3" customWidth="1"/>
    <col min="778" max="1025" width="9" style="3"/>
    <col min="1026" max="1026" width="7.59765625" style="3" customWidth="1"/>
    <col min="1027" max="1027" width="12.59765625" style="3" customWidth="1"/>
    <col min="1028" max="1028" width="16.09765625" style="3" customWidth="1"/>
    <col min="1029" max="1029" width="40.5" style="3" bestFit="1" customWidth="1"/>
    <col min="1030" max="1030" width="55.59765625" style="3" customWidth="1"/>
    <col min="1031" max="1031" width="18.59765625" style="3" customWidth="1"/>
    <col min="1032" max="1032" width="20.59765625" style="3" customWidth="1"/>
    <col min="1033" max="1033" width="22.59765625" style="3" customWidth="1"/>
    <col min="1034" max="1281" width="9" style="3"/>
    <col min="1282" max="1282" width="7.59765625" style="3" customWidth="1"/>
    <col min="1283" max="1283" width="12.59765625" style="3" customWidth="1"/>
    <col min="1284" max="1284" width="16.09765625" style="3" customWidth="1"/>
    <col min="1285" max="1285" width="40.5" style="3" bestFit="1" customWidth="1"/>
    <col min="1286" max="1286" width="55.59765625" style="3" customWidth="1"/>
    <col min="1287" max="1287" width="18.59765625" style="3" customWidth="1"/>
    <col min="1288" max="1288" width="20.59765625" style="3" customWidth="1"/>
    <col min="1289" max="1289" width="22.59765625" style="3" customWidth="1"/>
    <col min="1290" max="1537" width="9" style="3"/>
    <col min="1538" max="1538" width="7.59765625" style="3" customWidth="1"/>
    <col min="1539" max="1539" width="12.59765625" style="3" customWidth="1"/>
    <col min="1540" max="1540" width="16.09765625" style="3" customWidth="1"/>
    <col min="1541" max="1541" width="40.5" style="3" bestFit="1" customWidth="1"/>
    <col min="1542" max="1542" width="55.59765625" style="3" customWidth="1"/>
    <col min="1543" max="1543" width="18.59765625" style="3" customWidth="1"/>
    <col min="1544" max="1544" width="20.59765625" style="3" customWidth="1"/>
    <col min="1545" max="1545" width="22.59765625" style="3" customWidth="1"/>
    <col min="1546" max="1793" width="9" style="3"/>
    <col min="1794" max="1794" width="7.59765625" style="3" customWidth="1"/>
    <col min="1795" max="1795" width="12.59765625" style="3" customWidth="1"/>
    <col min="1796" max="1796" width="16.09765625" style="3" customWidth="1"/>
    <col min="1797" max="1797" width="40.5" style="3" bestFit="1" customWidth="1"/>
    <col min="1798" max="1798" width="55.59765625" style="3" customWidth="1"/>
    <col min="1799" max="1799" width="18.59765625" style="3" customWidth="1"/>
    <col min="1800" max="1800" width="20.59765625" style="3" customWidth="1"/>
    <col min="1801" max="1801" width="22.59765625" style="3" customWidth="1"/>
    <col min="1802" max="2049" width="9" style="3"/>
    <col min="2050" max="2050" width="7.59765625" style="3" customWidth="1"/>
    <col min="2051" max="2051" width="12.59765625" style="3" customWidth="1"/>
    <col min="2052" max="2052" width="16.09765625" style="3" customWidth="1"/>
    <col min="2053" max="2053" width="40.5" style="3" bestFit="1" customWidth="1"/>
    <col min="2054" max="2054" width="55.59765625" style="3" customWidth="1"/>
    <col min="2055" max="2055" width="18.59765625" style="3" customWidth="1"/>
    <col min="2056" max="2056" width="20.59765625" style="3" customWidth="1"/>
    <col min="2057" max="2057" width="22.59765625" style="3" customWidth="1"/>
    <col min="2058" max="2305" width="9" style="3"/>
    <col min="2306" max="2306" width="7.59765625" style="3" customWidth="1"/>
    <col min="2307" max="2307" width="12.59765625" style="3" customWidth="1"/>
    <col min="2308" max="2308" width="16.09765625" style="3" customWidth="1"/>
    <col min="2309" max="2309" width="40.5" style="3" bestFit="1" customWidth="1"/>
    <col min="2310" max="2310" width="55.59765625" style="3" customWidth="1"/>
    <col min="2311" max="2311" width="18.59765625" style="3" customWidth="1"/>
    <col min="2312" max="2312" width="20.59765625" style="3" customWidth="1"/>
    <col min="2313" max="2313" width="22.59765625" style="3" customWidth="1"/>
    <col min="2314" max="2561" width="9" style="3"/>
    <col min="2562" max="2562" width="7.59765625" style="3" customWidth="1"/>
    <col min="2563" max="2563" width="12.59765625" style="3" customWidth="1"/>
    <col min="2564" max="2564" width="16.09765625" style="3" customWidth="1"/>
    <col min="2565" max="2565" width="40.5" style="3" bestFit="1" customWidth="1"/>
    <col min="2566" max="2566" width="55.59765625" style="3" customWidth="1"/>
    <col min="2567" max="2567" width="18.59765625" style="3" customWidth="1"/>
    <col min="2568" max="2568" width="20.59765625" style="3" customWidth="1"/>
    <col min="2569" max="2569" width="22.59765625" style="3" customWidth="1"/>
    <col min="2570" max="2817" width="9" style="3"/>
    <col min="2818" max="2818" width="7.59765625" style="3" customWidth="1"/>
    <col min="2819" max="2819" width="12.59765625" style="3" customWidth="1"/>
    <col min="2820" max="2820" width="16.09765625" style="3" customWidth="1"/>
    <col min="2821" max="2821" width="40.5" style="3" bestFit="1" customWidth="1"/>
    <col min="2822" max="2822" width="55.59765625" style="3" customWidth="1"/>
    <col min="2823" max="2823" width="18.59765625" style="3" customWidth="1"/>
    <col min="2824" max="2824" width="20.59765625" style="3" customWidth="1"/>
    <col min="2825" max="2825" width="22.59765625" style="3" customWidth="1"/>
    <col min="2826" max="3073" width="9" style="3"/>
    <col min="3074" max="3074" width="7.59765625" style="3" customWidth="1"/>
    <col min="3075" max="3075" width="12.59765625" style="3" customWidth="1"/>
    <col min="3076" max="3076" width="16.09765625" style="3" customWidth="1"/>
    <col min="3077" max="3077" width="40.5" style="3" bestFit="1" customWidth="1"/>
    <col min="3078" max="3078" width="55.59765625" style="3" customWidth="1"/>
    <col min="3079" max="3079" width="18.59765625" style="3" customWidth="1"/>
    <col min="3080" max="3080" width="20.59765625" style="3" customWidth="1"/>
    <col min="3081" max="3081" width="22.59765625" style="3" customWidth="1"/>
    <col min="3082" max="3329" width="9" style="3"/>
    <col min="3330" max="3330" width="7.59765625" style="3" customWidth="1"/>
    <col min="3331" max="3331" width="12.59765625" style="3" customWidth="1"/>
    <col min="3332" max="3332" width="16.09765625" style="3" customWidth="1"/>
    <col min="3333" max="3333" width="40.5" style="3" bestFit="1" customWidth="1"/>
    <col min="3334" max="3334" width="55.59765625" style="3" customWidth="1"/>
    <col min="3335" max="3335" width="18.59765625" style="3" customWidth="1"/>
    <col min="3336" max="3336" width="20.59765625" style="3" customWidth="1"/>
    <col min="3337" max="3337" width="22.59765625" style="3" customWidth="1"/>
    <col min="3338" max="3585" width="9" style="3"/>
    <col min="3586" max="3586" width="7.59765625" style="3" customWidth="1"/>
    <col min="3587" max="3587" width="12.59765625" style="3" customWidth="1"/>
    <col min="3588" max="3588" width="16.09765625" style="3" customWidth="1"/>
    <col min="3589" max="3589" width="40.5" style="3" bestFit="1" customWidth="1"/>
    <col min="3590" max="3590" width="55.59765625" style="3" customWidth="1"/>
    <col min="3591" max="3591" width="18.59765625" style="3" customWidth="1"/>
    <col min="3592" max="3592" width="20.59765625" style="3" customWidth="1"/>
    <col min="3593" max="3593" width="22.59765625" style="3" customWidth="1"/>
    <col min="3594" max="3841" width="9" style="3"/>
    <col min="3842" max="3842" width="7.59765625" style="3" customWidth="1"/>
    <col min="3843" max="3843" width="12.59765625" style="3" customWidth="1"/>
    <col min="3844" max="3844" width="16.09765625" style="3" customWidth="1"/>
    <col min="3845" max="3845" width="40.5" style="3" bestFit="1" customWidth="1"/>
    <col min="3846" max="3846" width="55.59765625" style="3" customWidth="1"/>
    <col min="3847" max="3847" width="18.59765625" style="3" customWidth="1"/>
    <col min="3848" max="3848" width="20.59765625" style="3" customWidth="1"/>
    <col min="3849" max="3849" width="22.59765625" style="3" customWidth="1"/>
    <col min="3850" max="4097" width="9" style="3"/>
    <col min="4098" max="4098" width="7.59765625" style="3" customWidth="1"/>
    <col min="4099" max="4099" width="12.59765625" style="3" customWidth="1"/>
    <col min="4100" max="4100" width="16.09765625" style="3" customWidth="1"/>
    <col min="4101" max="4101" width="40.5" style="3" bestFit="1" customWidth="1"/>
    <col min="4102" max="4102" width="55.59765625" style="3" customWidth="1"/>
    <col min="4103" max="4103" width="18.59765625" style="3" customWidth="1"/>
    <col min="4104" max="4104" width="20.59765625" style="3" customWidth="1"/>
    <col min="4105" max="4105" width="22.59765625" style="3" customWidth="1"/>
    <col min="4106" max="4353" width="9" style="3"/>
    <col min="4354" max="4354" width="7.59765625" style="3" customWidth="1"/>
    <col min="4355" max="4355" width="12.59765625" style="3" customWidth="1"/>
    <col min="4356" max="4356" width="16.09765625" style="3" customWidth="1"/>
    <col min="4357" max="4357" width="40.5" style="3" bestFit="1" customWidth="1"/>
    <col min="4358" max="4358" width="55.59765625" style="3" customWidth="1"/>
    <col min="4359" max="4359" width="18.59765625" style="3" customWidth="1"/>
    <col min="4360" max="4360" width="20.59765625" style="3" customWidth="1"/>
    <col min="4361" max="4361" width="22.59765625" style="3" customWidth="1"/>
    <col min="4362" max="4609" width="9" style="3"/>
    <col min="4610" max="4610" width="7.59765625" style="3" customWidth="1"/>
    <col min="4611" max="4611" width="12.59765625" style="3" customWidth="1"/>
    <col min="4612" max="4612" width="16.09765625" style="3" customWidth="1"/>
    <col min="4613" max="4613" width="40.5" style="3" bestFit="1" customWidth="1"/>
    <col min="4614" max="4614" width="55.59765625" style="3" customWidth="1"/>
    <col min="4615" max="4615" width="18.59765625" style="3" customWidth="1"/>
    <col min="4616" max="4616" width="20.59765625" style="3" customWidth="1"/>
    <col min="4617" max="4617" width="22.59765625" style="3" customWidth="1"/>
    <col min="4618" max="4865" width="9" style="3"/>
    <col min="4866" max="4866" width="7.59765625" style="3" customWidth="1"/>
    <col min="4867" max="4867" width="12.59765625" style="3" customWidth="1"/>
    <col min="4868" max="4868" width="16.09765625" style="3" customWidth="1"/>
    <col min="4869" max="4869" width="40.5" style="3" bestFit="1" customWidth="1"/>
    <col min="4870" max="4870" width="55.59765625" style="3" customWidth="1"/>
    <col min="4871" max="4871" width="18.59765625" style="3" customWidth="1"/>
    <col min="4872" max="4872" width="20.59765625" style="3" customWidth="1"/>
    <col min="4873" max="4873" width="22.59765625" style="3" customWidth="1"/>
    <col min="4874" max="5121" width="9" style="3"/>
    <col min="5122" max="5122" width="7.59765625" style="3" customWidth="1"/>
    <col min="5123" max="5123" width="12.59765625" style="3" customWidth="1"/>
    <col min="5124" max="5124" width="16.09765625" style="3" customWidth="1"/>
    <col min="5125" max="5125" width="40.5" style="3" bestFit="1" customWidth="1"/>
    <col min="5126" max="5126" width="55.59765625" style="3" customWidth="1"/>
    <col min="5127" max="5127" width="18.59765625" style="3" customWidth="1"/>
    <col min="5128" max="5128" width="20.59765625" style="3" customWidth="1"/>
    <col min="5129" max="5129" width="22.59765625" style="3" customWidth="1"/>
    <col min="5130" max="5377" width="9" style="3"/>
    <col min="5378" max="5378" width="7.59765625" style="3" customWidth="1"/>
    <col min="5379" max="5379" width="12.59765625" style="3" customWidth="1"/>
    <col min="5380" max="5380" width="16.09765625" style="3" customWidth="1"/>
    <col min="5381" max="5381" width="40.5" style="3" bestFit="1" customWidth="1"/>
    <col min="5382" max="5382" width="55.59765625" style="3" customWidth="1"/>
    <col min="5383" max="5383" width="18.59765625" style="3" customWidth="1"/>
    <col min="5384" max="5384" width="20.59765625" style="3" customWidth="1"/>
    <col min="5385" max="5385" width="22.59765625" style="3" customWidth="1"/>
    <col min="5386" max="5633" width="9" style="3"/>
    <col min="5634" max="5634" width="7.59765625" style="3" customWidth="1"/>
    <col min="5635" max="5635" width="12.59765625" style="3" customWidth="1"/>
    <col min="5636" max="5636" width="16.09765625" style="3" customWidth="1"/>
    <col min="5637" max="5637" width="40.5" style="3" bestFit="1" customWidth="1"/>
    <col min="5638" max="5638" width="55.59765625" style="3" customWidth="1"/>
    <col min="5639" max="5639" width="18.59765625" style="3" customWidth="1"/>
    <col min="5640" max="5640" width="20.59765625" style="3" customWidth="1"/>
    <col min="5641" max="5641" width="22.59765625" style="3" customWidth="1"/>
    <col min="5642" max="5889" width="9" style="3"/>
    <col min="5890" max="5890" width="7.59765625" style="3" customWidth="1"/>
    <col min="5891" max="5891" width="12.59765625" style="3" customWidth="1"/>
    <col min="5892" max="5892" width="16.09765625" style="3" customWidth="1"/>
    <col min="5893" max="5893" width="40.5" style="3" bestFit="1" customWidth="1"/>
    <col min="5894" max="5894" width="55.59765625" style="3" customWidth="1"/>
    <col min="5895" max="5895" width="18.59765625" style="3" customWidth="1"/>
    <col min="5896" max="5896" width="20.59765625" style="3" customWidth="1"/>
    <col min="5897" max="5897" width="22.59765625" style="3" customWidth="1"/>
    <col min="5898" max="6145" width="9" style="3"/>
    <col min="6146" max="6146" width="7.59765625" style="3" customWidth="1"/>
    <col min="6147" max="6147" width="12.59765625" style="3" customWidth="1"/>
    <col min="6148" max="6148" width="16.09765625" style="3" customWidth="1"/>
    <col min="6149" max="6149" width="40.5" style="3" bestFit="1" customWidth="1"/>
    <col min="6150" max="6150" width="55.59765625" style="3" customWidth="1"/>
    <col min="6151" max="6151" width="18.59765625" style="3" customWidth="1"/>
    <col min="6152" max="6152" width="20.59765625" style="3" customWidth="1"/>
    <col min="6153" max="6153" width="22.59765625" style="3" customWidth="1"/>
    <col min="6154" max="6401" width="9" style="3"/>
    <col min="6402" max="6402" width="7.59765625" style="3" customWidth="1"/>
    <col min="6403" max="6403" width="12.59765625" style="3" customWidth="1"/>
    <col min="6404" max="6404" width="16.09765625" style="3" customWidth="1"/>
    <col min="6405" max="6405" width="40.5" style="3" bestFit="1" customWidth="1"/>
    <col min="6406" max="6406" width="55.59765625" style="3" customWidth="1"/>
    <col min="6407" max="6407" width="18.59765625" style="3" customWidth="1"/>
    <col min="6408" max="6408" width="20.59765625" style="3" customWidth="1"/>
    <col min="6409" max="6409" width="22.59765625" style="3" customWidth="1"/>
    <col min="6410" max="6657" width="9" style="3"/>
    <col min="6658" max="6658" width="7.59765625" style="3" customWidth="1"/>
    <col min="6659" max="6659" width="12.59765625" style="3" customWidth="1"/>
    <col min="6660" max="6660" width="16.09765625" style="3" customWidth="1"/>
    <col min="6661" max="6661" width="40.5" style="3" bestFit="1" customWidth="1"/>
    <col min="6662" max="6662" width="55.59765625" style="3" customWidth="1"/>
    <col min="6663" max="6663" width="18.59765625" style="3" customWidth="1"/>
    <col min="6664" max="6664" width="20.59765625" style="3" customWidth="1"/>
    <col min="6665" max="6665" width="22.59765625" style="3" customWidth="1"/>
    <col min="6666" max="6913" width="9" style="3"/>
    <col min="6914" max="6914" width="7.59765625" style="3" customWidth="1"/>
    <col min="6915" max="6915" width="12.59765625" style="3" customWidth="1"/>
    <col min="6916" max="6916" width="16.09765625" style="3" customWidth="1"/>
    <col min="6917" max="6917" width="40.5" style="3" bestFit="1" customWidth="1"/>
    <col min="6918" max="6918" width="55.59765625" style="3" customWidth="1"/>
    <col min="6919" max="6919" width="18.59765625" style="3" customWidth="1"/>
    <col min="6920" max="6920" width="20.59765625" style="3" customWidth="1"/>
    <col min="6921" max="6921" width="22.59765625" style="3" customWidth="1"/>
    <col min="6922" max="7169" width="9" style="3"/>
    <col min="7170" max="7170" width="7.59765625" style="3" customWidth="1"/>
    <col min="7171" max="7171" width="12.59765625" style="3" customWidth="1"/>
    <col min="7172" max="7172" width="16.09765625" style="3" customWidth="1"/>
    <col min="7173" max="7173" width="40.5" style="3" bestFit="1" customWidth="1"/>
    <col min="7174" max="7174" width="55.59765625" style="3" customWidth="1"/>
    <col min="7175" max="7175" width="18.59765625" style="3" customWidth="1"/>
    <col min="7176" max="7176" width="20.59765625" style="3" customWidth="1"/>
    <col min="7177" max="7177" width="22.59765625" style="3" customWidth="1"/>
    <col min="7178" max="7425" width="9" style="3"/>
    <col min="7426" max="7426" width="7.59765625" style="3" customWidth="1"/>
    <col min="7427" max="7427" width="12.59765625" style="3" customWidth="1"/>
    <col min="7428" max="7428" width="16.09765625" style="3" customWidth="1"/>
    <col min="7429" max="7429" width="40.5" style="3" bestFit="1" customWidth="1"/>
    <col min="7430" max="7430" width="55.59765625" style="3" customWidth="1"/>
    <col min="7431" max="7431" width="18.59765625" style="3" customWidth="1"/>
    <col min="7432" max="7432" width="20.59765625" style="3" customWidth="1"/>
    <col min="7433" max="7433" width="22.59765625" style="3" customWidth="1"/>
    <col min="7434" max="7681" width="9" style="3"/>
    <col min="7682" max="7682" width="7.59765625" style="3" customWidth="1"/>
    <col min="7683" max="7683" width="12.59765625" style="3" customWidth="1"/>
    <col min="7684" max="7684" width="16.09765625" style="3" customWidth="1"/>
    <col min="7685" max="7685" width="40.5" style="3" bestFit="1" customWidth="1"/>
    <col min="7686" max="7686" width="55.59765625" style="3" customWidth="1"/>
    <col min="7687" max="7687" width="18.59765625" style="3" customWidth="1"/>
    <col min="7688" max="7688" width="20.59765625" style="3" customWidth="1"/>
    <col min="7689" max="7689" width="22.59765625" style="3" customWidth="1"/>
    <col min="7690" max="7937" width="9" style="3"/>
    <col min="7938" max="7938" width="7.59765625" style="3" customWidth="1"/>
    <col min="7939" max="7939" width="12.59765625" style="3" customWidth="1"/>
    <col min="7940" max="7940" width="16.09765625" style="3" customWidth="1"/>
    <col min="7941" max="7941" width="40.5" style="3" bestFit="1" customWidth="1"/>
    <col min="7942" max="7942" width="55.59765625" style="3" customWidth="1"/>
    <col min="7943" max="7943" width="18.59765625" style="3" customWidth="1"/>
    <col min="7944" max="7944" width="20.59765625" style="3" customWidth="1"/>
    <col min="7945" max="7945" width="22.59765625" style="3" customWidth="1"/>
    <col min="7946" max="8193" width="9" style="3"/>
    <col min="8194" max="8194" width="7.59765625" style="3" customWidth="1"/>
    <col min="8195" max="8195" width="12.59765625" style="3" customWidth="1"/>
    <col min="8196" max="8196" width="16.09765625" style="3" customWidth="1"/>
    <col min="8197" max="8197" width="40.5" style="3" bestFit="1" customWidth="1"/>
    <col min="8198" max="8198" width="55.59765625" style="3" customWidth="1"/>
    <col min="8199" max="8199" width="18.59765625" style="3" customWidth="1"/>
    <col min="8200" max="8200" width="20.59765625" style="3" customWidth="1"/>
    <col min="8201" max="8201" width="22.59765625" style="3" customWidth="1"/>
    <col min="8202" max="8449" width="9" style="3"/>
    <col min="8450" max="8450" width="7.59765625" style="3" customWidth="1"/>
    <col min="8451" max="8451" width="12.59765625" style="3" customWidth="1"/>
    <col min="8452" max="8452" width="16.09765625" style="3" customWidth="1"/>
    <col min="8453" max="8453" width="40.5" style="3" bestFit="1" customWidth="1"/>
    <col min="8454" max="8454" width="55.59765625" style="3" customWidth="1"/>
    <col min="8455" max="8455" width="18.59765625" style="3" customWidth="1"/>
    <col min="8456" max="8456" width="20.59765625" style="3" customWidth="1"/>
    <col min="8457" max="8457" width="22.59765625" style="3" customWidth="1"/>
    <col min="8458" max="8705" width="9" style="3"/>
    <col min="8706" max="8706" width="7.59765625" style="3" customWidth="1"/>
    <col min="8707" max="8707" width="12.59765625" style="3" customWidth="1"/>
    <col min="8708" max="8708" width="16.09765625" style="3" customWidth="1"/>
    <col min="8709" max="8709" width="40.5" style="3" bestFit="1" customWidth="1"/>
    <col min="8710" max="8710" width="55.59765625" style="3" customWidth="1"/>
    <col min="8711" max="8711" width="18.59765625" style="3" customWidth="1"/>
    <col min="8712" max="8712" width="20.59765625" style="3" customWidth="1"/>
    <col min="8713" max="8713" width="22.59765625" style="3" customWidth="1"/>
    <col min="8714" max="8961" width="9" style="3"/>
    <col min="8962" max="8962" width="7.59765625" style="3" customWidth="1"/>
    <col min="8963" max="8963" width="12.59765625" style="3" customWidth="1"/>
    <col min="8964" max="8964" width="16.09765625" style="3" customWidth="1"/>
    <col min="8965" max="8965" width="40.5" style="3" bestFit="1" customWidth="1"/>
    <col min="8966" max="8966" width="55.59765625" style="3" customWidth="1"/>
    <col min="8967" max="8967" width="18.59765625" style="3" customWidth="1"/>
    <col min="8968" max="8968" width="20.59765625" style="3" customWidth="1"/>
    <col min="8969" max="8969" width="22.59765625" style="3" customWidth="1"/>
    <col min="8970" max="9217" width="9" style="3"/>
    <col min="9218" max="9218" width="7.59765625" style="3" customWidth="1"/>
    <col min="9219" max="9219" width="12.59765625" style="3" customWidth="1"/>
    <col min="9220" max="9220" width="16.09765625" style="3" customWidth="1"/>
    <col min="9221" max="9221" width="40.5" style="3" bestFit="1" customWidth="1"/>
    <col min="9222" max="9222" width="55.59765625" style="3" customWidth="1"/>
    <col min="9223" max="9223" width="18.59765625" style="3" customWidth="1"/>
    <col min="9224" max="9224" width="20.59765625" style="3" customWidth="1"/>
    <col min="9225" max="9225" width="22.59765625" style="3" customWidth="1"/>
    <col min="9226" max="9473" width="9" style="3"/>
    <col min="9474" max="9474" width="7.59765625" style="3" customWidth="1"/>
    <col min="9475" max="9475" width="12.59765625" style="3" customWidth="1"/>
    <col min="9476" max="9476" width="16.09765625" style="3" customWidth="1"/>
    <col min="9477" max="9477" width="40.5" style="3" bestFit="1" customWidth="1"/>
    <col min="9478" max="9478" width="55.59765625" style="3" customWidth="1"/>
    <col min="9479" max="9479" width="18.59765625" style="3" customWidth="1"/>
    <col min="9480" max="9480" width="20.59765625" style="3" customWidth="1"/>
    <col min="9481" max="9481" width="22.59765625" style="3" customWidth="1"/>
    <col min="9482" max="9729" width="9" style="3"/>
    <col min="9730" max="9730" width="7.59765625" style="3" customWidth="1"/>
    <col min="9731" max="9731" width="12.59765625" style="3" customWidth="1"/>
    <col min="9732" max="9732" width="16.09765625" style="3" customWidth="1"/>
    <col min="9733" max="9733" width="40.5" style="3" bestFit="1" customWidth="1"/>
    <col min="9734" max="9734" width="55.59765625" style="3" customWidth="1"/>
    <col min="9735" max="9735" width="18.59765625" style="3" customWidth="1"/>
    <col min="9736" max="9736" width="20.59765625" style="3" customWidth="1"/>
    <col min="9737" max="9737" width="22.59765625" style="3" customWidth="1"/>
    <col min="9738" max="9985" width="9" style="3"/>
    <col min="9986" max="9986" width="7.59765625" style="3" customWidth="1"/>
    <col min="9987" max="9987" width="12.59765625" style="3" customWidth="1"/>
    <col min="9988" max="9988" width="16.09765625" style="3" customWidth="1"/>
    <col min="9989" max="9989" width="40.5" style="3" bestFit="1" customWidth="1"/>
    <col min="9990" max="9990" width="55.59765625" style="3" customWidth="1"/>
    <col min="9991" max="9991" width="18.59765625" style="3" customWidth="1"/>
    <col min="9992" max="9992" width="20.59765625" style="3" customWidth="1"/>
    <col min="9993" max="9993" width="22.59765625" style="3" customWidth="1"/>
    <col min="9994" max="10241" width="9" style="3"/>
    <col min="10242" max="10242" width="7.59765625" style="3" customWidth="1"/>
    <col min="10243" max="10243" width="12.59765625" style="3" customWidth="1"/>
    <col min="10244" max="10244" width="16.09765625" style="3" customWidth="1"/>
    <col min="10245" max="10245" width="40.5" style="3" bestFit="1" customWidth="1"/>
    <col min="10246" max="10246" width="55.59765625" style="3" customWidth="1"/>
    <col min="10247" max="10247" width="18.59765625" style="3" customWidth="1"/>
    <col min="10248" max="10248" width="20.59765625" style="3" customWidth="1"/>
    <col min="10249" max="10249" width="22.59765625" style="3" customWidth="1"/>
    <col min="10250" max="10497" width="9" style="3"/>
    <col min="10498" max="10498" width="7.59765625" style="3" customWidth="1"/>
    <col min="10499" max="10499" width="12.59765625" style="3" customWidth="1"/>
    <col min="10500" max="10500" width="16.09765625" style="3" customWidth="1"/>
    <col min="10501" max="10501" width="40.5" style="3" bestFit="1" customWidth="1"/>
    <col min="10502" max="10502" width="55.59765625" style="3" customWidth="1"/>
    <col min="10503" max="10503" width="18.59765625" style="3" customWidth="1"/>
    <col min="10504" max="10504" width="20.59765625" style="3" customWidth="1"/>
    <col min="10505" max="10505" width="22.59765625" style="3" customWidth="1"/>
    <col min="10506" max="10753" width="9" style="3"/>
    <col min="10754" max="10754" width="7.59765625" style="3" customWidth="1"/>
    <col min="10755" max="10755" width="12.59765625" style="3" customWidth="1"/>
    <col min="10756" max="10756" width="16.09765625" style="3" customWidth="1"/>
    <col min="10757" max="10757" width="40.5" style="3" bestFit="1" customWidth="1"/>
    <col min="10758" max="10758" width="55.59765625" style="3" customWidth="1"/>
    <col min="10759" max="10759" width="18.59765625" style="3" customWidth="1"/>
    <col min="10760" max="10760" width="20.59765625" style="3" customWidth="1"/>
    <col min="10761" max="10761" width="22.59765625" style="3" customWidth="1"/>
    <col min="10762" max="11009" width="9" style="3"/>
    <col min="11010" max="11010" width="7.59765625" style="3" customWidth="1"/>
    <col min="11011" max="11011" width="12.59765625" style="3" customWidth="1"/>
    <col min="11012" max="11012" width="16.09765625" style="3" customWidth="1"/>
    <col min="11013" max="11013" width="40.5" style="3" bestFit="1" customWidth="1"/>
    <col min="11014" max="11014" width="55.59765625" style="3" customWidth="1"/>
    <col min="11015" max="11015" width="18.59765625" style="3" customWidth="1"/>
    <col min="11016" max="11016" width="20.59765625" style="3" customWidth="1"/>
    <col min="11017" max="11017" width="22.59765625" style="3" customWidth="1"/>
    <col min="11018" max="11265" width="9" style="3"/>
    <col min="11266" max="11266" width="7.59765625" style="3" customWidth="1"/>
    <col min="11267" max="11267" width="12.59765625" style="3" customWidth="1"/>
    <col min="11268" max="11268" width="16.09765625" style="3" customWidth="1"/>
    <col min="11269" max="11269" width="40.5" style="3" bestFit="1" customWidth="1"/>
    <col min="11270" max="11270" width="55.59765625" style="3" customWidth="1"/>
    <col min="11271" max="11271" width="18.59765625" style="3" customWidth="1"/>
    <col min="11272" max="11272" width="20.59765625" style="3" customWidth="1"/>
    <col min="11273" max="11273" width="22.59765625" style="3" customWidth="1"/>
    <col min="11274" max="11521" width="9" style="3"/>
    <col min="11522" max="11522" width="7.59765625" style="3" customWidth="1"/>
    <col min="11523" max="11523" width="12.59765625" style="3" customWidth="1"/>
    <col min="11524" max="11524" width="16.09765625" style="3" customWidth="1"/>
    <col min="11525" max="11525" width="40.5" style="3" bestFit="1" customWidth="1"/>
    <col min="11526" max="11526" width="55.59765625" style="3" customWidth="1"/>
    <col min="11527" max="11527" width="18.59765625" style="3" customWidth="1"/>
    <col min="11528" max="11528" width="20.59765625" style="3" customWidth="1"/>
    <col min="11529" max="11529" width="22.59765625" style="3" customWidth="1"/>
    <col min="11530" max="11777" width="9" style="3"/>
    <col min="11778" max="11778" width="7.59765625" style="3" customWidth="1"/>
    <col min="11779" max="11779" width="12.59765625" style="3" customWidth="1"/>
    <col min="11780" max="11780" width="16.09765625" style="3" customWidth="1"/>
    <col min="11781" max="11781" width="40.5" style="3" bestFit="1" customWidth="1"/>
    <col min="11782" max="11782" width="55.59765625" style="3" customWidth="1"/>
    <col min="11783" max="11783" width="18.59765625" style="3" customWidth="1"/>
    <col min="11784" max="11784" width="20.59765625" style="3" customWidth="1"/>
    <col min="11785" max="11785" width="22.59765625" style="3" customWidth="1"/>
    <col min="11786" max="12033" width="9" style="3"/>
    <col min="12034" max="12034" width="7.59765625" style="3" customWidth="1"/>
    <col min="12035" max="12035" width="12.59765625" style="3" customWidth="1"/>
    <col min="12036" max="12036" width="16.09765625" style="3" customWidth="1"/>
    <col min="12037" max="12037" width="40.5" style="3" bestFit="1" customWidth="1"/>
    <col min="12038" max="12038" width="55.59765625" style="3" customWidth="1"/>
    <col min="12039" max="12039" width="18.59765625" style="3" customWidth="1"/>
    <col min="12040" max="12040" width="20.59765625" style="3" customWidth="1"/>
    <col min="12041" max="12041" width="22.59765625" style="3" customWidth="1"/>
    <col min="12042" max="12289" width="9" style="3"/>
    <col min="12290" max="12290" width="7.59765625" style="3" customWidth="1"/>
    <col min="12291" max="12291" width="12.59765625" style="3" customWidth="1"/>
    <col min="12292" max="12292" width="16.09765625" style="3" customWidth="1"/>
    <col min="12293" max="12293" width="40.5" style="3" bestFit="1" customWidth="1"/>
    <col min="12294" max="12294" width="55.59765625" style="3" customWidth="1"/>
    <col min="12295" max="12295" width="18.59765625" style="3" customWidth="1"/>
    <col min="12296" max="12296" width="20.59765625" style="3" customWidth="1"/>
    <col min="12297" max="12297" width="22.59765625" style="3" customWidth="1"/>
    <col min="12298" max="12545" width="9" style="3"/>
    <col min="12546" max="12546" width="7.59765625" style="3" customWidth="1"/>
    <col min="12547" max="12547" width="12.59765625" style="3" customWidth="1"/>
    <col min="12548" max="12548" width="16.09765625" style="3" customWidth="1"/>
    <col min="12549" max="12549" width="40.5" style="3" bestFit="1" customWidth="1"/>
    <col min="12550" max="12550" width="55.59765625" style="3" customWidth="1"/>
    <col min="12551" max="12551" width="18.59765625" style="3" customWidth="1"/>
    <col min="12552" max="12552" width="20.59765625" style="3" customWidth="1"/>
    <col min="12553" max="12553" width="22.59765625" style="3" customWidth="1"/>
    <col min="12554" max="12801" width="9" style="3"/>
    <col min="12802" max="12802" width="7.59765625" style="3" customWidth="1"/>
    <col min="12803" max="12803" width="12.59765625" style="3" customWidth="1"/>
    <col min="12804" max="12804" width="16.09765625" style="3" customWidth="1"/>
    <col min="12805" max="12805" width="40.5" style="3" bestFit="1" customWidth="1"/>
    <col min="12806" max="12806" width="55.59765625" style="3" customWidth="1"/>
    <col min="12807" max="12807" width="18.59765625" style="3" customWidth="1"/>
    <col min="12808" max="12808" width="20.59765625" style="3" customWidth="1"/>
    <col min="12809" max="12809" width="22.59765625" style="3" customWidth="1"/>
    <col min="12810" max="13057" width="9" style="3"/>
    <col min="13058" max="13058" width="7.59765625" style="3" customWidth="1"/>
    <col min="13059" max="13059" width="12.59765625" style="3" customWidth="1"/>
    <col min="13060" max="13060" width="16.09765625" style="3" customWidth="1"/>
    <col min="13061" max="13061" width="40.5" style="3" bestFit="1" customWidth="1"/>
    <col min="13062" max="13062" width="55.59765625" style="3" customWidth="1"/>
    <col min="13063" max="13063" width="18.59765625" style="3" customWidth="1"/>
    <col min="13064" max="13064" width="20.59765625" style="3" customWidth="1"/>
    <col min="13065" max="13065" width="22.59765625" style="3" customWidth="1"/>
    <col min="13066" max="13313" width="9" style="3"/>
    <col min="13314" max="13314" width="7.59765625" style="3" customWidth="1"/>
    <col min="13315" max="13315" width="12.59765625" style="3" customWidth="1"/>
    <col min="13316" max="13316" width="16.09765625" style="3" customWidth="1"/>
    <col min="13317" max="13317" width="40.5" style="3" bestFit="1" customWidth="1"/>
    <col min="13318" max="13318" width="55.59765625" style="3" customWidth="1"/>
    <col min="13319" max="13319" width="18.59765625" style="3" customWidth="1"/>
    <col min="13320" max="13320" width="20.59765625" style="3" customWidth="1"/>
    <col min="13321" max="13321" width="22.59765625" style="3" customWidth="1"/>
    <col min="13322" max="13569" width="9" style="3"/>
    <col min="13570" max="13570" width="7.59765625" style="3" customWidth="1"/>
    <col min="13571" max="13571" width="12.59765625" style="3" customWidth="1"/>
    <col min="13572" max="13572" width="16.09765625" style="3" customWidth="1"/>
    <col min="13573" max="13573" width="40.5" style="3" bestFit="1" customWidth="1"/>
    <col min="13574" max="13574" width="55.59765625" style="3" customWidth="1"/>
    <col min="13575" max="13575" width="18.59765625" style="3" customWidth="1"/>
    <col min="13576" max="13576" width="20.59765625" style="3" customWidth="1"/>
    <col min="13577" max="13577" width="22.59765625" style="3" customWidth="1"/>
    <col min="13578" max="13825" width="9" style="3"/>
    <col min="13826" max="13826" width="7.59765625" style="3" customWidth="1"/>
    <col min="13827" max="13827" width="12.59765625" style="3" customWidth="1"/>
    <col min="13828" max="13828" width="16.09765625" style="3" customWidth="1"/>
    <col min="13829" max="13829" width="40.5" style="3" bestFit="1" customWidth="1"/>
    <col min="13830" max="13830" width="55.59765625" style="3" customWidth="1"/>
    <col min="13831" max="13831" width="18.59765625" style="3" customWidth="1"/>
    <col min="13832" max="13832" width="20.59765625" style="3" customWidth="1"/>
    <col min="13833" max="13833" width="22.59765625" style="3" customWidth="1"/>
    <col min="13834" max="14081" width="9" style="3"/>
    <col min="14082" max="14082" width="7.59765625" style="3" customWidth="1"/>
    <col min="14083" max="14083" width="12.59765625" style="3" customWidth="1"/>
    <col min="14084" max="14084" width="16.09765625" style="3" customWidth="1"/>
    <col min="14085" max="14085" width="40.5" style="3" bestFit="1" customWidth="1"/>
    <col min="14086" max="14086" width="55.59765625" style="3" customWidth="1"/>
    <col min="14087" max="14087" width="18.59765625" style="3" customWidth="1"/>
    <col min="14088" max="14088" width="20.59765625" style="3" customWidth="1"/>
    <col min="14089" max="14089" width="22.59765625" style="3" customWidth="1"/>
    <col min="14090" max="14337" width="9" style="3"/>
    <col min="14338" max="14338" width="7.59765625" style="3" customWidth="1"/>
    <col min="14339" max="14339" width="12.59765625" style="3" customWidth="1"/>
    <col min="14340" max="14340" width="16.09765625" style="3" customWidth="1"/>
    <col min="14341" max="14341" width="40.5" style="3" bestFit="1" customWidth="1"/>
    <col min="14342" max="14342" width="55.59765625" style="3" customWidth="1"/>
    <col min="14343" max="14343" width="18.59765625" style="3" customWidth="1"/>
    <col min="14344" max="14344" width="20.59765625" style="3" customWidth="1"/>
    <col min="14345" max="14345" width="22.59765625" style="3" customWidth="1"/>
    <col min="14346" max="14593" width="9" style="3"/>
    <col min="14594" max="14594" width="7.59765625" style="3" customWidth="1"/>
    <col min="14595" max="14595" width="12.59765625" style="3" customWidth="1"/>
    <col min="14596" max="14596" width="16.09765625" style="3" customWidth="1"/>
    <col min="14597" max="14597" width="40.5" style="3" bestFit="1" customWidth="1"/>
    <col min="14598" max="14598" width="55.59765625" style="3" customWidth="1"/>
    <col min="14599" max="14599" width="18.59765625" style="3" customWidth="1"/>
    <col min="14600" max="14600" width="20.59765625" style="3" customWidth="1"/>
    <col min="14601" max="14601" width="22.59765625" style="3" customWidth="1"/>
    <col min="14602" max="14849" width="9" style="3"/>
    <col min="14850" max="14850" width="7.59765625" style="3" customWidth="1"/>
    <col min="14851" max="14851" width="12.59765625" style="3" customWidth="1"/>
    <col min="14852" max="14852" width="16.09765625" style="3" customWidth="1"/>
    <col min="14853" max="14853" width="40.5" style="3" bestFit="1" customWidth="1"/>
    <col min="14854" max="14854" width="55.59765625" style="3" customWidth="1"/>
    <col min="14855" max="14855" width="18.59765625" style="3" customWidth="1"/>
    <col min="14856" max="14856" width="20.59765625" style="3" customWidth="1"/>
    <col min="14857" max="14857" width="22.59765625" style="3" customWidth="1"/>
    <col min="14858" max="15105" width="9" style="3"/>
    <col min="15106" max="15106" width="7.59765625" style="3" customWidth="1"/>
    <col min="15107" max="15107" width="12.59765625" style="3" customWidth="1"/>
    <col min="15108" max="15108" width="16.09765625" style="3" customWidth="1"/>
    <col min="15109" max="15109" width="40.5" style="3" bestFit="1" customWidth="1"/>
    <col min="15110" max="15110" width="55.59765625" style="3" customWidth="1"/>
    <col min="15111" max="15111" width="18.59765625" style="3" customWidth="1"/>
    <col min="15112" max="15112" width="20.59765625" style="3" customWidth="1"/>
    <col min="15113" max="15113" width="22.59765625" style="3" customWidth="1"/>
    <col min="15114" max="15361" width="9" style="3"/>
    <col min="15362" max="15362" width="7.59765625" style="3" customWidth="1"/>
    <col min="15363" max="15363" width="12.59765625" style="3" customWidth="1"/>
    <col min="15364" max="15364" width="16.09765625" style="3" customWidth="1"/>
    <col min="15365" max="15365" width="40.5" style="3" bestFit="1" customWidth="1"/>
    <col min="15366" max="15366" width="55.59765625" style="3" customWidth="1"/>
    <col min="15367" max="15367" width="18.59765625" style="3" customWidth="1"/>
    <col min="15368" max="15368" width="20.59765625" style="3" customWidth="1"/>
    <col min="15369" max="15369" width="22.59765625" style="3" customWidth="1"/>
    <col min="15370" max="15617" width="9" style="3"/>
    <col min="15618" max="15618" width="7.59765625" style="3" customWidth="1"/>
    <col min="15619" max="15619" width="12.59765625" style="3" customWidth="1"/>
    <col min="15620" max="15620" width="16.09765625" style="3" customWidth="1"/>
    <col min="15621" max="15621" width="40.5" style="3" bestFit="1" customWidth="1"/>
    <col min="15622" max="15622" width="55.59765625" style="3" customWidth="1"/>
    <col min="15623" max="15623" width="18.59765625" style="3" customWidth="1"/>
    <col min="15624" max="15624" width="20.59765625" style="3" customWidth="1"/>
    <col min="15625" max="15625" width="22.59765625" style="3" customWidth="1"/>
    <col min="15626" max="15873" width="9" style="3"/>
    <col min="15874" max="15874" width="7.59765625" style="3" customWidth="1"/>
    <col min="15875" max="15875" width="12.59765625" style="3" customWidth="1"/>
    <col min="15876" max="15876" width="16.09765625" style="3" customWidth="1"/>
    <col min="15877" max="15877" width="40.5" style="3" bestFit="1" customWidth="1"/>
    <col min="15878" max="15878" width="55.59765625" style="3" customWidth="1"/>
    <col min="15879" max="15879" width="18.59765625" style="3" customWidth="1"/>
    <col min="15880" max="15880" width="20.59765625" style="3" customWidth="1"/>
    <col min="15881" max="15881" width="22.59765625" style="3" customWidth="1"/>
    <col min="15882" max="16129" width="9" style="3"/>
    <col min="16130" max="16130" width="7.59765625" style="3" customWidth="1"/>
    <col min="16131" max="16131" width="12.59765625" style="3" customWidth="1"/>
    <col min="16132" max="16132" width="16.09765625" style="3" customWidth="1"/>
    <col min="16133" max="16133" width="40.5" style="3" bestFit="1" customWidth="1"/>
    <col min="16134" max="16134" width="55.59765625" style="3" customWidth="1"/>
    <col min="16135" max="16135" width="18.59765625" style="3" customWidth="1"/>
    <col min="16136" max="16136" width="20.59765625" style="3" customWidth="1"/>
    <col min="16137" max="16137" width="22.59765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1959</v>
      </c>
      <c r="B3" s="4"/>
      <c r="C3" s="4"/>
      <c r="D3" s="4"/>
      <c r="E3" s="4"/>
      <c r="F3" s="4"/>
      <c r="G3" s="4"/>
      <c r="H3" s="4"/>
      <c r="I3" s="4"/>
    </row>
    <row r="4" spans="1:9" ht="51.75" customHeight="1">
      <c r="A4" s="20" t="s">
        <v>54</v>
      </c>
      <c r="B4" s="7" t="s">
        <v>55</v>
      </c>
      <c r="C4" s="7" t="s">
        <v>56</v>
      </c>
      <c r="D4" s="517" t="s">
        <v>57</v>
      </c>
      <c r="E4" s="518"/>
      <c r="F4" s="7" t="s">
        <v>58</v>
      </c>
      <c r="G4" s="9" t="s">
        <v>59</v>
      </c>
      <c r="H4" s="9" t="s">
        <v>60</v>
      </c>
      <c r="I4" s="9" t="s">
        <v>61</v>
      </c>
    </row>
    <row r="5" spans="1:9" ht="118.5" customHeight="1">
      <c r="A5" s="8" t="s">
        <v>62</v>
      </c>
      <c r="B5" s="21" t="s">
        <v>63</v>
      </c>
      <c r="C5" s="22" t="s">
        <v>64</v>
      </c>
      <c r="D5" s="519" t="s">
        <v>1916</v>
      </c>
      <c r="E5" s="520"/>
      <c r="F5" s="22" t="s">
        <v>1917</v>
      </c>
      <c r="G5" s="22" t="s">
        <v>65</v>
      </c>
      <c r="H5" s="22" t="s">
        <v>1918</v>
      </c>
      <c r="I5" s="22" t="s">
        <v>1919</v>
      </c>
    </row>
    <row r="6" spans="1:9" ht="135.75" customHeight="1">
      <c r="A6" s="8" t="s">
        <v>62</v>
      </c>
      <c r="B6" s="21" t="s">
        <v>66</v>
      </c>
      <c r="C6" s="22" t="s">
        <v>1920</v>
      </c>
      <c r="D6" s="519" t="s">
        <v>1921</v>
      </c>
      <c r="E6" s="520"/>
      <c r="F6" s="22" t="s">
        <v>1922</v>
      </c>
      <c r="G6" s="22" t="s">
        <v>67</v>
      </c>
      <c r="H6" s="22" t="s">
        <v>1923</v>
      </c>
      <c r="I6" s="22" t="s">
        <v>1919</v>
      </c>
    </row>
    <row r="7" spans="1:9" ht="175.5" customHeight="1">
      <c r="A7" s="8" t="s">
        <v>68</v>
      </c>
      <c r="B7" s="21" t="s">
        <v>69</v>
      </c>
      <c r="C7" s="22" t="s">
        <v>1924</v>
      </c>
      <c r="D7" s="519" t="s">
        <v>1925</v>
      </c>
      <c r="E7" s="520"/>
      <c r="F7" s="22" t="s">
        <v>1926</v>
      </c>
      <c r="G7" s="22" t="s">
        <v>70</v>
      </c>
      <c r="H7" s="22" t="s">
        <v>1927</v>
      </c>
      <c r="I7" s="22" t="s">
        <v>1928</v>
      </c>
    </row>
    <row r="8" spans="1:9" ht="155.25" customHeight="1">
      <c r="A8" s="8" t="s">
        <v>71</v>
      </c>
      <c r="B8" s="20"/>
      <c r="C8" s="22" t="s">
        <v>2011</v>
      </c>
      <c r="D8" s="519" t="s">
        <v>1929</v>
      </c>
      <c r="E8" s="520"/>
      <c r="F8" s="22" t="s">
        <v>1930</v>
      </c>
      <c r="G8" s="22" t="s">
        <v>72</v>
      </c>
      <c r="H8" s="22" t="s">
        <v>1931</v>
      </c>
      <c r="I8" s="22" t="s">
        <v>1932</v>
      </c>
    </row>
    <row r="9" spans="1:9" ht="150.75" customHeight="1">
      <c r="A9" s="8" t="s">
        <v>73</v>
      </c>
      <c r="B9" s="20"/>
      <c r="C9" s="22" t="s">
        <v>2012</v>
      </c>
      <c r="D9" s="519" t="s">
        <v>1933</v>
      </c>
      <c r="E9" s="520"/>
      <c r="F9" s="22" t="s">
        <v>1934</v>
      </c>
      <c r="G9" s="22" t="s">
        <v>74</v>
      </c>
      <c r="H9" s="22" t="s">
        <v>1935</v>
      </c>
      <c r="I9" s="22" t="s">
        <v>1936</v>
      </c>
    </row>
    <row r="10" spans="1:9" ht="78" customHeight="1">
      <c r="A10" s="513" t="s">
        <v>2029</v>
      </c>
      <c r="B10" s="513"/>
      <c r="C10" s="513"/>
      <c r="D10" s="513"/>
      <c r="E10" s="513"/>
      <c r="F10" s="513"/>
      <c r="G10" s="513"/>
      <c r="H10" s="513"/>
      <c r="I10" s="513"/>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4" t="s">
        <v>2031</v>
      </c>
      <c r="B13" s="515"/>
      <c r="C13" s="515"/>
      <c r="D13" s="515"/>
      <c r="E13" s="515"/>
      <c r="F13" s="515"/>
      <c r="G13" s="515"/>
      <c r="H13" s="515"/>
      <c r="I13" s="516"/>
    </row>
    <row r="14" spans="1:9" ht="42.75" customHeight="1">
      <c r="A14" s="14"/>
      <c r="B14" s="4"/>
      <c r="C14" s="4"/>
      <c r="D14" s="4"/>
      <c r="E14" s="4"/>
      <c r="F14" s="4"/>
      <c r="G14" s="4"/>
      <c r="H14" s="4"/>
      <c r="I14" s="4"/>
    </row>
    <row r="15" spans="1:9" ht="30" customHeight="1">
      <c r="A15" s="13" t="s">
        <v>1972</v>
      </c>
      <c r="B15" s="4"/>
      <c r="C15" s="24"/>
      <c r="D15" s="24"/>
      <c r="E15" s="4"/>
      <c r="F15" s="4"/>
      <c r="G15" s="4"/>
      <c r="H15" s="4"/>
      <c r="I15" s="4"/>
    </row>
    <row r="16" spans="1:9" ht="27.75" customHeight="1">
      <c r="A16" s="13"/>
      <c r="B16" s="4"/>
      <c r="C16" s="12"/>
      <c r="D16" s="4"/>
      <c r="E16" s="4"/>
      <c r="F16" s="4"/>
      <c r="G16" s="4"/>
      <c r="H16" s="4"/>
      <c r="I16" s="4"/>
    </row>
    <row r="17" spans="1:9" ht="51" customHeight="1">
      <c r="A17" s="522" t="s">
        <v>1960</v>
      </c>
      <c r="B17" s="523"/>
      <c r="C17" s="16" t="s">
        <v>56</v>
      </c>
      <c r="D17" s="17" t="s">
        <v>1971</v>
      </c>
      <c r="E17" s="17" t="s">
        <v>1962</v>
      </c>
      <c r="F17" s="17" t="s">
        <v>1961</v>
      </c>
      <c r="G17" s="11"/>
      <c r="H17" s="11"/>
      <c r="I17" s="11"/>
    </row>
    <row r="18" spans="1:9" ht="115.5" customHeight="1">
      <c r="A18" s="524" t="s">
        <v>1963</v>
      </c>
      <c r="B18" s="523"/>
      <c r="C18" s="18" t="s">
        <v>1924</v>
      </c>
      <c r="D18" s="18" t="s">
        <v>1927</v>
      </c>
      <c r="E18" s="18" t="s">
        <v>1966</v>
      </c>
      <c r="F18" s="18" t="s">
        <v>1967</v>
      </c>
      <c r="G18" s="11"/>
      <c r="H18" s="11"/>
      <c r="I18" s="11"/>
    </row>
    <row r="19" spans="1:9" ht="105.75" customHeight="1">
      <c r="A19" s="524" t="s">
        <v>1964</v>
      </c>
      <c r="B19" s="523"/>
      <c r="C19" s="18" t="s">
        <v>2011</v>
      </c>
      <c r="D19" s="18" t="s">
        <v>1931</v>
      </c>
      <c r="E19" s="18" t="s">
        <v>1968</v>
      </c>
      <c r="F19" s="19" t="s">
        <v>1970</v>
      </c>
      <c r="G19" s="4"/>
      <c r="H19" s="4"/>
      <c r="I19" s="4"/>
    </row>
    <row r="20" spans="1:9" ht="95.25" customHeight="1">
      <c r="A20" s="524" t="s">
        <v>1965</v>
      </c>
      <c r="B20" s="523"/>
      <c r="C20" s="18" t="s">
        <v>2012</v>
      </c>
      <c r="D20" s="18" t="s">
        <v>1935</v>
      </c>
      <c r="E20" s="18" t="s">
        <v>1969</v>
      </c>
      <c r="F20" s="19" t="s">
        <v>1970</v>
      </c>
      <c r="G20" s="4"/>
      <c r="H20" s="4"/>
      <c r="I20" s="4"/>
    </row>
    <row r="21" spans="1:9" ht="15.75" customHeight="1">
      <c r="A21" s="4"/>
      <c r="B21" s="4"/>
      <c r="C21" s="4"/>
      <c r="D21" s="4"/>
      <c r="E21" s="4"/>
      <c r="F21" s="4"/>
      <c r="G21" s="4"/>
      <c r="H21" s="4"/>
      <c r="I21" s="4"/>
    </row>
    <row r="22" spans="1:9" ht="97.5" customHeight="1">
      <c r="A22" s="521" t="s">
        <v>2029</v>
      </c>
      <c r="B22" s="521"/>
      <c r="C22" s="521"/>
      <c r="D22" s="521"/>
      <c r="E22" s="521"/>
      <c r="F22" s="521"/>
      <c r="G22" s="521"/>
      <c r="H22" s="521"/>
      <c r="I22" s="521"/>
    </row>
    <row r="23" spans="1:9" ht="40.5" customHeight="1">
      <c r="A23" s="23" t="s">
        <v>79</v>
      </c>
      <c r="B23" s="23"/>
      <c r="C23" s="23"/>
      <c r="D23" s="23"/>
      <c r="E23" s="23"/>
      <c r="F23" s="23"/>
      <c r="G23" s="23"/>
      <c r="H23" s="23"/>
      <c r="I23" s="23"/>
    </row>
    <row r="24" spans="1:9" ht="77.25" customHeight="1">
      <c r="A24" s="514" t="s">
        <v>2031</v>
      </c>
      <c r="B24" s="515"/>
      <c r="C24" s="515"/>
      <c r="D24" s="515"/>
      <c r="E24" s="515"/>
      <c r="F24" s="515"/>
      <c r="G24" s="515"/>
      <c r="H24" s="515"/>
      <c r="I24" s="516"/>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6"/>
  <printOptions horizontalCentered="1"/>
  <pageMargins left="0.59055118110236227" right="0.59055118110236227" top="0.86614173228346458" bottom="0.39370078740157483" header="0.39370078740157483" footer="0.39370078740157483"/>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2"/>
  <cols>
    <col min="1" max="1" width="42.59765625" style="116" customWidth="1"/>
    <col min="2" max="15" width="8" style="116" customWidth="1"/>
    <col min="16" max="16" width="16.59765625" style="116" customWidth="1"/>
    <col min="17" max="19" width="9" style="116"/>
    <col min="20" max="20" width="28" style="116" customWidth="1"/>
    <col min="21" max="16384" width="9" style="116"/>
  </cols>
  <sheetData>
    <row r="1" spans="1:15" ht="13.8" thickBot="1">
      <c r="A1" s="115" t="s">
        <v>1856</v>
      </c>
      <c r="B1" s="115"/>
      <c r="C1" s="115"/>
      <c r="D1" s="115"/>
      <c r="E1" s="115"/>
      <c r="O1" s="129"/>
    </row>
    <row r="2" spans="1:15">
      <c r="A2" s="531" t="s">
        <v>1857</v>
      </c>
      <c r="B2" s="534" t="s">
        <v>2007</v>
      </c>
      <c r="C2" s="535"/>
      <c r="D2" s="535"/>
      <c r="E2" s="536"/>
      <c r="F2" s="537" t="s">
        <v>2008</v>
      </c>
      <c r="G2" s="538"/>
      <c r="H2" s="539"/>
      <c r="I2" s="531" t="s">
        <v>2009</v>
      </c>
      <c r="J2" s="540"/>
      <c r="K2" s="542" t="s">
        <v>2010</v>
      </c>
      <c r="L2" s="543"/>
      <c r="M2" s="543"/>
      <c r="N2" s="544"/>
      <c r="O2" s="129"/>
    </row>
    <row r="3" spans="1:15" ht="26.25" customHeight="1" thickBot="1">
      <c r="A3" s="532"/>
      <c r="B3" s="525" t="s">
        <v>1858</v>
      </c>
      <c r="C3" s="526"/>
      <c r="D3" s="526"/>
      <c r="E3" s="527"/>
      <c r="F3" s="525" t="s">
        <v>1859</v>
      </c>
      <c r="G3" s="526"/>
      <c r="H3" s="527"/>
      <c r="I3" s="533"/>
      <c r="J3" s="541"/>
      <c r="K3" s="528" t="s">
        <v>1874</v>
      </c>
      <c r="L3" s="529"/>
      <c r="M3" s="529"/>
      <c r="N3" s="530"/>
      <c r="O3" s="129"/>
    </row>
    <row r="4" spans="1:15" ht="22.2" thickBot="1">
      <c r="A4" s="533"/>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1973</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1974</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1975</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1976</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1977</v>
      </c>
      <c r="B9" s="144">
        <v>8.8999999999999996E-2</v>
      </c>
      <c r="C9" s="145">
        <v>6.5000000000000002E-2</v>
      </c>
      <c r="D9" s="145">
        <v>3.5999999999999997E-2</v>
      </c>
      <c r="E9" s="146">
        <v>0</v>
      </c>
      <c r="F9" s="147">
        <v>6.0999999999999999E-2</v>
      </c>
      <c r="G9" s="149" t="s">
        <v>1978</v>
      </c>
      <c r="H9" s="148">
        <v>0</v>
      </c>
      <c r="I9" s="144">
        <v>4.4999999999999998E-2</v>
      </c>
      <c r="J9" s="146">
        <v>0</v>
      </c>
      <c r="K9" s="144">
        <v>0.223</v>
      </c>
      <c r="L9" s="149" t="s">
        <v>1978</v>
      </c>
      <c r="M9" s="145">
        <v>0.16200000000000001</v>
      </c>
      <c r="N9" s="145">
        <v>0.13800000000000001</v>
      </c>
      <c r="O9" s="129"/>
    </row>
    <row r="10" spans="1:15">
      <c r="A10" s="176" t="s">
        <v>1979</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1980</v>
      </c>
      <c r="B11" s="144">
        <v>8.5999999999999993E-2</v>
      </c>
      <c r="C11" s="145">
        <v>6.3E-2</v>
      </c>
      <c r="D11" s="145">
        <v>3.5000000000000003E-2</v>
      </c>
      <c r="E11" s="146">
        <v>0</v>
      </c>
      <c r="F11" s="147">
        <v>2.1000000000000001E-2</v>
      </c>
      <c r="G11" s="149" t="s">
        <v>1978</v>
      </c>
      <c r="H11" s="148">
        <v>0</v>
      </c>
      <c r="I11" s="144">
        <v>2.8000000000000001E-2</v>
      </c>
      <c r="J11" s="146">
        <v>0</v>
      </c>
      <c r="K11" s="144">
        <v>0.159</v>
      </c>
      <c r="L11" s="149" t="s">
        <v>1978</v>
      </c>
      <c r="M11" s="145">
        <v>0.13799999999999998</v>
      </c>
      <c r="N11" s="145">
        <v>0.11499999999999999</v>
      </c>
      <c r="O11" s="129"/>
    </row>
    <row r="12" spans="1:15">
      <c r="A12" s="176" t="s">
        <v>1981</v>
      </c>
      <c r="B12" s="144">
        <v>8.5999999999999993E-2</v>
      </c>
      <c r="C12" s="145">
        <v>6.3E-2</v>
      </c>
      <c r="D12" s="145">
        <v>3.5000000000000003E-2</v>
      </c>
      <c r="E12" s="146">
        <v>0</v>
      </c>
      <c r="F12" s="147">
        <v>2.1000000000000001E-2</v>
      </c>
      <c r="G12" s="149" t="s">
        <v>1978</v>
      </c>
      <c r="H12" s="148">
        <v>0</v>
      </c>
      <c r="I12" s="144">
        <v>2.8000000000000001E-2</v>
      </c>
      <c r="J12" s="146">
        <v>0</v>
      </c>
      <c r="K12" s="144">
        <v>0.159</v>
      </c>
      <c r="L12" s="149" t="s">
        <v>1978</v>
      </c>
      <c r="M12" s="145">
        <v>0.13799999999999998</v>
      </c>
      <c r="N12" s="145">
        <v>0.11499999999999999</v>
      </c>
      <c r="O12" s="129"/>
    </row>
    <row r="13" spans="1:15">
      <c r="A13" s="176" t="s">
        <v>1982</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1983</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1984</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1985</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1986</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1987</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1988</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1989</v>
      </c>
      <c r="B20" s="144">
        <v>6.4000000000000001E-2</v>
      </c>
      <c r="C20" s="145">
        <v>4.7E-2</v>
      </c>
      <c r="D20" s="145">
        <v>2.5999999999999999E-2</v>
      </c>
      <c r="E20" s="146">
        <v>0</v>
      </c>
      <c r="F20" s="147">
        <v>1.7000000000000001E-2</v>
      </c>
      <c r="G20" s="149" t="s">
        <v>1978</v>
      </c>
      <c r="H20" s="148">
        <v>0</v>
      </c>
      <c r="I20" s="144">
        <v>1.2999999999999999E-2</v>
      </c>
      <c r="J20" s="146">
        <v>0</v>
      </c>
      <c r="K20" s="144">
        <v>0.10299999999999999</v>
      </c>
      <c r="L20" s="149" t="s">
        <v>1978</v>
      </c>
      <c r="M20" s="145">
        <v>8.5999999999999993E-2</v>
      </c>
      <c r="N20" s="145">
        <v>6.8999999999999992E-2</v>
      </c>
      <c r="O20" s="129"/>
    </row>
    <row r="21" spans="1:15">
      <c r="A21" s="176" t="s">
        <v>1990</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1991</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1992</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1993</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1994</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1995</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1996</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1997</v>
      </c>
      <c r="B28" s="150">
        <v>8.1000000000000003E-2</v>
      </c>
      <c r="C28" s="151">
        <v>5.8999999999999997E-2</v>
      </c>
      <c r="D28" s="151">
        <v>3.3000000000000002E-2</v>
      </c>
      <c r="E28" s="146">
        <v>0</v>
      </c>
      <c r="F28" s="152">
        <v>1.0999999999999999E-2</v>
      </c>
      <c r="G28" s="149" t="s">
        <v>1978</v>
      </c>
      <c r="H28" s="148">
        <v>0</v>
      </c>
      <c r="I28" s="150">
        <v>0.02</v>
      </c>
      <c r="J28" s="146">
        <v>0</v>
      </c>
      <c r="K28" s="144">
        <v>0.129</v>
      </c>
      <c r="L28" s="149" t="s">
        <v>1978</v>
      </c>
      <c r="M28" s="145">
        <v>0.11800000000000001</v>
      </c>
      <c r="N28" s="145">
        <v>9.6000000000000002E-2</v>
      </c>
      <c r="O28" s="129"/>
    </row>
    <row r="29" spans="1:15">
      <c r="A29" s="176" t="s">
        <v>1998</v>
      </c>
      <c r="B29" s="150">
        <v>8.1000000000000003E-2</v>
      </c>
      <c r="C29" s="151">
        <v>5.8999999999999997E-2</v>
      </c>
      <c r="D29" s="151">
        <v>3.3000000000000002E-2</v>
      </c>
      <c r="E29" s="146">
        <v>0</v>
      </c>
      <c r="F29" s="152">
        <v>1.0999999999999999E-2</v>
      </c>
      <c r="G29" s="149" t="s">
        <v>1978</v>
      </c>
      <c r="H29" s="148">
        <v>0</v>
      </c>
      <c r="I29" s="150">
        <v>0.02</v>
      </c>
      <c r="J29" s="146">
        <v>0</v>
      </c>
      <c r="K29" s="144">
        <v>0.129</v>
      </c>
      <c r="L29" s="149" t="s">
        <v>1978</v>
      </c>
      <c r="M29" s="145">
        <v>0.11800000000000001</v>
      </c>
      <c r="N29" s="145">
        <v>9.6000000000000002E-2</v>
      </c>
      <c r="O29" s="129"/>
    </row>
    <row r="30" spans="1:15">
      <c r="A30" s="176" t="s">
        <v>1999</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3.8" thickBot="1">
      <c r="A31" s="177" t="s">
        <v>2000</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3.8" thickTop="1">
      <c r="A32" s="178" t="s">
        <v>2001</v>
      </c>
      <c r="B32" s="160">
        <v>6.1000000000000006E-2</v>
      </c>
      <c r="C32" s="161">
        <v>4.4000000000000004E-2</v>
      </c>
      <c r="D32" s="161">
        <v>2.5000000000000001E-2</v>
      </c>
      <c r="E32" s="162">
        <v>0</v>
      </c>
      <c r="F32" s="163">
        <v>1.7000000000000001E-2</v>
      </c>
      <c r="G32" s="164" t="s">
        <v>1978</v>
      </c>
      <c r="H32" s="165">
        <v>0</v>
      </c>
      <c r="I32" s="160">
        <v>1.0999999999999999E-2</v>
      </c>
      <c r="J32" s="162">
        <v>0</v>
      </c>
      <c r="K32" s="166">
        <v>0.10100000000000001</v>
      </c>
      <c r="L32" s="164" t="s">
        <v>1978</v>
      </c>
      <c r="M32" s="167">
        <v>8.4000000000000005E-2</v>
      </c>
      <c r="N32" s="167">
        <v>6.7000000000000004E-2</v>
      </c>
      <c r="O32" s="129"/>
    </row>
    <row r="33" spans="1:15">
      <c r="A33" s="176" t="s">
        <v>2002</v>
      </c>
      <c r="B33" s="150">
        <v>6.8000000000000005E-2</v>
      </c>
      <c r="C33" s="151">
        <v>0.05</v>
      </c>
      <c r="D33" s="151">
        <v>2.8000000000000001E-2</v>
      </c>
      <c r="E33" s="146">
        <v>0</v>
      </c>
      <c r="F33" s="152">
        <v>2.5999999999999999E-2</v>
      </c>
      <c r="G33" s="149" t="s">
        <v>1978</v>
      </c>
      <c r="H33" s="148">
        <v>0</v>
      </c>
      <c r="I33" s="150">
        <v>1.7999999999999999E-2</v>
      </c>
      <c r="J33" s="146">
        <v>0</v>
      </c>
      <c r="K33" s="144">
        <v>0.125</v>
      </c>
      <c r="L33" s="149" t="s">
        <v>1978</v>
      </c>
      <c r="M33" s="145">
        <v>9.9000000000000005E-2</v>
      </c>
      <c r="N33" s="145">
        <v>8.1000000000000003E-2</v>
      </c>
      <c r="O33" s="129"/>
    </row>
    <row r="34" spans="1:15">
      <c r="A34" s="176" t="s">
        <v>2003</v>
      </c>
      <c r="B34" s="150">
        <v>6.8000000000000005E-2</v>
      </c>
      <c r="C34" s="151">
        <v>0.05</v>
      </c>
      <c r="D34" s="151">
        <v>2.8000000000000001E-2</v>
      </c>
      <c r="E34" s="146">
        <v>0</v>
      </c>
      <c r="F34" s="152">
        <v>2.5999999999999999E-2</v>
      </c>
      <c r="G34" s="149" t="s">
        <v>1978</v>
      </c>
      <c r="H34" s="148">
        <v>0</v>
      </c>
      <c r="I34" s="150">
        <v>1.7999999999999999E-2</v>
      </c>
      <c r="J34" s="146">
        <v>0</v>
      </c>
      <c r="K34" s="144">
        <v>0.125</v>
      </c>
      <c r="L34" s="149" t="s">
        <v>1978</v>
      </c>
      <c r="M34" s="145">
        <v>9.9000000000000005E-2</v>
      </c>
      <c r="N34" s="145">
        <v>8.1000000000000003E-2</v>
      </c>
      <c r="O34" s="129"/>
    </row>
    <row r="35" spans="1:15">
      <c r="A35" s="176" t="s">
        <v>2004</v>
      </c>
      <c r="B35" s="150">
        <v>6.7000000000000004E-2</v>
      </c>
      <c r="C35" s="151">
        <v>4.9000000000000002E-2</v>
      </c>
      <c r="D35" s="151">
        <v>2.7E-2</v>
      </c>
      <c r="E35" s="146">
        <v>0</v>
      </c>
      <c r="F35" s="152">
        <v>1.7999999999999999E-2</v>
      </c>
      <c r="G35" s="149" t="s">
        <v>1978</v>
      </c>
      <c r="H35" s="148">
        <v>0</v>
      </c>
      <c r="I35" s="150">
        <v>1.2999999999999999E-2</v>
      </c>
      <c r="J35" s="146">
        <v>0</v>
      </c>
      <c r="K35" s="144">
        <v>0.107</v>
      </c>
      <c r="L35" s="149" t="s">
        <v>1978</v>
      </c>
      <c r="M35" s="145">
        <v>8.8999999999999996E-2</v>
      </c>
      <c r="N35" s="145">
        <v>7.0999999999999994E-2</v>
      </c>
      <c r="O35" s="129"/>
    </row>
    <row r="36" spans="1:15">
      <c r="A36" s="176" t="s">
        <v>2005</v>
      </c>
      <c r="B36" s="150">
        <v>6.5000000000000002E-2</v>
      </c>
      <c r="C36" s="151">
        <v>4.7E-2</v>
      </c>
      <c r="D36" s="151">
        <v>2.6000000000000002E-2</v>
      </c>
      <c r="E36" s="146">
        <v>0</v>
      </c>
      <c r="F36" s="152">
        <v>1.7999999999999999E-2</v>
      </c>
      <c r="G36" s="149" t="s">
        <v>1978</v>
      </c>
      <c r="H36" s="148">
        <v>0</v>
      </c>
      <c r="I36" s="150">
        <v>1.2999999999999999E-2</v>
      </c>
      <c r="J36" s="146">
        <v>0</v>
      </c>
      <c r="K36" s="144">
        <v>0.105</v>
      </c>
      <c r="L36" s="149" t="s">
        <v>1978</v>
      </c>
      <c r="M36" s="145">
        <v>8.6999999999999994E-2</v>
      </c>
      <c r="N36" s="145">
        <v>6.8999999999999992E-2</v>
      </c>
      <c r="O36" s="129"/>
    </row>
    <row r="37" spans="1:15" ht="13.8" thickBot="1">
      <c r="A37" s="179" t="s">
        <v>2006</v>
      </c>
      <c r="B37" s="168">
        <v>6.4000000000000001E-2</v>
      </c>
      <c r="C37" s="169">
        <v>4.7E-2</v>
      </c>
      <c r="D37" s="169">
        <v>2.6000000000000002E-2</v>
      </c>
      <c r="E37" s="170">
        <v>0</v>
      </c>
      <c r="F37" s="171">
        <v>1.7999999999999999E-2</v>
      </c>
      <c r="G37" s="172" t="s">
        <v>1978</v>
      </c>
      <c r="H37" s="173">
        <v>0</v>
      </c>
      <c r="I37" s="168">
        <v>1.2999999999999999E-2</v>
      </c>
      <c r="J37" s="170">
        <v>0</v>
      </c>
      <c r="K37" s="174">
        <v>0.104</v>
      </c>
      <c r="L37" s="172" t="s">
        <v>1978</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2"/>
  <cols>
    <col min="1" max="1" width="15.09765625" style="1" bestFit="1" customWidth="1"/>
    <col min="2" max="2" width="9" style="1"/>
    <col min="3" max="3" width="16.59765625" style="1" bestFit="1" customWidth="1"/>
    <col min="4" max="4" width="16" style="1" bestFit="1" customWidth="1"/>
    <col min="5" max="16384" width="9" style="1"/>
  </cols>
  <sheetData>
    <row r="1" spans="1:4" ht="13.8" thickBot="1">
      <c r="A1" s="115" t="s">
        <v>90</v>
      </c>
      <c r="B1" s="116"/>
      <c r="C1" s="116" t="s">
        <v>91</v>
      </c>
      <c r="D1" s="116"/>
    </row>
    <row r="2" spans="1:4" ht="13.8"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3.8"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3.8" thickBot="1">
      <c r="A1749" s="116"/>
      <c r="B1749" s="116"/>
      <c r="C1749" s="127" t="s">
        <v>201</v>
      </c>
      <c r="D1749" s="128" t="s">
        <v>1855</v>
      </c>
    </row>
  </sheetData>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翔一(sano-shouichi.c17)</dc:creator>
  <cp:lastModifiedBy>佐野 翔一(sano-shouichi.c17)</cp:lastModifiedBy>
  <cp:lastPrinted>2024-03-18T08:05:57Z</cp:lastPrinted>
  <dcterms:created xsi:type="dcterms:W3CDTF">2015-06-05T18:19:34Z</dcterms:created>
  <dcterms:modified xsi:type="dcterms:W3CDTF">2024-04-15T01:46:51Z</dcterms:modified>
</cp:coreProperties>
</file>