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10260" windowWidth="15345" windowHeight="4455" tabRatio="799" activeTab="2"/>
  </bookViews>
  <sheets>
    <sheet name="医療機関一覧" sheetId="1" r:id="rId1"/>
    <sheet name="ワクチン単価" sheetId="43" state="hidden" r:id="rId2"/>
    <sheet name="請求書" sheetId="20" r:id="rId3"/>
  </sheets>
  <definedNames>
    <definedName name="_xlnm._FilterDatabase" localSheetId="0" hidden="1">医療機関一覧!$A$2:$AA$88</definedName>
    <definedName name="_xlnm._FilterDatabase" localSheetId="1" hidden="1">ワクチン単価!$A$1:$C$27</definedName>
    <definedName name="_xlnm.Print_Area" localSheetId="0">医療機関一覧!$A$1:$AA$85</definedName>
    <definedName name="_xlnm.Print_Titles" localSheetId="0">医療機関一覧!$1:$2</definedName>
    <definedName name="_xlnm.Print_Area" localSheetId="2">請求書!$A$1:$K$34</definedName>
    <definedName name="_xlnm.Print_Area" localSheetId="1">ワクチン単価!$A$1:$F$50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佐藤　圭子</author>
  </authors>
  <commentList>
    <comment ref="D4" authorId="0">
      <text>
        <r>
          <rPr>
            <b/>
            <sz val="10"/>
            <color indexed="81"/>
            <rFont val="BIZ UDゴシック"/>
          </rPr>
          <t>直接入力
実施月翌月の２日から１０日（毎月の提出期限の日）</t>
        </r>
      </text>
    </comment>
    <comment ref="D12" authorId="0">
      <text>
        <r>
          <rPr>
            <sz val="11"/>
            <color theme="1"/>
            <rFont val="BIZ UDゴシック"/>
          </rPr>
          <t>契約のあるワクチンには○、契約のないワクチンは－
（契約のあるワクチンのみ請求できます）</t>
        </r>
      </text>
    </comment>
    <comment ref="H2" authorId="0">
      <text>
        <r>
          <rPr>
            <sz val="11"/>
            <color theme="1"/>
            <rFont val="BIZ UDゴシック"/>
          </rPr>
          <t>直接入力</t>
        </r>
      </text>
    </comment>
    <comment ref="E12" authorId="0">
      <text>
        <r>
          <rPr>
            <sz val="11"/>
            <color theme="1"/>
            <rFont val="BIZ UDゴシック"/>
          </rPr>
          <t>直接入力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<sst xmlns="http://schemas.openxmlformats.org/spreadsheetml/2006/main" xmlns:r="http://schemas.openxmlformats.org/officeDocument/2006/relationships" count="440" uniqueCount="440">
  <si>
    <t>690-0036</t>
  </si>
  <si>
    <t>予防接種委託料請求書</t>
  </si>
  <si>
    <t>接種者数</t>
  </si>
  <si>
    <t>（医）つちえ内科・小児科
クリニック</t>
    <rPh sb="1" eb="2">
      <t>イ</t>
    </rPh>
    <rPh sb="6" eb="8">
      <t>ナイカ</t>
    </rPh>
    <rPh sb="9" eb="12">
      <t>ショウニカ</t>
    </rPh>
    <phoneticPr fontId="40"/>
  </si>
  <si>
    <t>（あて先）松江市長</t>
  </si>
  <si>
    <t>住　　　所</t>
  </si>
  <si>
    <t>ヒブワクチン</t>
  </si>
  <si>
    <t>⑧</t>
  </si>
  <si>
    <t>松江市西川津町4098番地</t>
    <rPh sb="11" eb="13">
      <t>バンチ</t>
    </rPh>
    <phoneticPr fontId="40"/>
  </si>
  <si>
    <t>日本脳炎（１期不足分）</t>
  </si>
  <si>
    <t>単　価（円）</t>
  </si>
  <si>
    <t>（内訳）</t>
  </si>
  <si>
    <t>日本脳炎（２期）</t>
  </si>
  <si>
    <t>予防接種名</t>
  </si>
  <si>
    <t>松江市八幡町285番地6</t>
    <rPh sb="0" eb="2">
      <t>マツエ</t>
    </rPh>
    <rPh sb="2" eb="3">
      <t>シ</t>
    </rPh>
    <rPh sb="3" eb="5">
      <t>ヤワタ</t>
    </rPh>
    <rPh sb="5" eb="6">
      <t>チョウ</t>
    </rPh>
    <rPh sb="9" eb="11">
      <t>バンチ</t>
    </rPh>
    <phoneticPr fontId="41"/>
  </si>
  <si>
    <t>金　　　額</t>
  </si>
  <si>
    <t>690-0846</t>
  </si>
  <si>
    <t>円</t>
  </si>
  <si>
    <t>院長</t>
    <rPh sb="0" eb="2">
      <t>インチョウ</t>
    </rPh>
    <phoneticPr fontId="40"/>
  </si>
  <si>
    <t>小児用肺炎球菌ワクチン</t>
  </si>
  <si>
    <t>契約</t>
    <rPh sb="0" eb="2">
      <t>ケイヤク</t>
    </rPh>
    <phoneticPr fontId="20"/>
  </si>
  <si>
    <t>代表者職名及び代表者氏名　　　　　　　　　　　　　　　　　　　　</t>
    <rPh sb="0" eb="3">
      <t>ダイヒョウシャ</t>
    </rPh>
    <rPh sb="3" eb="5">
      <t>ショクメイ</t>
    </rPh>
    <rPh sb="5" eb="6">
      <t>オヨ</t>
    </rPh>
    <rPh sb="10" eb="12">
      <t>シメイ</t>
    </rPh>
    <phoneticPr fontId="20"/>
  </si>
  <si>
    <t>(医)たがしらレディースクリニック</t>
    <rPh sb="1" eb="2">
      <t>イ</t>
    </rPh>
    <phoneticPr fontId="40"/>
  </si>
  <si>
    <t>急性灰白髄炎（不活化ポリオ）</t>
  </si>
  <si>
    <t>年度</t>
    <rPh sb="0" eb="2">
      <t>ネンド</t>
    </rPh>
    <phoneticPr fontId="20"/>
  </si>
  <si>
    <t>③ロタテック
（五価）</t>
    <rPh sb="8" eb="9">
      <t>ゴ</t>
    </rPh>
    <rPh sb="9" eb="10">
      <t>アタイ</t>
    </rPh>
    <phoneticPr fontId="40"/>
  </si>
  <si>
    <t>（大）鳥取大学</t>
  </si>
  <si>
    <t>⑥</t>
  </si>
  <si>
    <t>細田　淑人</t>
    <rPh sb="0" eb="2">
      <t>ホソダ</t>
    </rPh>
    <rPh sb="3" eb="5">
      <t>シュクト</t>
    </rPh>
    <phoneticPr fontId="40"/>
  </si>
  <si>
    <t>日本脳炎（１期）</t>
  </si>
  <si>
    <t>⑰日脳
１不</t>
    <rPh sb="1" eb="2">
      <t>ニチ</t>
    </rPh>
    <rPh sb="2" eb="3">
      <t>ノウ</t>
    </rPh>
    <rPh sb="5" eb="6">
      <t>フ</t>
    </rPh>
    <phoneticPr fontId="40"/>
  </si>
  <si>
    <t>円</t>
    <rPh sb="0" eb="1">
      <t>エン</t>
    </rPh>
    <phoneticPr fontId="20"/>
  </si>
  <si>
    <t>松江市本庄町567番地1</t>
    <rPh sb="9" eb="11">
      <t>バンチ</t>
    </rPh>
    <phoneticPr fontId="40"/>
  </si>
  <si>
    <t>麻しん風しん混合（第１期・第２期）</t>
  </si>
  <si>
    <t>鳥取県済生会境港総合病院</t>
    <rPh sb="0" eb="3">
      <t>トットリケン</t>
    </rPh>
    <rPh sb="3" eb="4">
      <t>ス</t>
    </rPh>
    <rPh sb="4" eb="5">
      <t>イ</t>
    </rPh>
    <rPh sb="5" eb="6">
      <t>カイ</t>
    </rPh>
    <rPh sb="6" eb="8">
      <t>サカイミナト</t>
    </rPh>
    <rPh sb="8" eb="10">
      <t>ソウゴウ</t>
    </rPh>
    <rPh sb="10" eb="12">
      <t>ビョウイン</t>
    </rPh>
    <phoneticPr fontId="40"/>
  </si>
  <si>
    <t>松江市大庭町1802番地3</t>
    <rPh sb="0" eb="3">
      <t>マツエシ</t>
    </rPh>
    <rPh sb="3" eb="6">
      <t>オオバチョウ</t>
    </rPh>
    <rPh sb="10" eb="12">
      <t>バンチ</t>
    </rPh>
    <phoneticPr fontId="40"/>
  </si>
  <si>
    <t>麻しん（第１期・第２期）</t>
  </si>
  <si>
    <t>成相　昭吉　</t>
  </si>
  <si>
    <t>風しん（第１期・第２期）</t>
  </si>
  <si>
    <t>米子市安倍346番地1</t>
    <rPh sb="0" eb="3">
      <t>ヨナゴシ</t>
    </rPh>
    <rPh sb="3" eb="5">
      <t>アベ</t>
    </rPh>
    <rPh sb="8" eb="10">
      <t>バンチ</t>
    </rPh>
    <phoneticPr fontId="20"/>
  </si>
  <si>
    <t>水痘（水ぼうそう）</t>
  </si>
  <si>
    <t>松江市玉湯町湯町956番地</t>
    <rPh sb="3" eb="5">
      <t>タマユ</t>
    </rPh>
    <rPh sb="5" eb="6">
      <t>チョウ</t>
    </rPh>
    <rPh sb="6" eb="8">
      <t>ユマチ</t>
    </rPh>
    <rPh sb="11" eb="13">
      <t>バンチ</t>
    </rPh>
    <phoneticPr fontId="40"/>
  </si>
  <si>
    <t>B型肝炎</t>
  </si>
  <si>
    <t>百日せき・ジフテリア・破傷風・不活化ポリオ・ヒブ混合（五種混合）</t>
    <rPh sb="27" eb="31">
      <t>ゴシュコンゴウ</t>
    </rPh>
    <phoneticPr fontId="20"/>
  </si>
  <si>
    <t>上記のとおり請求します。</t>
  </si>
  <si>
    <t>合　　　　　　　　　計</t>
  </si>
  <si>
    <t>小林　淳子</t>
    <rPh sb="0" eb="2">
      <t>コバヤシ</t>
    </rPh>
    <rPh sb="3" eb="5">
      <t>ジュンコ</t>
    </rPh>
    <phoneticPr fontId="40"/>
  </si>
  <si>
    <t>★医療機関配付用の請求書をつくるときにやること</t>
    <rPh sb="1" eb="3">
      <t>イリョウ</t>
    </rPh>
    <rPh sb="3" eb="5">
      <t>キカン</t>
    </rPh>
    <rPh sb="5" eb="7">
      <t>ハイフ</t>
    </rPh>
    <rPh sb="7" eb="8">
      <t>ヨウ</t>
    </rPh>
    <rPh sb="9" eb="12">
      <t>セイキュウショ</t>
    </rPh>
    <phoneticPr fontId="20"/>
  </si>
  <si>
    <t>渋川　敏彦</t>
    <rPh sb="0" eb="2">
      <t>シブカワ</t>
    </rPh>
    <rPh sb="3" eb="4">
      <t>トシ</t>
    </rPh>
    <rPh sb="4" eb="5">
      <t>ヒコ</t>
    </rPh>
    <phoneticPr fontId="40"/>
  </si>
  <si>
    <t>松江市乃木福富町318番地1</t>
    <rPh sb="11" eb="13">
      <t>バンチ</t>
    </rPh>
    <phoneticPr fontId="40"/>
  </si>
  <si>
    <t>ＢＣＧ</t>
  </si>
  <si>
    <t>684-0303</t>
  </si>
  <si>
    <t>５価経口弱毒生ロタウイルスワクチン
(ロタテック)</t>
  </si>
  <si>
    <t>田中　新亮</t>
    <rPh sb="0" eb="2">
      <t>タナカ</t>
    </rPh>
    <rPh sb="3" eb="4">
      <t>シン</t>
    </rPh>
    <rPh sb="4" eb="5">
      <t>リョウ</t>
    </rPh>
    <phoneticPr fontId="40"/>
  </si>
  <si>
    <t>件</t>
    <rPh sb="0" eb="1">
      <t>ケン</t>
    </rPh>
    <phoneticPr fontId="20"/>
  </si>
  <si>
    <t>石井　尚吾</t>
    <rPh sb="0" eb="2">
      <t>イシイ</t>
    </rPh>
    <rPh sb="3" eb="5">
      <t>ショウゴ</t>
    </rPh>
    <phoneticPr fontId="40"/>
  </si>
  <si>
    <t>請求額</t>
  </si>
  <si>
    <t>子宮頸がん予防ワクチン（9価）</t>
    <rPh sb="13" eb="14">
      <t>カ</t>
    </rPh>
    <phoneticPr fontId="20"/>
  </si>
  <si>
    <t>理事長</t>
    <rPh sb="0" eb="3">
      <t>リジチョウ</t>
    </rPh>
    <phoneticPr fontId="40"/>
  </si>
  <si>
    <t>　</t>
  </si>
  <si>
    <t>ワクチン名</t>
    <rPh sb="4" eb="5">
      <t>メイ</t>
    </rPh>
    <phoneticPr fontId="20"/>
  </si>
  <si>
    <t>月実施分）</t>
    <rPh sb="0" eb="1">
      <t>ガツ</t>
    </rPh>
    <rPh sb="1" eb="4">
      <t>ジッシブン</t>
    </rPh>
    <phoneticPr fontId="20"/>
  </si>
  <si>
    <t>松江市春日町365番地3</t>
    <rPh sb="0" eb="2">
      <t>マツエ</t>
    </rPh>
    <rPh sb="2" eb="3">
      <t>シ</t>
    </rPh>
    <rPh sb="3" eb="6">
      <t>カスガチョウ</t>
    </rPh>
    <rPh sb="9" eb="11">
      <t>バンチ</t>
    </rPh>
    <phoneticPr fontId="41"/>
  </si>
  <si>
    <t>（令和</t>
    <rPh sb="1" eb="3">
      <t>レイワ</t>
    </rPh>
    <phoneticPr fontId="20"/>
  </si>
  <si>
    <t xml:space="preserve">683-0854 </t>
  </si>
  <si>
    <t>法人名及び医療機関名</t>
    <rPh sb="0" eb="3">
      <t>ホウジンメイ</t>
    </rPh>
    <rPh sb="3" eb="4">
      <t>オヨ</t>
    </rPh>
    <phoneticPr fontId="20"/>
  </si>
  <si>
    <t>中曽　庸博</t>
    <rPh sb="0" eb="2">
      <t>ナカソ</t>
    </rPh>
    <rPh sb="3" eb="4">
      <t>ヨウ</t>
    </rPh>
    <rPh sb="4" eb="5">
      <t>ヒロ</t>
    </rPh>
    <phoneticPr fontId="20"/>
  </si>
  <si>
    <t>690-0882</t>
  </si>
  <si>
    <t>岡本　学</t>
    <rPh sb="0" eb="2">
      <t>オカモト</t>
    </rPh>
    <rPh sb="3" eb="4">
      <t>マナ</t>
    </rPh>
    <phoneticPr fontId="40"/>
  </si>
  <si>
    <t>百日せき・ジフテリア・破傷風・不活化ポリオ混合（四種混合）</t>
    <rPh sb="24" eb="28">
      <t>ヨンシュコンゴウ</t>
    </rPh>
    <phoneticPr fontId="20"/>
  </si>
  <si>
    <t>⑬</t>
  </si>
  <si>
    <t>②予防接種名・単価部分を選択し、セルの書式設定→ロックのチェックを入れる</t>
    <rPh sb="1" eb="6">
      <t>ヨボウセ</t>
    </rPh>
    <rPh sb="7" eb="9">
      <t>タンカ</t>
    </rPh>
    <rPh sb="9" eb="11">
      <t>ブブン</t>
    </rPh>
    <rPh sb="12" eb="14">
      <t>センタク</t>
    </rPh>
    <rPh sb="19" eb="23">
      <t>ショシキ</t>
    </rPh>
    <rPh sb="33" eb="34">
      <t>イ</t>
    </rPh>
    <phoneticPr fontId="20"/>
  </si>
  <si>
    <t>はしだ小児科医院</t>
  </si>
  <si>
    <t>経口弱毒生ヒトロタウイルスワクチン
(ロタリックス)</t>
    <rPh sb="0" eb="17">
      <t>ケ</t>
    </rPh>
    <phoneticPr fontId="20"/>
  </si>
  <si>
    <t>単価</t>
    <rPh sb="0" eb="2">
      <t>タンカ</t>
    </rPh>
    <phoneticPr fontId="20"/>
  </si>
  <si>
    <t xml:space="preserve">令和8年度　A類疾病予防接種委託医療機関一覧   </t>
    <rPh sb="0" eb="2">
      <t>レイワ</t>
    </rPh>
    <rPh sb="3" eb="5">
      <t>ネンドヘイネンド</t>
    </rPh>
    <rPh sb="7" eb="10">
      <t>ルイシッペイ</t>
    </rPh>
    <rPh sb="10" eb="12">
      <t>ヨボウ</t>
    </rPh>
    <rPh sb="12" eb="14">
      <t>セッシュ</t>
    </rPh>
    <rPh sb="14" eb="16">
      <t>イタク</t>
    </rPh>
    <rPh sb="16" eb="18">
      <t>イリョウ</t>
    </rPh>
    <rPh sb="18" eb="20">
      <t>キカン</t>
    </rPh>
    <rPh sb="20" eb="22">
      <t>イチラン</t>
    </rPh>
    <phoneticPr fontId="40"/>
  </si>
  <si>
    <t>①B肝</t>
    <rPh sb="2" eb="3">
      <t>カン</t>
    </rPh>
    <phoneticPr fontId="40"/>
  </si>
  <si>
    <t>松江市鹿島町佐陀本郷1852番地</t>
    <rPh sb="3" eb="6">
      <t>カシマチョウ</t>
    </rPh>
    <rPh sb="6" eb="10">
      <t>サダホンゴウ</t>
    </rPh>
    <rPh sb="14" eb="16">
      <t>バンチ</t>
    </rPh>
    <phoneticPr fontId="40"/>
  </si>
  <si>
    <t>百日せき・ジフテリア・破傷風混合（三種混合）</t>
    <rPh sb="17" eb="21">
      <t>サンシュコンゴウ</t>
    </rPh>
    <phoneticPr fontId="20"/>
  </si>
  <si>
    <t>松江保健生活協同組合　
ふれあい診療所</t>
    <rPh sb="0" eb="2">
      <t>マツエ</t>
    </rPh>
    <rPh sb="2" eb="6">
      <t>ホケンセイカツ</t>
    </rPh>
    <rPh sb="6" eb="10">
      <t>キョウドウクミアイ</t>
    </rPh>
    <rPh sb="16" eb="19">
      <t>シンリョウジョ</t>
    </rPh>
    <phoneticPr fontId="40"/>
  </si>
  <si>
    <t>予防接種名・単価部分にロックをかけ、その他はロックはずす</t>
    <rPh sb="0" eb="5">
      <t>ヨボウセッシュメイ</t>
    </rPh>
    <rPh sb="6" eb="8">
      <t>タンカ</t>
    </rPh>
    <rPh sb="8" eb="10">
      <t>ブブン</t>
    </rPh>
    <rPh sb="20" eb="21">
      <t>タ</t>
    </rPh>
    <phoneticPr fontId="20"/>
  </si>
  <si>
    <t>岡空　輝夫</t>
    <rPh sb="0" eb="1">
      <t>オカ</t>
    </rPh>
    <rPh sb="1" eb="2">
      <t>ソラ</t>
    </rPh>
    <rPh sb="3" eb="5">
      <t>テルオ</t>
    </rPh>
    <phoneticPr fontId="40"/>
  </si>
  <si>
    <t>請求書の数式が入っているものの０表示させない方法</t>
    <rPh sb="0" eb="3">
      <t>セイキュウショ</t>
    </rPh>
    <rPh sb="4" eb="6">
      <t>スウシキ</t>
    </rPh>
    <rPh sb="7" eb="8">
      <t>ハイ</t>
    </rPh>
    <rPh sb="16" eb="18">
      <t>ヒョウジ</t>
    </rPh>
    <rPh sb="22" eb="24">
      <t>ホウホウ</t>
    </rPh>
    <phoneticPr fontId="20"/>
  </si>
  <si>
    <t>松江市八束町波入607番地1</t>
    <rPh sb="3" eb="6">
      <t>ヤツカチョウ</t>
    </rPh>
    <rPh sb="6" eb="7">
      <t>ナミ</t>
    </rPh>
    <rPh sb="7" eb="8">
      <t>ハイ</t>
    </rPh>
    <rPh sb="11" eb="12">
      <t>バン</t>
    </rPh>
    <rPh sb="12" eb="13">
      <t>チ</t>
    </rPh>
    <phoneticPr fontId="40"/>
  </si>
  <si>
    <t>令和     年　   月　  日</t>
    <rPh sb="0" eb="2">
      <t>レイワ</t>
    </rPh>
    <rPh sb="7" eb="8">
      <t>ネン</t>
    </rPh>
    <rPh sb="12" eb="13">
      <t>ガツ</t>
    </rPh>
    <rPh sb="16" eb="17">
      <t>ニチ</t>
    </rPh>
    <phoneticPr fontId="20"/>
  </si>
  <si>
    <t>③´-1</t>
  </si>
  <si>
    <t>請求書の黄色く色づけしたセル部分を直接入力してください。</t>
    <rPh sb="0" eb="3">
      <t>セイキュウショ</t>
    </rPh>
    <rPh sb="4" eb="6">
      <t>キイロ</t>
    </rPh>
    <rPh sb="7" eb="8">
      <t>イロ</t>
    </rPh>
    <rPh sb="14" eb="16">
      <t>ブブン</t>
    </rPh>
    <rPh sb="17" eb="19">
      <t>チョクセツ</t>
    </rPh>
    <rPh sb="19" eb="21">
      <t>ニュウリョク</t>
    </rPh>
    <phoneticPr fontId="20"/>
  </si>
  <si>
    <t>ジフテリア・破傷風混合（二種混合）
（２期）</t>
    <rPh sb="12" eb="16">
      <t>ニシュコンゴウ</t>
    </rPh>
    <phoneticPr fontId="20"/>
  </si>
  <si>
    <t>栗栖　泰郎</t>
    <rPh sb="0" eb="2">
      <t>クリス</t>
    </rPh>
    <rPh sb="3" eb="5">
      <t>ヤスロウ</t>
    </rPh>
    <phoneticPr fontId="20"/>
  </si>
  <si>
    <t>699-0111</t>
  </si>
  <si>
    <t>麻しん風しん混合分割接種（第１期・第２期）
麻しん分割接種（第１期・第２期）</t>
  </si>
  <si>
    <t>（医）福間内科医院</t>
    <rPh sb="1" eb="2">
      <t>イ</t>
    </rPh>
    <rPh sb="3" eb="5">
      <t>フクマ</t>
    </rPh>
    <rPh sb="5" eb="7">
      <t>ナイカ</t>
    </rPh>
    <rPh sb="7" eb="9">
      <t>イイン</t>
    </rPh>
    <phoneticPr fontId="40"/>
  </si>
  <si>
    <t>RSウイルス</t>
  </si>
  <si>
    <t>①シートを全部選択し、セルの書式設定→ロックのチェックをはずす</t>
    <rPh sb="5" eb="9">
      <t>ゼンブセンタク</t>
    </rPh>
    <rPh sb="14" eb="16">
      <t>ショシキ</t>
    </rPh>
    <rPh sb="16" eb="18">
      <t>セッテイ</t>
    </rPh>
    <phoneticPr fontId="20"/>
  </si>
  <si>
    <t>⑯日脳
１期</t>
    <rPh sb="1" eb="2">
      <t>ニチ</t>
    </rPh>
    <rPh sb="2" eb="3">
      <t>ノウ</t>
    </rPh>
    <rPh sb="5" eb="6">
      <t>キ</t>
    </rPh>
    <phoneticPr fontId="40"/>
  </si>
  <si>
    <t>呉　彰</t>
    <rPh sb="0" eb="1">
      <t>クレ</t>
    </rPh>
    <rPh sb="2" eb="3">
      <t>アキラ</t>
    </rPh>
    <phoneticPr fontId="40"/>
  </si>
  <si>
    <t>690-0863</t>
  </si>
  <si>
    <t>③校閲→シートの保護で保護
ロックされていないセル範囲の選択に☑</t>
    <rPh sb="1" eb="3">
      <t>コウエツ</t>
    </rPh>
    <rPh sb="8" eb="10">
      <t>ホゴ</t>
    </rPh>
    <rPh sb="11" eb="13">
      <t>ホゴ</t>
    </rPh>
    <phoneticPr fontId="20"/>
  </si>
  <si>
    <t>(医)陽だまり　
陽だまりこどもクリニック</t>
    <rPh sb="1" eb="2">
      <t>イ</t>
    </rPh>
    <rPh sb="3" eb="4">
      <t>ヒ</t>
    </rPh>
    <rPh sb="9" eb="10">
      <t>ヒ</t>
    </rPh>
    <phoneticPr fontId="40"/>
  </si>
  <si>
    <t>おむら内科クリニック</t>
    <rPh sb="3" eb="5">
      <t>ナイカ</t>
    </rPh>
    <phoneticPr fontId="40"/>
  </si>
  <si>
    <t>690-0886</t>
  </si>
  <si>
    <t>森本　紀彦</t>
    <rPh sb="0" eb="2">
      <t>モリモト</t>
    </rPh>
    <rPh sb="3" eb="5">
      <t>ノリヒコ</t>
    </rPh>
    <phoneticPr fontId="40"/>
  </si>
  <si>
    <t>№</t>
  </si>
  <si>
    <t>島根県立中央病院</t>
    <rPh sb="0" eb="4">
      <t>シマネケンリツ</t>
    </rPh>
    <rPh sb="4" eb="6">
      <t>チュウオウ</t>
    </rPh>
    <rPh sb="6" eb="8">
      <t>ビョウイン</t>
    </rPh>
    <phoneticPr fontId="20"/>
  </si>
  <si>
    <t>690-2101</t>
  </si>
  <si>
    <t>山田　顕士</t>
    <rPh sb="0" eb="2">
      <t>ヤマダ</t>
    </rPh>
    <rPh sb="3" eb="4">
      <t>ケン</t>
    </rPh>
    <rPh sb="4" eb="5">
      <t>シ</t>
    </rPh>
    <phoneticPr fontId="40"/>
  </si>
  <si>
    <t>医療機関名</t>
    <rPh sb="0" eb="2">
      <t>イリョウ</t>
    </rPh>
    <rPh sb="2" eb="4">
      <t>キカン</t>
    </rPh>
    <rPh sb="4" eb="5">
      <t>メイ</t>
    </rPh>
    <phoneticPr fontId="40"/>
  </si>
  <si>
    <t>米子市皆生新田一丁目8番1号</t>
    <rPh sb="0" eb="3">
      <t>ヨナゴシ</t>
    </rPh>
    <rPh sb="3" eb="5">
      <t>カイケ</t>
    </rPh>
    <rPh sb="5" eb="7">
      <t>シンデン</t>
    </rPh>
    <rPh sb="7" eb="8">
      <t>1</t>
    </rPh>
    <rPh sb="8" eb="10">
      <t>チョウメ</t>
    </rPh>
    <rPh sb="11" eb="12">
      <t>バン</t>
    </rPh>
    <rPh sb="13" eb="14">
      <t>ゴウ</t>
    </rPh>
    <phoneticPr fontId="40"/>
  </si>
  <si>
    <t>（医）ひよこクリニック　
浅野小児科医院</t>
    <rPh sb="1" eb="2">
      <t>イ</t>
    </rPh>
    <phoneticPr fontId="40"/>
  </si>
  <si>
    <t>(医)博心会　
あさひまちクリニック</t>
    <rPh sb="1" eb="2">
      <t>イ</t>
    </rPh>
    <rPh sb="3" eb="6">
      <t>ハクシンカイ</t>
    </rPh>
    <phoneticPr fontId="40"/>
  </si>
  <si>
    <t>（医）つわぶき　
いしいクリニック</t>
    <rPh sb="1" eb="2">
      <t>イ</t>
    </rPh>
    <phoneticPr fontId="40"/>
  </si>
  <si>
    <t>土江　秀明</t>
    <rPh sb="0" eb="2">
      <t>ツチエ</t>
    </rPh>
    <rPh sb="3" eb="5">
      <t>ヒデアキ</t>
    </rPh>
    <phoneticPr fontId="40"/>
  </si>
  <si>
    <t>（医）伊藤医院</t>
    <rPh sb="1" eb="2">
      <t>イ</t>
    </rPh>
    <rPh sb="3" eb="5">
      <t>イトウ</t>
    </rPh>
    <rPh sb="5" eb="7">
      <t>イイン</t>
    </rPh>
    <phoneticPr fontId="40"/>
  </si>
  <si>
    <t>松江市玉湯町湯町825番地1</t>
    <rPh sb="0" eb="3">
      <t>マツエシ</t>
    </rPh>
    <rPh sb="3" eb="6">
      <t>タマユチョウ</t>
    </rPh>
    <rPh sb="6" eb="8">
      <t>ユマチ</t>
    </rPh>
    <rPh sb="11" eb="13">
      <t>バンチ</t>
    </rPh>
    <phoneticPr fontId="40"/>
  </si>
  <si>
    <t>（医）入澤クリニック</t>
    <rPh sb="1" eb="2">
      <t>イ</t>
    </rPh>
    <rPh sb="3" eb="5">
      <t>イリサワ</t>
    </rPh>
    <phoneticPr fontId="40"/>
  </si>
  <si>
    <t>(医）UEDA会　
うえだ内科ファミリークリニック</t>
    <rPh sb="1" eb="2">
      <t>イ</t>
    </rPh>
    <rPh sb="7" eb="8">
      <t>カイ</t>
    </rPh>
    <rPh sb="13" eb="15">
      <t>ナイカ</t>
    </rPh>
    <phoneticPr fontId="40"/>
  </si>
  <si>
    <t>内田　昭弘</t>
    <rPh sb="0" eb="2">
      <t>ウチダ</t>
    </rPh>
    <rPh sb="3" eb="5">
      <t>アキヒロ</t>
    </rPh>
    <phoneticPr fontId="40"/>
  </si>
  <si>
    <t>内田クリニック</t>
    <rPh sb="0" eb="2">
      <t>ウチダ</t>
    </rPh>
    <phoneticPr fontId="40"/>
  </si>
  <si>
    <t>699-1221</t>
  </si>
  <si>
    <t>うらしまクリニック</t>
  </si>
  <si>
    <t>（医）大國内科クリニック</t>
    <rPh sb="1" eb="2">
      <t>イ</t>
    </rPh>
    <rPh sb="3" eb="4">
      <t>オオ</t>
    </rPh>
    <rPh sb="4" eb="5">
      <t>クニ</t>
    </rPh>
    <rPh sb="5" eb="7">
      <t>ナイカ</t>
    </rPh>
    <phoneticPr fontId="40"/>
  </si>
  <si>
    <t>690-8504</t>
  </si>
  <si>
    <t>（医）奥村医院</t>
    <rPh sb="1" eb="2">
      <t>イ</t>
    </rPh>
    <rPh sb="3" eb="5">
      <t>オクムラ</t>
    </rPh>
    <rPh sb="5" eb="7">
      <t>イイン</t>
    </rPh>
    <phoneticPr fontId="40"/>
  </si>
  <si>
    <t>（医）学園クリニック</t>
    <rPh sb="1" eb="2">
      <t>イ</t>
    </rPh>
    <phoneticPr fontId="40"/>
  </si>
  <si>
    <t>笠木医院</t>
    <rPh sb="0" eb="2">
      <t>カサギ</t>
    </rPh>
    <rPh sb="2" eb="4">
      <t>イイン</t>
    </rPh>
    <phoneticPr fontId="40"/>
  </si>
  <si>
    <t>（医）勝部医院</t>
    <rPh sb="1" eb="2">
      <t>イ</t>
    </rPh>
    <phoneticPr fontId="40"/>
  </si>
  <si>
    <t>松江市西川津町1060番地</t>
    <rPh sb="0" eb="3">
      <t>マツエシ</t>
    </rPh>
    <rPh sb="3" eb="7">
      <t>ニシカワツチョウ</t>
    </rPh>
    <rPh sb="11" eb="13">
      <t>バンチ</t>
    </rPh>
    <phoneticPr fontId="20"/>
  </si>
  <si>
    <t>（医）かわつこどもクリニック</t>
    <rPh sb="1" eb="2">
      <t>イ</t>
    </rPh>
    <phoneticPr fontId="40"/>
  </si>
  <si>
    <t>⑬麻しん
１・２</t>
    <rPh sb="1" eb="2">
      <t>マ</t>
    </rPh>
    <phoneticPr fontId="20"/>
  </si>
  <si>
    <t>松江市砂子町202番地3</t>
    <rPh sb="9" eb="11">
      <t>バンチ</t>
    </rPh>
    <phoneticPr fontId="40"/>
  </si>
  <si>
    <t>かわつレディースクリニック</t>
  </si>
  <si>
    <t>淞北台メディカルスクエア
よねだ内科</t>
    <rPh sb="1" eb="2">
      <t>キタ</t>
    </rPh>
    <rPh sb="2" eb="3">
      <t>ダイ</t>
    </rPh>
    <phoneticPr fontId="40"/>
  </si>
  <si>
    <t>来待診療所協議会　松江市国民健康保険来待診療所</t>
    <rPh sb="0" eb="2">
      <t>キマチ</t>
    </rPh>
    <rPh sb="2" eb="4">
      <t>シンリョウ</t>
    </rPh>
    <rPh sb="4" eb="5">
      <t>ショ</t>
    </rPh>
    <rPh sb="5" eb="8">
      <t>キョウギカイ</t>
    </rPh>
    <rPh sb="9" eb="12">
      <t>マツエシ</t>
    </rPh>
    <rPh sb="12" eb="14">
      <t>コクミン</t>
    </rPh>
    <rPh sb="14" eb="16">
      <t>ケンコウ</t>
    </rPh>
    <rPh sb="16" eb="18">
      <t>ホケン</t>
    </rPh>
    <rPh sb="18" eb="20">
      <t>キマチ</t>
    </rPh>
    <rPh sb="20" eb="22">
      <t>シンリョウ</t>
    </rPh>
    <rPh sb="22" eb="23">
      <t>ショ</t>
    </rPh>
    <phoneticPr fontId="40"/>
  </si>
  <si>
    <t>くらたこどもクリニック</t>
  </si>
  <si>
    <t>684-0003</t>
  </si>
  <si>
    <t>松江市東出雲町出雲郷８６２番地１</t>
    <rPh sb="0" eb="3">
      <t>マツエシ</t>
    </rPh>
    <rPh sb="3" eb="6">
      <t>ヒガシイズモ</t>
    </rPh>
    <rPh sb="6" eb="7">
      <t>チョウ</t>
    </rPh>
    <rPh sb="7" eb="9">
      <t>イズモ</t>
    </rPh>
    <rPh sb="9" eb="10">
      <t>ゴウ</t>
    </rPh>
    <rPh sb="13" eb="15">
      <t>バンチ</t>
    </rPh>
    <phoneticPr fontId="40"/>
  </si>
  <si>
    <t>(医）八重垣　くれこどもクリニック</t>
    <rPh sb="1" eb="2">
      <t>イ</t>
    </rPh>
    <rPh sb="3" eb="6">
      <t>ヤエガキ</t>
    </rPh>
    <phoneticPr fontId="40"/>
  </si>
  <si>
    <t>小竹原医院</t>
  </si>
  <si>
    <t>松江市宍道町上来待213番地1</t>
    <rPh sb="3" eb="5">
      <t>シンジ</t>
    </rPh>
    <rPh sb="5" eb="6">
      <t>チョウ</t>
    </rPh>
    <rPh sb="6" eb="7">
      <t>ウエ</t>
    </rPh>
    <rPh sb="7" eb="9">
      <t>キマチ</t>
    </rPh>
    <rPh sb="12" eb="14">
      <t>バンチ</t>
    </rPh>
    <phoneticPr fontId="40"/>
  </si>
  <si>
    <t>690-0015</t>
  </si>
  <si>
    <t>小林クリニック</t>
  </si>
  <si>
    <t>（医）佐々木医院</t>
    <rPh sb="1" eb="2">
      <t>イ</t>
    </rPh>
    <rPh sb="3" eb="6">
      <t>ササキ</t>
    </rPh>
    <rPh sb="6" eb="8">
      <t>イイン</t>
    </rPh>
    <phoneticPr fontId="40"/>
  </si>
  <si>
    <t>佐野内科循環器科医院</t>
    <rPh sb="0" eb="2">
      <t>サノ</t>
    </rPh>
    <rPh sb="2" eb="4">
      <t>ナイカ</t>
    </rPh>
    <rPh sb="4" eb="7">
      <t>ジュンカンキ</t>
    </rPh>
    <rPh sb="7" eb="8">
      <t>カ</t>
    </rPh>
    <rPh sb="8" eb="10">
      <t>イイン</t>
    </rPh>
    <phoneticPr fontId="40"/>
  </si>
  <si>
    <t>米子市彦名町2856番地3</t>
    <rPh sb="10" eb="12">
      <t>バンチ</t>
    </rPh>
    <phoneticPr fontId="20"/>
  </si>
  <si>
    <t>⑥不活化ポリオ</t>
    <rPh sb="1" eb="4">
      <t>フカツカ</t>
    </rPh>
    <phoneticPr fontId="40"/>
  </si>
  <si>
    <t>しみず内科クリニック</t>
  </si>
  <si>
    <t>城下町Lクリニック</t>
    <rPh sb="0" eb="3">
      <t>ジョウカマチ</t>
    </rPh>
    <phoneticPr fontId="40"/>
  </si>
  <si>
    <t>683-0841</t>
  </si>
  <si>
    <t>鈴木内科医院</t>
    <rPh sb="0" eb="2">
      <t>スズキ</t>
    </rPh>
    <rPh sb="2" eb="4">
      <t>ナイカ</t>
    </rPh>
    <rPh sb="4" eb="6">
      <t>イイン</t>
    </rPh>
    <phoneticPr fontId="40"/>
  </si>
  <si>
    <t>(医）大学前のつ内科クリニック</t>
    <rPh sb="1" eb="2">
      <t>イ</t>
    </rPh>
    <rPh sb="3" eb="6">
      <t>ダイガクマエ</t>
    </rPh>
    <rPh sb="8" eb="10">
      <t>ナイカ</t>
    </rPh>
    <phoneticPr fontId="40"/>
  </si>
  <si>
    <t>（医）たくわ小児科クリニック</t>
    <rPh sb="1" eb="2">
      <t>イ</t>
    </rPh>
    <rPh sb="6" eb="9">
      <t>ショウニカ</t>
    </rPh>
    <phoneticPr fontId="40"/>
  </si>
  <si>
    <t>690-0864</t>
  </si>
  <si>
    <t>胃腸科内科　田中医院</t>
    <rPh sb="0" eb="3">
      <t>イチョウカ</t>
    </rPh>
    <rPh sb="3" eb="5">
      <t>ナイカ</t>
    </rPh>
    <rPh sb="6" eb="8">
      <t>タナカ</t>
    </rPh>
    <rPh sb="8" eb="10">
      <t>イイン</t>
    </rPh>
    <phoneticPr fontId="40"/>
  </si>
  <si>
    <t>（医）たまゆ内科クリニック</t>
    <rPh sb="1" eb="2">
      <t>イ</t>
    </rPh>
    <rPh sb="6" eb="8">
      <t>ナイカ</t>
    </rPh>
    <phoneticPr fontId="40"/>
  </si>
  <si>
    <t>（医）ぽよぽよクリニック</t>
    <rPh sb="1" eb="2">
      <t>イ</t>
    </rPh>
    <phoneticPr fontId="40"/>
  </si>
  <si>
    <t>699-0401</t>
  </si>
  <si>
    <t>松江市殿町222番地</t>
    <rPh sb="0" eb="3">
      <t>マツエシ</t>
    </rPh>
    <rPh sb="3" eb="5">
      <t>トノマチ</t>
    </rPh>
    <rPh sb="8" eb="10">
      <t>バンチ</t>
    </rPh>
    <phoneticPr fontId="40"/>
  </si>
  <si>
    <t>津田小学校前よしの医院</t>
    <rPh sb="0" eb="2">
      <t>ツダ</t>
    </rPh>
    <rPh sb="2" eb="5">
      <t>ショウガッコウ</t>
    </rPh>
    <rPh sb="5" eb="6">
      <t>マエ</t>
    </rPh>
    <rPh sb="9" eb="11">
      <t>イイン</t>
    </rPh>
    <phoneticPr fontId="40"/>
  </si>
  <si>
    <t>隠岐広域連合隠岐島前病院</t>
    <rPh sb="0" eb="6">
      <t>オキコウイキ</t>
    </rPh>
    <rPh sb="6" eb="8">
      <t>オキ</t>
    </rPh>
    <rPh sb="8" eb="12">
      <t>ドウゼ</t>
    </rPh>
    <phoneticPr fontId="20"/>
  </si>
  <si>
    <t>（医）坪内内科小児科医院</t>
    <rPh sb="1" eb="2">
      <t>イ</t>
    </rPh>
    <rPh sb="3" eb="5">
      <t>ツボウチ</t>
    </rPh>
    <rPh sb="5" eb="7">
      <t>ナイカ</t>
    </rPh>
    <rPh sb="7" eb="10">
      <t>ショウニカ</t>
    </rPh>
    <rPh sb="10" eb="12">
      <t>イイン</t>
    </rPh>
    <phoneticPr fontId="40"/>
  </si>
  <si>
    <t>697-8511</t>
  </si>
  <si>
    <t>（医）仁心会　津森医院</t>
    <rPh sb="1" eb="2">
      <t>イ</t>
    </rPh>
    <rPh sb="3" eb="4">
      <t>ジン</t>
    </rPh>
    <rPh sb="4" eb="5">
      <t>シン</t>
    </rPh>
    <rPh sb="5" eb="6">
      <t>カイ</t>
    </rPh>
    <phoneticPr fontId="40"/>
  </si>
  <si>
    <t>（福）つわぶき　
つわぶきクリニックのぎ</t>
    <rPh sb="1" eb="2">
      <t>フク</t>
    </rPh>
    <phoneticPr fontId="40"/>
  </si>
  <si>
    <t>④Hib</t>
  </si>
  <si>
    <t>(福）つわぶき　
つわぶきクリニックやましろ</t>
    <rPh sb="1" eb="2">
      <t>フク</t>
    </rPh>
    <phoneticPr fontId="40"/>
  </si>
  <si>
    <t>小林　綾女</t>
    <rPh sb="0" eb="2">
      <t>コバヤシ</t>
    </rPh>
    <rPh sb="3" eb="4">
      <t>アヤ</t>
    </rPh>
    <rPh sb="4" eb="5">
      <t>オンナ</t>
    </rPh>
    <phoneticPr fontId="40"/>
  </si>
  <si>
    <t>病院長</t>
    <rPh sb="0" eb="3">
      <t>ビョウインチョウ</t>
    </rPh>
    <phoneticPr fontId="20"/>
  </si>
  <si>
    <t>松江市浜乃木二丁目6番13号</t>
    <rPh sb="0" eb="3">
      <t>マツエシ</t>
    </rPh>
    <rPh sb="3" eb="4">
      <t>ハマ</t>
    </rPh>
    <rPh sb="4" eb="6">
      <t>ノギ</t>
    </rPh>
    <rPh sb="6" eb="7">
      <t>2</t>
    </rPh>
    <rPh sb="7" eb="9">
      <t>チョウメ</t>
    </rPh>
    <rPh sb="10" eb="11">
      <t>バン</t>
    </rPh>
    <rPh sb="13" eb="14">
      <t>ゴウ</t>
    </rPh>
    <phoneticPr fontId="40"/>
  </si>
  <si>
    <t>690-0045</t>
  </si>
  <si>
    <t>野津医院</t>
  </si>
  <si>
    <t>木原　清</t>
    <rPh sb="0" eb="2">
      <t>キハラ</t>
    </rPh>
    <rPh sb="3" eb="4">
      <t>キヨシ</t>
    </rPh>
    <phoneticPr fontId="40"/>
  </si>
  <si>
    <t>松江市宍道町宍道1296番地6</t>
    <rPh sb="3" eb="5">
      <t>シンジ</t>
    </rPh>
    <rPh sb="5" eb="6">
      <t>チョウ</t>
    </rPh>
    <rPh sb="6" eb="8">
      <t>シンジ</t>
    </rPh>
    <rPh sb="12" eb="14">
      <t>バンチ</t>
    </rPh>
    <phoneticPr fontId="40"/>
  </si>
  <si>
    <t>（医）マザリー　
マザリー産科婦人科医院</t>
    <rPh sb="1" eb="2">
      <t>イ</t>
    </rPh>
    <rPh sb="13" eb="15">
      <t>サンカ</t>
    </rPh>
    <rPh sb="15" eb="18">
      <t>フジンカ</t>
    </rPh>
    <rPh sb="18" eb="20">
      <t>イイン</t>
    </rPh>
    <phoneticPr fontId="40"/>
  </si>
  <si>
    <t>（医）正誼堂　
森本産婦人科医院</t>
    <rPh sb="1" eb="2">
      <t>イ</t>
    </rPh>
    <rPh sb="3" eb="4">
      <t>タダ</t>
    </rPh>
    <rPh sb="4" eb="5">
      <t>ギ</t>
    </rPh>
    <rPh sb="5" eb="6">
      <t>ドウ</t>
    </rPh>
    <rPh sb="8" eb="10">
      <t>モリモト</t>
    </rPh>
    <rPh sb="10" eb="14">
      <t>サンフジンカ</t>
    </rPh>
    <rPh sb="14" eb="16">
      <t>イイン</t>
    </rPh>
    <phoneticPr fontId="40"/>
  </si>
  <si>
    <t>（医）三浦医院</t>
    <rPh sb="1" eb="2">
      <t>イ</t>
    </rPh>
    <rPh sb="3" eb="5">
      <t>ミウラ</t>
    </rPh>
    <rPh sb="5" eb="7">
      <t>イイン</t>
    </rPh>
    <phoneticPr fontId="40"/>
  </si>
  <si>
    <t>メディカルハーブクリニック・ひらいわ</t>
  </si>
  <si>
    <t>（医）敬愛会　森脇医院</t>
    <rPh sb="1" eb="2">
      <t>イ</t>
    </rPh>
    <rPh sb="3" eb="5">
      <t>ケイアイ</t>
    </rPh>
    <rPh sb="5" eb="6">
      <t>カイ</t>
    </rPh>
    <phoneticPr fontId="40"/>
  </si>
  <si>
    <t>692-0206</t>
  </si>
  <si>
    <t>（医）LUNA八重垣レディースクリニック</t>
    <rPh sb="1" eb="2">
      <t>イ</t>
    </rPh>
    <rPh sb="7" eb="9">
      <t>ヤエ</t>
    </rPh>
    <rPh sb="9" eb="10">
      <t>カキ</t>
    </rPh>
    <phoneticPr fontId="40"/>
  </si>
  <si>
    <t>松江市東出雲町意宇南五丁目4番2号</t>
    <rPh sb="0" eb="3">
      <t>マツエシ</t>
    </rPh>
    <rPh sb="3" eb="7">
      <t>ヒガシイズモチョウ</t>
    </rPh>
    <rPh sb="7" eb="8">
      <t>イ</t>
    </rPh>
    <rPh sb="8" eb="9">
      <t>ウ</t>
    </rPh>
    <rPh sb="9" eb="10">
      <t>ミナミ</t>
    </rPh>
    <rPh sb="10" eb="11">
      <t>5</t>
    </rPh>
    <rPh sb="11" eb="13">
      <t>チョウメ</t>
    </rPh>
    <rPh sb="14" eb="15">
      <t>バン</t>
    </rPh>
    <rPh sb="16" eb="17">
      <t>ゴウ</t>
    </rPh>
    <phoneticPr fontId="40"/>
  </si>
  <si>
    <t>（医）若槻内科医院</t>
    <rPh sb="1" eb="2">
      <t>イ</t>
    </rPh>
    <rPh sb="3" eb="5">
      <t>ワカツキ</t>
    </rPh>
    <rPh sb="5" eb="7">
      <t>ナイカ</t>
    </rPh>
    <rPh sb="7" eb="9">
      <t>イイン</t>
    </rPh>
    <phoneticPr fontId="40"/>
  </si>
  <si>
    <t>（独）国立病院機構
松江医療センター</t>
    <rPh sb="1" eb="2">
      <t>ドク</t>
    </rPh>
    <rPh sb="3" eb="5">
      <t>コクリツ</t>
    </rPh>
    <rPh sb="5" eb="7">
      <t>ビョウイン</t>
    </rPh>
    <rPh sb="7" eb="9">
      <t>キコウ</t>
    </rPh>
    <rPh sb="10" eb="12">
      <t>マツエ</t>
    </rPh>
    <rPh sb="12" eb="14">
      <t>イリョウ</t>
    </rPh>
    <phoneticPr fontId="40"/>
  </si>
  <si>
    <t>管理者</t>
    <rPh sb="0" eb="3">
      <t>カンリシャ</t>
    </rPh>
    <phoneticPr fontId="40"/>
  </si>
  <si>
    <t>松江赤十字病院</t>
  </si>
  <si>
    <t>鎌沢　俊二</t>
    <rPh sb="0" eb="2">
      <t>カマサワ</t>
    </rPh>
    <rPh sb="3" eb="5">
      <t>シュンジ</t>
    </rPh>
    <phoneticPr fontId="20"/>
  </si>
  <si>
    <t>国立大学法人　島根大学</t>
    <rPh sb="0" eb="6">
      <t>コクリツダ</t>
    </rPh>
    <rPh sb="7" eb="11">
      <t>シマネダ</t>
    </rPh>
    <phoneticPr fontId="20"/>
  </si>
  <si>
    <t>雲南市立病院</t>
    <rPh sb="0" eb="6">
      <t>ウンナンシリ</t>
    </rPh>
    <phoneticPr fontId="20"/>
  </si>
  <si>
    <t>松江市西川津町659番地2</t>
    <rPh sb="10" eb="12">
      <t>バンチ</t>
    </rPh>
    <phoneticPr fontId="40"/>
  </si>
  <si>
    <t>隠岐広域連合立隠岐病院</t>
    <rPh sb="0" eb="6">
      <t>オキコウイキ</t>
    </rPh>
    <rPh sb="6" eb="7">
      <t>リツ</t>
    </rPh>
    <rPh sb="7" eb="9">
      <t>オキ</t>
    </rPh>
    <rPh sb="9" eb="11">
      <t>ビョウイン</t>
    </rPh>
    <phoneticPr fontId="20"/>
  </si>
  <si>
    <t>大野　光洋</t>
    <rPh sb="0" eb="2">
      <t>オオノ</t>
    </rPh>
    <rPh sb="3" eb="5">
      <t>ミツヒロ</t>
    </rPh>
    <phoneticPr fontId="40"/>
  </si>
  <si>
    <t>町立奥出雲病院</t>
    <rPh sb="0" eb="2">
      <t>チョウリツ</t>
    </rPh>
    <rPh sb="2" eb="7">
      <t>オクイズ</t>
    </rPh>
    <phoneticPr fontId="20"/>
  </si>
  <si>
    <t>690-0033</t>
  </si>
  <si>
    <t>（独）国立病院機構　浜田医療センター</t>
    <rPh sb="1" eb="2">
      <t>ドク</t>
    </rPh>
    <rPh sb="3" eb="9">
      <t>コクリツビ</t>
    </rPh>
    <rPh sb="10" eb="18">
      <t>ハマダイリョウ</t>
    </rPh>
    <phoneticPr fontId="20"/>
  </si>
  <si>
    <t>（一社）安来市医師会立
　安来市医師会診療所</t>
    <rPh sb="1" eb="3">
      <t>イッシャ</t>
    </rPh>
    <rPh sb="4" eb="7">
      <t>ヤスギシ</t>
    </rPh>
    <rPh sb="7" eb="10">
      <t>イシカイ</t>
    </rPh>
    <rPh sb="10" eb="11">
      <t>リツ</t>
    </rPh>
    <rPh sb="13" eb="18">
      <t>ヤスギシイシ</t>
    </rPh>
    <rPh sb="18" eb="19">
      <t>カイ</t>
    </rPh>
    <rPh sb="19" eb="22">
      <t>シンリョウショ</t>
    </rPh>
    <phoneticPr fontId="20"/>
  </si>
  <si>
    <t>多久和　哲</t>
    <rPh sb="0" eb="3">
      <t>タクワ</t>
    </rPh>
    <rPh sb="4" eb="5">
      <t>テツ</t>
    </rPh>
    <phoneticPr fontId="40"/>
  </si>
  <si>
    <t>（医）岡空小児科医院</t>
    <rPh sb="1" eb="2">
      <t>イ</t>
    </rPh>
    <rPh sb="3" eb="4">
      <t>オカ</t>
    </rPh>
    <rPh sb="4" eb="5">
      <t>ソラ</t>
    </rPh>
    <rPh sb="5" eb="8">
      <t>ショウニカ</t>
    </rPh>
    <rPh sb="8" eb="10">
      <t>イイン</t>
    </rPh>
    <phoneticPr fontId="40"/>
  </si>
  <si>
    <t>竜ヶ山こどもファミリー
クリニック</t>
    <rPh sb="0" eb="1">
      <t>リュウ</t>
    </rPh>
    <rPh sb="2" eb="3">
      <t>ヤマ</t>
    </rPh>
    <phoneticPr fontId="40"/>
  </si>
  <si>
    <t>おおの小児科内科医院</t>
    <rPh sb="3" eb="6">
      <t>ショウニカ</t>
    </rPh>
    <rPh sb="6" eb="8">
      <t>ナイカ</t>
    </rPh>
    <rPh sb="8" eb="10">
      <t>イイン</t>
    </rPh>
    <phoneticPr fontId="40"/>
  </si>
  <si>
    <t>690-0046</t>
  </si>
  <si>
    <t>会長</t>
    <rPh sb="0" eb="2">
      <t>カイチョウ</t>
    </rPh>
    <phoneticPr fontId="40"/>
  </si>
  <si>
    <t>（医）子育て長田こどもクリニック</t>
    <rPh sb="1" eb="2">
      <t>イ</t>
    </rPh>
    <phoneticPr fontId="40"/>
  </si>
  <si>
    <t>さのこどもクリニック</t>
  </si>
  <si>
    <t>(独）労働者健康安全機構
山陰労災病院</t>
    <rPh sb="1" eb="2">
      <t>ドク</t>
    </rPh>
    <rPh sb="3" eb="6">
      <t>ロウドウシャ</t>
    </rPh>
    <rPh sb="6" eb="8">
      <t>ケンコウ</t>
    </rPh>
    <rPh sb="8" eb="10">
      <t>アンゼン</t>
    </rPh>
    <rPh sb="10" eb="12">
      <t>キコウ</t>
    </rPh>
    <rPh sb="13" eb="15">
      <t>サンイン</t>
    </rPh>
    <rPh sb="15" eb="17">
      <t>ロウサイ</t>
    </rPh>
    <rPh sb="17" eb="19">
      <t>ビョウイン</t>
    </rPh>
    <phoneticPr fontId="40"/>
  </si>
  <si>
    <t>松江市学園二丁目27番17号</t>
    <rPh sb="0" eb="3">
      <t>マツエシ</t>
    </rPh>
    <rPh sb="3" eb="5">
      <t>ガクエン</t>
    </rPh>
    <rPh sb="5" eb="6">
      <t>2</t>
    </rPh>
    <rPh sb="6" eb="8">
      <t>チョウメ</t>
    </rPh>
    <rPh sb="10" eb="11">
      <t>バン</t>
    </rPh>
    <rPh sb="13" eb="14">
      <t>ゴウ</t>
    </rPh>
    <phoneticPr fontId="40"/>
  </si>
  <si>
    <t>（医）中曽産科婦人科医院</t>
    <rPh sb="0" eb="2">
      <t>(イ</t>
    </rPh>
    <rPh sb="3" eb="5">
      <t>ナカソ</t>
    </rPh>
    <rPh sb="5" eb="10">
      <t>サンカフジ</t>
    </rPh>
    <rPh sb="10" eb="12">
      <t>イイン</t>
    </rPh>
    <phoneticPr fontId="20"/>
  </si>
  <si>
    <t>⑰</t>
  </si>
  <si>
    <t>野津　和巳</t>
    <rPh sb="0" eb="2">
      <t>ノツ</t>
    </rPh>
    <rPh sb="3" eb="4">
      <t>カズ</t>
    </rPh>
    <rPh sb="4" eb="5">
      <t>ミ</t>
    </rPh>
    <phoneticPr fontId="40"/>
  </si>
  <si>
    <t>○</t>
  </si>
  <si>
    <t>彦名レディスライフクリニック</t>
    <rPh sb="0" eb="2">
      <t>ヒコナ</t>
    </rPh>
    <phoneticPr fontId="20"/>
  </si>
  <si>
    <t>松江市立病院</t>
    <rPh sb="0" eb="2">
      <t>マツエ</t>
    </rPh>
    <rPh sb="2" eb="4">
      <t>シリツ</t>
    </rPh>
    <rPh sb="4" eb="6">
      <t>ビョウイン</t>
    </rPh>
    <phoneticPr fontId="40"/>
  </si>
  <si>
    <t>699-0405</t>
  </si>
  <si>
    <t>松江市比津町149番地1</t>
    <rPh sb="0" eb="3">
      <t>マツエシ</t>
    </rPh>
    <rPh sb="9" eb="11">
      <t>バンチ</t>
    </rPh>
    <phoneticPr fontId="40"/>
  </si>
  <si>
    <t>690-0056</t>
  </si>
  <si>
    <t>③´</t>
  </si>
  <si>
    <t>690-1101</t>
  </si>
  <si>
    <t>橋田　恵子</t>
    <rPh sb="0" eb="2">
      <t>ハシダ</t>
    </rPh>
    <rPh sb="3" eb="5">
      <t>ケイコ</t>
    </rPh>
    <phoneticPr fontId="40"/>
  </si>
  <si>
    <t>⑫MR
１・２</t>
  </si>
  <si>
    <t>井庭 信幸</t>
  </si>
  <si>
    <t>院長</t>
    <rPh sb="0" eb="2">
      <t>インチョウ</t>
    </rPh>
    <phoneticPr fontId="20"/>
  </si>
  <si>
    <t>平岩　久幸</t>
    <rPh sb="0" eb="2">
      <t>ヒライワ</t>
    </rPh>
    <rPh sb="3" eb="5">
      <t>ヒサユキ</t>
    </rPh>
    <phoneticPr fontId="40"/>
  </si>
  <si>
    <t>690-0044</t>
  </si>
  <si>
    <t>松江市学園二丁目6番27号</t>
    <rPh sb="0" eb="3">
      <t>マツエシ</t>
    </rPh>
    <rPh sb="5" eb="6">
      <t>2</t>
    </rPh>
    <rPh sb="9" eb="10">
      <t>バン</t>
    </rPh>
    <rPh sb="12" eb="13">
      <t>ゴウ</t>
    </rPh>
    <phoneticPr fontId="40"/>
  </si>
  <si>
    <t>原田　省</t>
    <rPh sb="0" eb="2">
      <t>ハラダ</t>
    </rPh>
    <rPh sb="3" eb="4">
      <t>ショウ</t>
    </rPh>
    <phoneticPr fontId="40"/>
  </si>
  <si>
    <t>大國　智司</t>
    <rPh sb="0" eb="1">
      <t>オオ</t>
    </rPh>
    <rPh sb="1" eb="2">
      <t>クニ</t>
    </rPh>
    <rPh sb="3" eb="4">
      <t>トモ</t>
    </rPh>
    <rPh sb="4" eb="5">
      <t>ツカサ</t>
    </rPh>
    <phoneticPr fontId="40"/>
  </si>
  <si>
    <t>池田　高世偉</t>
    <rPh sb="0" eb="2">
      <t>イケダ</t>
    </rPh>
    <rPh sb="3" eb="4">
      <t>タカ</t>
    </rPh>
    <rPh sb="4" eb="5">
      <t>ヨ</t>
    </rPh>
    <rPh sb="5" eb="6">
      <t>エラ</t>
    </rPh>
    <phoneticPr fontId="20"/>
  </si>
  <si>
    <t>㉕</t>
  </si>
  <si>
    <t>⑲DT
２期</t>
    <rPh sb="5" eb="6">
      <t>キ</t>
    </rPh>
    <phoneticPr fontId="40"/>
  </si>
  <si>
    <t>699-0110</t>
  </si>
  <si>
    <t>⑭風しん
１・２</t>
    <rPh sb="1" eb="2">
      <t>カゼ</t>
    </rPh>
    <phoneticPr fontId="20"/>
  </si>
  <si>
    <t>野津　立秋</t>
    <rPh sb="0" eb="2">
      <t>ノツ</t>
    </rPh>
    <rPh sb="3" eb="5">
      <t>リッシュウ</t>
    </rPh>
    <phoneticPr fontId="40"/>
  </si>
  <si>
    <t>松江市乃白町32番地1</t>
    <rPh sb="0" eb="3">
      <t>マツエシ</t>
    </rPh>
    <rPh sb="3" eb="4">
      <t>ノ</t>
    </rPh>
    <rPh sb="4" eb="5">
      <t>シロ</t>
    </rPh>
    <rPh sb="5" eb="6">
      <t>チョウ</t>
    </rPh>
    <rPh sb="8" eb="10">
      <t>バンチ</t>
    </rPh>
    <phoneticPr fontId="40"/>
  </si>
  <si>
    <t>㉔´</t>
  </si>
  <si>
    <t>④´</t>
  </si>
  <si>
    <t>⑳´</t>
  </si>
  <si>
    <t>松江市東生馬町15番地１</t>
    <rPh sb="0" eb="3">
      <t>マツエシ</t>
    </rPh>
    <rPh sb="9" eb="11">
      <t>バンチ</t>
    </rPh>
    <phoneticPr fontId="40"/>
  </si>
  <si>
    <t>病院長</t>
    <rPh sb="0" eb="2">
      <t>ビョウイン</t>
    </rPh>
    <rPh sb="2" eb="3">
      <t>チョウ</t>
    </rPh>
    <phoneticPr fontId="40"/>
  </si>
  <si>
    <t>松江市東出雲町錦新町二丁目2番10号</t>
    <rPh sb="0" eb="3">
      <t>マツエシ</t>
    </rPh>
    <rPh sb="3" eb="4">
      <t>ヒガシ</t>
    </rPh>
    <rPh sb="4" eb="6">
      <t>イズモ</t>
    </rPh>
    <rPh sb="6" eb="7">
      <t>チョウ</t>
    </rPh>
    <rPh sb="7" eb="8">
      <t>ニシキ</t>
    </rPh>
    <rPh sb="8" eb="10">
      <t>シンマチ</t>
    </rPh>
    <rPh sb="10" eb="11">
      <t>2</t>
    </rPh>
    <rPh sb="11" eb="13">
      <t>チョウメ</t>
    </rPh>
    <rPh sb="14" eb="15">
      <t>バン</t>
    </rPh>
    <rPh sb="17" eb="18">
      <t>ゴウ</t>
    </rPh>
    <phoneticPr fontId="40"/>
  </si>
  <si>
    <t>隠岐郡西ノ島町大字美田2071番地1</t>
    <rPh sb="15" eb="17">
      <t>バンチ</t>
    </rPh>
    <phoneticPr fontId="20"/>
  </si>
  <si>
    <t>693-8555</t>
  </si>
  <si>
    <t>690-0887</t>
  </si>
  <si>
    <t>福間　安彦</t>
    <rPh sb="0" eb="2">
      <t>フクマ</t>
    </rPh>
    <rPh sb="3" eb="5">
      <t>ヤスヒコ</t>
    </rPh>
    <phoneticPr fontId="40"/>
  </si>
  <si>
    <t>（医）中村クリニック
　中村医院</t>
  </si>
  <si>
    <t>松江市朝日町476番地7</t>
    <rPh sb="0" eb="3">
      <t>マツエシ</t>
    </rPh>
    <rPh sb="3" eb="6">
      <t>アサヒマチ</t>
    </rPh>
    <rPh sb="9" eb="11">
      <t>バンチ</t>
    </rPh>
    <phoneticPr fontId="40"/>
  </si>
  <si>
    <t>松江市母衣町200番地</t>
    <rPh sb="0" eb="3">
      <t>マツエシ</t>
    </rPh>
    <rPh sb="9" eb="11">
      <t>バンチ</t>
    </rPh>
    <phoneticPr fontId="40"/>
  </si>
  <si>
    <t>荻野　浩</t>
    <rPh sb="0" eb="2">
      <t>オギノ</t>
    </rPh>
    <rPh sb="3" eb="4">
      <t>ヒロシ</t>
    </rPh>
    <phoneticPr fontId="40"/>
  </si>
  <si>
    <t>松江市比津が丘二丁目2番14号</t>
    <rPh sb="7" eb="8">
      <t>2</t>
    </rPh>
    <rPh sb="11" eb="12">
      <t>バン</t>
    </rPh>
    <rPh sb="14" eb="15">
      <t>ゴウ</t>
    </rPh>
    <phoneticPr fontId="40"/>
  </si>
  <si>
    <t>×</t>
  </si>
  <si>
    <t>②ロタリックス
（一価）</t>
    <rPh sb="9" eb="11">
      <t>イッカ</t>
    </rPh>
    <phoneticPr fontId="40"/>
  </si>
  <si>
    <t>誤さ</t>
    <rPh sb="0" eb="1">
      <t>ゴ</t>
    </rPh>
    <phoneticPr fontId="40"/>
  </si>
  <si>
    <t>↓ここに医療機関シートのA列に記載の医療機関№を入力してください（半角）</t>
    <rPh sb="4" eb="8">
      <t>イリョウキカン</t>
    </rPh>
    <rPh sb="13" eb="14">
      <t>レ</t>
    </rPh>
    <rPh sb="15" eb="17">
      <t>キサイ</t>
    </rPh>
    <rPh sb="18" eb="22">
      <t>イリョウキカン</t>
    </rPh>
    <rPh sb="24" eb="26">
      <t>ニュウリョク</t>
    </rPh>
    <rPh sb="32" eb="35">
      <t>(ハン</t>
    </rPh>
    <phoneticPr fontId="20"/>
  </si>
  <si>
    <t>⑤小児肺炎球菌</t>
    <rPh sb="1" eb="3">
      <t>ショウニ</t>
    </rPh>
    <rPh sb="3" eb="5">
      <t>ハイエン</t>
    </rPh>
    <rPh sb="5" eb="7">
      <t>キュウキン</t>
    </rPh>
    <phoneticPr fontId="40"/>
  </si>
  <si>
    <t>⑦5混</t>
    <rPh sb="2" eb="3">
      <t>コン</t>
    </rPh>
    <phoneticPr fontId="40"/>
  </si>
  <si>
    <t>19</t>
  </si>
  <si>
    <t>⑨3混</t>
    <rPh sb="2" eb="3">
      <t>コン</t>
    </rPh>
    <phoneticPr fontId="40"/>
  </si>
  <si>
    <t>三浦　裕和</t>
    <rPh sb="0" eb="2">
      <t>ミウラ</t>
    </rPh>
    <rPh sb="3" eb="4">
      <t>ヒロシ</t>
    </rPh>
    <rPh sb="4" eb="5">
      <t>カズ</t>
    </rPh>
    <phoneticPr fontId="40"/>
  </si>
  <si>
    <t>⑩ＢＣＧ</t>
  </si>
  <si>
    <t>代表者
肩書</t>
  </si>
  <si>
    <t>⑪水痘</t>
    <rPh sb="1" eb="3">
      <t>スイトウ</t>
    </rPh>
    <phoneticPr fontId="40"/>
  </si>
  <si>
    <t>⑦´</t>
  </si>
  <si>
    <t>③´-2</t>
  </si>
  <si>
    <t>⑥´</t>
  </si>
  <si>
    <t>長田　昭夫</t>
    <rPh sb="0" eb="2">
      <t>ナガタ</t>
    </rPh>
    <rPh sb="3" eb="5">
      <t>アキオ</t>
    </rPh>
    <phoneticPr fontId="20"/>
  </si>
  <si>
    <t>⑤</t>
  </si>
  <si>
    <t>⑬´</t>
  </si>
  <si>
    <t>⑨</t>
  </si>
  <si>
    <t>④</t>
  </si>
  <si>
    <t>⑩</t>
  </si>
  <si>
    <t>⑦</t>
  </si>
  <si>
    <t>⑮´</t>
  </si>
  <si>
    <t>㉓´</t>
  </si>
  <si>
    <t>③</t>
  </si>
  <si>
    <t>①´</t>
  </si>
  <si>
    <t>医療法人社団吉祥会　医療法人吉岡医院</t>
    <rPh sb="0" eb="4">
      <t>イリョウ</t>
    </rPh>
    <rPh sb="4" eb="6">
      <t>シャダン</t>
    </rPh>
    <rPh sb="10" eb="14">
      <t>イリョウ</t>
    </rPh>
    <phoneticPr fontId="20"/>
  </si>
  <si>
    <t>③-1</t>
  </si>
  <si>
    <t>⑪´</t>
  </si>
  <si>
    <t>⑱´</t>
  </si>
  <si>
    <t>690-0001</t>
  </si>
  <si>
    <t>米子市両三柳1880番地</t>
    <rPh sb="0" eb="3">
      <t>ヨナゴシ</t>
    </rPh>
    <rPh sb="3" eb="4">
      <t>リョウ</t>
    </rPh>
    <rPh sb="4" eb="5">
      <t>サン</t>
    </rPh>
    <rPh sb="5" eb="6">
      <t>ヤナギ</t>
    </rPh>
    <rPh sb="10" eb="12">
      <t>バンチ</t>
    </rPh>
    <phoneticPr fontId="40"/>
  </si>
  <si>
    <t>⑭</t>
  </si>
  <si>
    <t>㉑</t>
  </si>
  <si>
    <t>郵便番号</t>
    <rPh sb="0" eb="4">
      <t>ユウビンバンゴウ</t>
    </rPh>
    <phoneticPr fontId="40"/>
  </si>
  <si>
    <t>請求書の使用方法</t>
    <rPh sb="0" eb="3">
      <t>セイキュウショ</t>
    </rPh>
    <rPh sb="4" eb="8">
      <t>シヨウホ</t>
    </rPh>
    <phoneticPr fontId="20"/>
  </si>
  <si>
    <t>690-0003</t>
  </si>
  <si>
    <t>古和　久典</t>
    <rPh sb="0" eb="2">
      <t>コワ</t>
    </rPh>
    <rPh sb="3" eb="5">
      <t>ヒサノリ</t>
    </rPh>
    <phoneticPr fontId="40"/>
  </si>
  <si>
    <t>松江市浜乃木一丁目17番7号</t>
    <rPh sb="3" eb="4">
      <t>ハマ</t>
    </rPh>
    <rPh sb="4" eb="6">
      <t>ノギ</t>
    </rPh>
    <rPh sb="6" eb="7">
      <t>1</t>
    </rPh>
    <rPh sb="7" eb="9">
      <t>チョウメ</t>
    </rPh>
    <rPh sb="11" eb="12">
      <t>バン</t>
    </rPh>
    <rPh sb="13" eb="14">
      <t>ゴウ</t>
    </rPh>
    <phoneticPr fontId="40"/>
  </si>
  <si>
    <t>699-0101</t>
  </si>
  <si>
    <t>690-0025</t>
  </si>
  <si>
    <t>住　　　　　　所</t>
    <rPh sb="0" eb="1">
      <t>ジュウ</t>
    </rPh>
    <rPh sb="7" eb="8">
      <t>ショ</t>
    </rPh>
    <phoneticPr fontId="40"/>
  </si>
  <si>
    <t>690-0017</t>
  </si>
  <si>
    <t>685-0016</t>
  </si>
  <si>
    <t>680-0945</t>
  </si>
  <si>
    <t>699-0202</t>
  </si>
  <si>
    <t>鈴木　重道</t>
    <rPh sb="0" eb="2">
      <t>スズキ</t>
    </rPh>
    <rPh sb="3" eb="5">
      <t>シゲミチ</t>
    </rPh>
    <phoneticPr fontId="40"/>
  </si>
  <si>
    <t>690-0012</t>
  </si>
  <si>
    <t>松江市西津田七丁目14番21号</t>
    <rPh sb="0" eb="3">
      <t>マツエシ</t>
    </rPh>
    <rPh sb="3" eb="4">
      <t>ニシ</t>
    </rPh>
    <rPh sb="4" eb="6">
      <t>ツダ</t>
    </rPh>
    <rPh sb="6" eb="7">
      <t>7</t>
    </rPh>
    <rPh sb="7" eb="9">
      <t>チョウメ</t>
    </rPh>
    <rPh sb="11" eb="12">
      <t>バン</t>
    </rPh>
    <rPh sb="14" eb="15">
      <t>ゴウ</t>
    </rPh>
    <phoneticPr fontId="40"/>
  </si>
  <si>
    <t>690-0825</t>
  </si>
  <si>
    <t>690-0875</t>
  </si>
  <si>
    <t>690-0877</t>
  </si>
  <si>
    <t>松江市美保関町森山726番地11</t>
    <rPh sb="3" eb="7">
      <t>ミホノセキチョウ</t>
    </rPh>
    <rPh sb="7" eb="9">
      <t>モリヤマ</t>
    </rPh>
    <rPh sb="12" eb="14">
      <t>バンチ</t>
    </rPh>
    <phoneticPr fontId="40"/>
  </si>
  <si>
    <t>690-0823</t>
  </si>
  <si>
    <t>690-1312</t>
  </si>
  <si>
    <t>690-0862</t>
  </si>
  <si>
    <t>690-0011</t>
  </si>
  <si>
    <t>690-0031</t>
  </si>
  <si>
    <t>請求書の赤く色づけしたセル部分は数式が入っています。</t>
    <rPh sb="0" eb="3">
      <t>セイキュウショ</t>
    </rPh>
    <rPh sb="4" eb="5">
      <t>アカ</t>
    </rPh>
    <rPh sb="6" eb="7">
      <t>イロ</t>
    </rPh>
    <rPh sb="13" eb="15">
      <t>ブ</t>
    </rPh>
    <rPh sb="16" eb="18">
      <t>スウシキ</t>
    </rPh>
    <rPh sb="19" eb="20">
      <t>ハイ</t>
    </rPh>
    <phoneticPr fontId="20"/>
  </si>
  <si>
    <t>690-0332</t>
  </si>
  <si>
    <t>690-0876</t>
  </si>
  <si>
    <t>699-0108</t>
  </si>
  <si>
    <t>松江市末次町74番地</t>
    <rPh sb="0" eb="3">
      <t>マツエシ</t>
    </rPh>
    <rPh sb="8" eb="10">
      <t>バンチ</t>
    </rPh>
    <phoneticPr fontId="40"/>
  </si>
  <si>
    <t>米子市熊党142番地7</t>
    <rPh sb="8" eb="10">
      <t>バンチ</t>
    </rPh>
    <phoneticPr fontId="20"/>
  </si>
  <si>
    <t>690-0878</t>
  </si>
  <si>
    <t>浦島　裕史</t>
    <rPh sb="0" eb="2">
      <t>ウラシマ</t>
    </rPh>
    <rPh sb="3" eb="4">
      <t>ユタカ</t>
    </rPh>
    <rPh sb="4" eb="5">
      <t>フミ</t>
    </rPh>
    <phoneticPr fontId="40"/>
  </si>
  <si>
    <t>690-1404</t>
  </si>
  <si>
    <t>690-0871</t>
  </si>
  <si>
    <t>坪内　研二</t>
    <rPh sb="0" eb="2">
      <t>ツボウチ</t>
    </rPh>
    <rPh sb="3" eb="5">
      <t>ケンジ</t>
    </rPh>
    <phoneticPr fontId="40"/>
  </si>
  <si>
    <t>699-1511</t>
  </si>
  <si>
    <t>松江市西川津町1198番地5</t>
    <rPh sb="0" eb="3">
      <t>マツエシ</t>
    </rPh>
    <rPh sb="11" eb="13">
      <t>バンチ</t>
    </rPh>
    <phoneticPr fontId="40"/>
  </si>
  <si>
    <t>勝部　晋</t>
    <rPh sb="0" eb="2">
      <t>カツベ</t>
    </rPh>
    <rPh sb="3" eb="4">
      <t>ススム</t>
    </rPh>
    <phoneticPr fontId="41"/>
  </si>
  <si>
    <t>684-8855</t>
  </si>
  <si>
    <t>684-0011</t>
  </si>
  <si>
    <t>684-0064</t>
  </si>
  <si>
    <t>683-0805</t>
  </si>
  <si>
    <t>689-3546</t>
  </si>
  <si>
    <t>683-0846</t>
  </si>
  <si>
    <t>理事長</t>
    <rPh sb="0" eb="3">
      <t>リジチョウ</t>
    </rPh>
    <phoneticPr fontId="20"/>
  </si>
  <si>
    <t>683-8605</t>
  </si>
  <si>
    <t>683-0853</t>
  </si>
  <si>
    <t>683-0822</t>
  </si>
  <si>
    <t>安来市伯太町安田1700番地</t>
  </si>
  <si>
    <t>長田　郁夫</t>
    <rPh sb="0" eb="2">
      <t>ナガタ</t>
    </rPh>
    <rPh sb="3" eb="5">
      <t>イクオ</t>
    </rPh>
    <phoneticPr fontId="40"/>
  </si>
  <si>
    <t>松江市東出雲町揖屋1031番地2</t>
    <rPh sb="0" eb="3">
      <t>マツエシ</t>
    </rPh>
    <rPh sb="3" eb="6">
      <t>ヒガシイズモ</t>
    </rPh>
    <rPh sb="6" eb="7">
      <t>チョウ</t>
    </rPh>
    <rPh sb="13" eb="15">
      <t>バンチ</t>
    </rPh>
    <phoneticPr fontId="40"/>
  </si>
  <si>
    <t>松江市東忌部町83番地22</t>
    <rPh sb="9" eb="11">
      <t>バンチ</t>
    </rPh>
    <phoneticPr fontId="40"/>
  </si>
  <si>
    <t>松江市雑賀町82番地</t>
    <rPh sb="0" eb="3">
      <t>マツエシ</t>
    </rPh>
    <rPh sb="3" eb="5">
      <t>サイカ</t>
    </rPh>
    <rPh sb="5" eb="6">
      <t>マチ</t>
    </rPh>
    <rPh sb="8" eb="10">
      <t>バンチ</t>
    </rPh>
    <phoneticPr fontId="40"/>
  </si>
  <si>
    <t>松江市西津田七丁目11番15号</t>
    <rPh sb="0" eb="3">
      <t>マツエシ</t>
    </rPh>
    <rPh sb="3" eb="6">
      <t>ニシツダ</t>
    </rPh>
    <rPh sb="6" eb="7">
      <t>7</t>
    </rPh>
    <rPh sb="7" eb="9">
      <t>チョウメ</t>
    </rPh>
    <rPh sb="11" eb="12">
      <t>バン</t>
    </rPh>
    <rPh sb="14" eb="15">
      <t>ゴウ</t>
    </rPh>
    <phoneticPr fontId="40"/>
  </si>
  <si>
    <t>松江市乃木福富町413番地2</t>
    <rPh sb="0" eb="3">
      <t>マツエシ</t>
    </rPh>
    <rPh sb="3" eb="5">
      <t>ノギ</t>
    </rPh>
    <rPh sb="5" eb="7">
      <t>フクトミ</t>
    </rPh>
    <rPh sb="7" eb="8">
      <t>チョウ</t>
    </rPh>
    <rPh sb="11" eb="13">
      <t>バンチ</t>
    </rPh>
    <phoneticPr fontId="40"/>
  </si>
  <si>
    <t>松江市東朝日町232番地10</t>
    <rPh sb="0" eb="3">
      <t>マツエシ</t>
    </rPh>
    <rPh sb="3" eb="4">
      <t>ヒガシ</t>
    </rPh>
    <rPh sb="4" eb="7">
      <t>アサヒマチ</t>
    </rPh>
    <rPh sb="10" eb="12">
      <t>バンチ</t>
    </rPh>
    <phoneticPr fontId="40"/>
  </si>
  <si>
    <t>松江市古志原五丁目4番8号</t>
    <rPh sb="0" eb="3">
      <t>マツエシ</t>
    </rPh>
    <rPh sb="3" eb="5">
      <t>コシ</t>
    </rPh>
    <rPh sb="5" eb="6">
      <t>ハラ</t>
    </rPh>
    <rPh sb="6" eb="7">
      <t>5</t>
    </rPh>
    <rPh sb="7" eb="9">
      <t>チョウメ</t>
    </rPh>
    <rPh sb="10" eb="11">
      <t>バン</t>
    </rPh>
    <rPh sb="12" eb="13">
      <t>ゴウ</t>
    </rPh>
    <phoneticPr fontId="40"/>
  </si>
  <si>
    <t>松江市学園一丁目9番21号</t>
    <rPh sb="5" eb="6">
      <t>1</t>
    </rPh>
    <rPh sb="9" eb="10">
      <t>バン</t>
    </rPh>
    <rPh sb="12" eb="13">
      <t>ゴウ</t>
    </rPh>
    <phoneticPr fontId="40"/>
  </si>
  <si>
    <t>松江市外中原町23番地1</t>
    <rPh sb="0" eb="3">
      <t>マツエシ</t>
    </rPh>
    <rPh sb="3" eb="7">
      <t>ソトナカハラチョウ</t>
    </rPh>
    <rPh sb="9" eb="11">
      <t>バンチ</t>
    </rPh>
    <phoneticPr fontId="40"/>
  </si>
  <si>
    <t>松江市上乃木四丁目10番27号</t>
    <rPh sb="0" eb="3">
      <t>マツエシ</t>
    </rPh>
    <rPh sb="3" eb="6">
      <t>アゲノギ</t>
    </rPh>
    <rPh sb="6" eb="7">
      <t>4</t>
    </rPh>
    <rPh sb="7" eb="9">
      <t>チョウメ</t>
    </rPh>
    <rPh sb="11" eb="12">
      <t>バン</t>
    </rPh>
    <rPh sb="14" eb="15">
      <t>ゴウ</t>
    </rPh>
    <phoneticPr fontId="40"/>
  </si>
  <si>
    <t>松江市大輪町396番地1</t>
    <rPh sb="9" eb="11">
      <t>バンチ</t>
    </rPh>
    <phoneticPr fontId="40"/>
  </si>
  <si>
    <t>松江市八雲町日吉194番地10</t>
    <rPh sb="3" eb="6">
      <t>ヤグモチョウ</t>
    </rPh>
    <rPh sb="6" eb="8">
      <t>ヒヨシ</t>
    </rPh>
    <rPh sb="11" eb="13">
      <t>バンチ</t>
    </rPh>
    <phoneticPr fontId="40"/>
  </si>
  <si>
    <t>雲南市病院事業管理者</t>
    <rPh sb="0" eb="2">
      <t>ウンナン</t>
    </rPh>
    <rPh sb="2" eb="3">
      <t>シ</t>
    </rPh>
    <rPh sb="3" eb="5">
      <t>ビョウイン</t>
    </rPh>
    <rPh sb="5" eb="7">
      <t>ジギョウ</t>
    </rPh>
    <rPh sb="7" eb="10">
      <t>カンリシャ</t>
    </rPh>
    <phoneticPr fontId="20"/>
  </si>
  <si>
    <t>松江市浜乃木六丁目7番8号</t>
    <rPh sb="0" eb="3">
      <t>マツエシ</t>
    </rPh>
    <rPh sb="3" eb="4">
      <t>ハマ</t>
    </rPh>
    <rPh sb="4" eb="6">
      <t>ノギ</t>
    </rPh>
    <rPh sb="6" eb="7">
      <t>6</t>
    </rPh>
    <rPh sb="7" eb="9">
      <t>チョウメ</t>
    </rPh>
    <rPh sb="10" eb="11">
      <t>バン</t>
    </rPh>
    <rPh sb="12" eb="13">
      <t>ゴウ</t>
    </rPh>
    <phoneticPr fontId="40"/>
  </si>
  <si>
    <t>松江市宍道町宍道946番地1</t>
    <rPh sb="3" eb="5">
      <t>シンジ</t>
    </rPh>
    <rPh sb="5" eb="6">
      <t>チョウ</t>
    </rPh>
    <rPh sb="6" eb="8">
      <t>シンジ</t>
    </rPh>
    <rPh sb="11" eb="13">
      <t>バンチ</t>
    </rPh>
    <phoneticPr fontId="40"/>
  </si>
  <si>
    <t>米子市中町123番地5　</t>
    <rPh sb="8" eb="10">
      <t>バンチ</t>
    </rPh>
    <phoneticPr fontId="20"/>
  </si>
  <si>
    <t>松江市東津田町1195番地3</t>
    <rPh sb="0" eb="3">
      <t>マツエシ</t>
    </rPh>
    <rPh sb="3" eb="4">
      <t>ヒガシ</t>
    </rPh>
    <rPh sb="4" eb="6">
      <t>ツダ</t>
    </rPh>
    <rPh sb="6" eb="7">
      <t>チョウ</t>
    </rPh>
    <rPh sb="11" eb="13">
      <t>バンチ</t>
    </rPh>
    <phoneticPr fontId="40"/>
  </si>
  <si>
    <t>広域連合長</t>
    <rPh sb="0" eb="4">
      <t>コウイキレンゴウ</t>
    </rPh>
    <rPh sb="4" eb="5">
      <t>チョウ</t>
    </rPh>
    <phoneticPr fontId="20"/>
  </si>
  <si>
    <t>伊藤　健一</t>
    <rPh sb="0" eb="2">
      <t>イトウ</t>
    </rPh>
    <rPh sb="3" eb="5">
      <t>ケンイチ</t>
    </rPh>
    <phoneticPr fontId="40"/>
  </si>
  <si>
    <t>松江市山代町1001番地</t>
    <rPh sb="0" eb="3">
      <t>マツエシ</t>
    </rPh>
    <rPh sb="3" eb="5">
      <t>ヤマシロ</t>
    </rPh>
    <rPh sb="5" eb="6">
      <t>チョウ</t>
    </rPh>
    <rPh sb="10" eb="12">
      <t>バンチ</t>
    </rPh>
    <phoneticPr fontId="40"/>
  </si>
  <si>
    <t>松江市黒田町446番地3</t>
    <rPh sb="0" eb="3">
      <t>マツエシ</t>
    </rPh>
    <rPh sb="3" eb="5">
      <t>クロダ</t>
    </rPh>
    <rPh sb="5" eb="6">
      <t>チョウ</t>
    </rPh>
    <rPh sb="9" eb="11">
      <t>バンチ</t>
    </rPh>
    <phoneticPr fontId="40"/>
  </si>
  <si>
    <t>田頭　稔弘</t>
    <rPh sb="0" eb="2">
      <t>タガシラ</t>
    </rPh>
    <rPh sb="3" eb="4">
      <t>トシ</t>
    </rPh>
    <rPh sb="4" eb="5">
      <t>ヒロ</t>
    </rPh>
    <phoneticPr fontId="40"/>
  </si>
  <si>
    <t>吉野　生季三</t>
    <rPh sb="0" eb="2">
      <t>ヨシノ</t>
    </rPh>
    <rPh sb="3" eb="4">
      <t>ナマ</t>
    </rPh>
    <rPh sb="4" eb="5">
      <t>キ</t>
    </rPh>
    <rPh sb="5" eb="6">
      <t>サン</t>
    </rPh>
    <phoneticPr fontId="40"/>
  </si>
  <si>
    <t>松江市本庄町565番地1</t>
    <rPh sb="9" eb="11">
      <t>バンチ</t>
    </rPh>
    <phoneticPr fontId="40"/>
  </si>
  <si>
    <t>松江市八幡町8番地3</t>
    <rPh sb="0" eb="3">
      <t>マツエシ</t>
    </rPh>
    <rPh sb="7" eb="9">
      <t>バンチ</t>
    </rPh>
    <phoneticPr fontId="40"/>
  </si>
  <si>
    <t>松江市雑賀町45番地</t>
    <rPh sb="0" eb="3">
      <t>マツエシ</t>
    </rPh>
    <rPh sb="3" eb="5">
      <t>サイカ</t>
    </rPh>
    <rPh sb="5" eb="6">
      <t>チョウ</t>
    </rPh>
    <rPh sb="8" eb="10">
      <t>バンチ</t>
    </rPh>
    <phoneticPr fontId="40"/>
  </si>
  <si>
    <t>松江市東津田町1198番地3</t>
    <rPh sb="0" eb="3">
      <t>マツエシ</t>
    </rPh>
    <rPh sb="11" eb="13">
      <t>バンチ</t>
    </rPh>
    <phoneticPr fontId="40"/>
  </si>
  <si>
    <t>松江市西津田二丁目12番33号</t>
    <rPh sb="0" eb="3">
      <t>マツエシ</t>
    </rPh>
    <rPh sb="3" eb="4">
      <t>ニシ</t>
    </rPh>
    <rPh sb="4" eb="6">
      <t>ツダ</t>
    </rPh>
    <rPh sb="6" eb="7">
      <t>2</t>
    </rPh>
    <rPh sb="7" eb="9">
      <t>チョウメ</t>
    </rPh>
    <rPh sb="11" eb="12">
      <t>バン</t>
    </rPh>
    <rPh sb="14" eb="15">
      <t>ゴウ</t>
    </rPh>
    <phoneticPr fontId="40"/>
  </si>
  <si>
    <t>松江市上乃木三丁目4番1号</t>
    <rPh sb="0" eb="3">
      <t>マツエシ</t>
    </rPh>
    <rPh sb="6" eb="7">
      <t>3</t>
    </rPh>
    <rPh sb="10" eb="11">
      <t>バン</t>
    </rPh>
    <rPh sb="12" eb="13">
      <t>ゴウ</t>
    </rPh>
    <phoneticPr fontId="40"/>
  </si>
  <si>
    <t>松江市東出雲町揖屋1178番地6</t>
    <rPh sb="0" eb="3">
      <t>マツエシ</t>
    </rPh>
    <rPh sb="7" eb="10">
      <t>イヤチョウ</t>
    </rPh>
    <rPh sb="13" eb="15">
      <t>バンチ</t>
    </rPh>
    <phoneticPr fontId="40"/>
  </si>
  <si>
    <t>松江市黒田町483番地5</t>
    <rPh sb="0" eb="3">
      <t>マツエシ</t>
    </rPh>
    <rPh sb="3" eb="6">
      <t>クロダチョウ</t>
    </rPh>
    <rPh sb="9" eb="11">
      <t>バンチ</t>
    </rPh>
    <phoneticPr fontId="40"/>
  </si>
  <si>
    <t>髙濵　顕弘</t>
    <rPh sb="0" eb="2">
      <t>タカハマ</t>
    </rPh>
    <rPh sb="3" eb="5">
      <t>アキヒロ</t>
    </rPh>
    <phoneticPr fontId="40"/>
  </si>
  <si>
    <t>松江市東奥谷町144番地12</t>
    <rPh sb="10" eb="12">
      <t>バンチ</t>
    </rPh>
    <phoneticPr fontId="40"/>
  </si>
  <si>
    <t>松江市山代町480番地5</t>
    <rPh sb="0" eb="3">
      <t>マツエシ</t>
    </rPh>
    <rPh sb="3" eb="6">
      <t>ヤマシロチョウ</t>
    </rPh>
    <rPh sb="9" eb="11">
      <t>バンチ</t>
    </rPh>
    <phoneticPr fontId="40"/>
  </si>
  <si>
    <t>松江市上乃木五丁目8番31号</t>
    <rPh sb="0" eb="3">
      <t>マツエシ</t>
    </rPh>
    <rPh sb="3" eb="4">
      <t>ア</t>
    </rPh>
    <rPh sb="4" eb="5">
      <t>ノ</t>
    </rPh>
    <rPh sb="5" eb="6">
      <t>キ</t>
    </rPh>
    <rPh sb="6" eb="7">
      <t>5</t>
    </rPh>
    <rPh sb="7" eb="9">
      <t>チョウメ</t>
    </rPh>
    <rPh sb="10" eb="11">
      <t>バン</t>
    </rPh>
    <rPh sb="13" eb="14">
      <t>ゴウ</t>
    </rPh>
    <phoneticPr fontId="40"/>
  </si>
  <si>
    <t>16</t>
  </si>
  <si>
    <t>境港市三軒屋町4250番地3</t>
    <rPh sb="0" eb="3">
      <t>サカイミナトシ</t>
    </rPh>
    <rPh sb="3" eb="4">
      <t>サン</t>
    </rPh>
    <rPh sb="4" eb="5">
      <t>ケン</t>
    </rPh>
    <rPh sb="5" eb="6">
      <t>ヤ</t>
    </rPh>
    <rPh sb="6" eb="7">
      <t>チョウ</t>
    </rPh>
    <rPh sb="11" eb="13">
      <t>バンチ</t>
    </rPh>
    <phoneticPr fontId="40"/>
  </si>
  <si>
    <t>出雲市姫原四丁目1番地１</t>
    <rPh sb="0" eb="3">
      <t>イズモシ</t>
    </rPh>
    <rPh sb="3" eb="5">
      <t>ヒメバラ</t>
    </rPh>
    <rPh sb="5" eb="8">
      <t>ヨンチョウメ</t>
    </rPh>
    <rPh sb="9" eb="11">
      <t>バンチ</t>
    </rPh>
    <phoneticPr fontId="20"/>
  </si>
  <si>
    <t>中村　英介</t>
    <rPh sb="0" eb="2">
      <t>ナカムラ</t>
    </rPh>
    <rPh sb="3" eb="5">
      <t>エイスケ</t>
    </rPh>
    <phoneticPr fontId="40"/>
  </si>
  <si>
    <t>雲南市大東町飯田９６番地１</t>
    <rPh sb="0" eb="3">
      <t>ウンナンシ</t>
    </rPh>
    <rPh sb="3" eb="6">
      <t>ダイトウチョウ</t>
    </rPh>
    <rPh sb="6" eb="8">
      <t>イイダ</t>
    </rPh>
    <rPh sb="10" eb="12">
      <t>バンチ</t>
    </rPh>
    <phoneticPr fontId="40"/>
  </si>
  <si>
    <t>津森　洋</t>
    <rPh sb="0" eb="2">
      <t>ツモリ</t>
    </rPh>
    <rPh sb="3" eb="4">
      <t>ヨウ</t>
    </rPh>
    <phoneticPr fontId="40"/>
  </si>
  <si>
    <t>奥村　剛清</t>
    <rPh sb="0" eb="2">
      <t>オクムラ</t>
    </rPh>
    <rPh sb="3" eb="4">
      <t>タケシ</t>
    </rPh>
    <rPh sb="4" eb="5">
      <t>キヨ</t>
    </rPh>
    <phoneticPr fontId="40"/>
  </si>
  <si>
    <t>隠岐郡隠岐の島町城北町355番地</t>
    <rPh sb="0" eb="3">
      <t>オキグ</t>
    </rPh>
    <rPh sb="3" eb="5">
      <t>オキ</t>
    </rPh>
    <rPh sb="6" eb="8">
      <t>シマチョウ</t>
    </rPh>
    <rPh sb="8" eb="10">
      <t>ジョウホク</t>
    </rPh>
    <rPh sb="10" eb="11">
      <t>チョウ</t>
    </rPh>
    <rPh sb="14" eb="16">
      <t>バンチ</t>
    </rPh>
    <phoneticPr fontId="20"/>
  </si>
  <si>
    <t>久留　一郎</t>
  </si>
  <si>
    <t>仁多郡奥出雲町三成１６２２番地１</t>
    <rPh sb="0" eb="3">
      <t>ニタグ</t>
    </rPh>
    <rPh sb="3" eb="7">
      <t>オクイズモチョウ</t>
    </rPh>
    <rPh sb="7" eb="9">
      <t>ミナリ</t>
    </rPh>
    <rPh sb="13" eb="15">
      <t>バンチ</t>
    </rPh>
    <phoneticPr fontId="20"/>
  </si>
  <si>
    <t>浜田市浅井町777番地12</t>
    <rPh sb="0" eb="3">
      <t>ハマダシ</t>
    </rPh>
    <rPh sb="3" eb="6">
      <t>アサイチョウ</t>
    </rPh>
    <rPh sb="9" eb="11">
      <t>バンチ</t>
    </rPh>
    <phoneticPr fontId="20"/>
  </si>
  <si>
    <t>境港市浜ノ町127番地</t>
    <rPh sb="0" eb="3">
      <t>サカイミナトシ</t>
    </rPh>
    <rPh sb="3" eb="4">
      <t>ハマ</t>
    </rPh>
    <rPh sb="5" eb="6">
      <t>マチ</t>
    </rPh>
    <rPh sb="9" eb="11">
      <t>バンチ</t>
    </rPh>
    <phoneticPr fontId="40"/>
  </si>
  <si>
    <t>境港市米川町44番地</t>
    <rPh sb="8" eb="10">
      <t>バンチ</t>
    </rPh>
    <phoneticPr fontId="40"/>
  </si>
  <si>
    <t>境港市相生町114番地</t>
    <rPh sb="0" eb="3">
      <t>サカイミナトシ</t>
    </rPh>
    <rPh sb="3" eb="5">
      <t>アイオイ</t>
    </rPh>
    <rPh sb="5" eb="6">
      <t>チョウ</t>
    </rPh>
    <rPh sb="9" eb="11">
      <t>バンチ</t>
    </rPh>
    <phoneticPr fontId="40"/>
  </si>
  <si>
    <t>（福）島根整肢学園　
東部島根医療福祉ｾﾝﾀｰ</t>
    <rPh sb="1" eb="2">
      <t>フク</t>
    </rPh>
    <rPh sb="3" eb="7">
      <t>シマネセイシ</t>
    </rPh>
    <rPh sb="7" eb="9">
      <t>ガクエン</t>
    </rPh>
    <phoneticPr fontId="40"/>
  </si>
  <si>
    <t>米子市西福原三丁目10番34号</t>
    <rPh sb="0" eb="3">
      <t>ヨナゴシ</t>
    </rPh>
    <rPh sb="3" eb="4">
      <t>ニシ</t>
    </rPh>
    <rPh sb="4" eb="6">
      <t>フクハラ</t>
    </rPh>
    <rPh sb="6" eb="7">
      <t>3</t>
    </rPh>
    <rPh sb="7" eb="9">
      <t>チョウメ</t>
    </rPh>
    <rPh sb="11" eb="12">
      <t>バン</t>
    </rPh>
    <rPh sb="14" eb="15">
      <t>ゴウ</t>
    </rPh>
    <phoneticPr fontId="40"/>
  </si>
  <si>
    <t>米子市上後藤七丁目1番58号</t>
    <rPh sb="0" eb="3">
      <t>ヨナゴシ</t>
    </rPh>
    <rPh sb="3" eb="4">
      <t>カミ</t>
    </rPh>
    <rPh sb="4" eb="6">
      <t>ゴトウ</t>
    </rPh>
    <rPh sb="6" eb="7">
      <t>7</t>
    </rPh>
    <rPh sb="7" eb="9">
      <t>チョウメ</t>
    </rPh>
    <rPh sb="10" eb="11">
      <t>バン</t>
    </rPh>
    <rPh sb="13" eb="14">
      <t>ゴウ</t>
    </rPh>
    <phoneticPr fontId="40"/>
  </si>
  <si>
    <t>米子市西福原4丁目8番41号</t>
    <rPh sb="7" eb="9">
      <t>チョウメ</t>
    </rPh>
    <rPh sb="10" eb="11">
      <t>バン</t>
    </rPh>
    <rPh sb="13" eb="14">
      <t>ゴウ</t>
    </rPh>
    <phoneticPr fontId="20"/>
  </si>
  <si>
    <t>米子市上後藤8丁目5番1号</t>
    <rPh sb="0" eb="3">
      <t>ヨナゴシ</t>
    </rPh>
    <rPh sb="3" eb="6">
      <t>カミゴ</t>
    </rPh>
    <rPh sb="7" eb="9">
      <t>チョウメ</t>
    </rPh>
    <rPh sb="10" eb="11">
      <t>バン</t>
    </rPh>
    <rPh sb="12" eb="13">
      <t>ゴウ</t>
    </rPh>
    <phoneticPr fontId="20"/>
  </si>
  <si>
    <t>小村　秀史</t>
    <rPh sb="0" eb="2">
      <t>オムラ</t>
    </rPh>
    <rPh sb="3" eb="4">
      <t>ヒデ</t>
    </rPh>
    <rPh sb="4" eb="5">
      <t>シ</t>
    </rPh>
    <phoneticPr fontId="40"/>
  </si>
  <si>
    <t>吉岡　丈</t>
    <rPh sb="0" eb="2">
      <t>ヨシオカ</t>
    </rPh>
    <rPh sb="3" eb="4">
      <t>タケル</t>
    </rPh>
    <phoneticPr fontId="40"/>
  </si>
  <si>
    <t>松本　和也</t>
    <rPh sb="0" eb="2">
      <t>マツモト</t>
    </rPh>
    <rPh sb="3" eb="5">
      <t>カズヤ</t>
    </rPh>
    <phoneticPr fontId="41"/>
  </si>
  <si>
    <t>田草　雄一</t>
    <rPh sb="0" eb="1">
      <t>タ</t>
    </rPh>
    <rPh sb="1" eb="2">
      <t>クサ</t>
    </rPh>
    <rPh sb="3" eb="5">
      <t>ユウイチ</t>
    </rPh>
    <phoneticPr fontId="40"/>
  </si>
  <si>
    <t>齋藤　さや子</t>
    <rPh sb="0" eb="2">
      <t>サイトウ</t>
    </rPh>
    <rPh sb="5" eb="6">
      <t>コ</t>
    </rPh>
    <phoneticPr fontId="20"/>
  </si>
  <si>
    <t>学長</t>
    <rPh sb="0" eb="2">
      <t>ガクチョウ</t>
    </rPh>
    <phoneticPr fontId="20"/>
  </si>
  <si>
    <t>倉田　さつき</t>
    <rPh sb="0" eb="2">
      <t>クラタ</t>
    </rPh>
    <phoneticPr fontId="40"/>
  </si>
  <si>
    <t>隠岐広域連合長</t>
    <rPh sb="0" eb="2">
      <t>オキ</t>
    </rPh>
    <rPh sb="2" eb="6">
      <t>コウイキレンゴウ</t>
    </rPh>
    <rPh sb="6" eb="7">
      <t>チョウ</t>
    </rPh>
    <phoneticPr fontId="20"/>
  </si>
  <si>
    <t>院長</t>
  </si>
  <si>
    <t>病院長</t>
    <rPh sb="0" eb="3">
      <t>ビョウインチョウ</t>
    </rPh>
    <phoneticPr fontId="40"/>
  </si>
  <si>
    <t>学長</t>
    <rPh sb="0" eb="2">
      <t>ガクチョウ</t>
    </rPh>
    <phoneticPr fontId="40"/>
  </si>
  <si>
    <t>代表者名</t>
    <rPh sb="0" eb="3">
      <t>ダイヒョウシャ</t>
    </rPh>
    <rPh sb="3" eb="4">
      <t>メイ</t>
    </rPh>
    <phoneticPr fontId="40"/>
  </si>
  <si>
    <t>浅野　博雄</t>
    <rPh sb="0" eb="2">
      <t>アサノ</t>
    </rPh>
    <rPh sb="3" eb="5">
      <t>ヒロオ</t>
    </rPh>
    <phoneticPr fontId="40"/>
  </si>
  <si>
    <t>杉谷　美代子</t>
    <rPh sb="0" eb="2">
      <t>スギタニ</t>
    </rPh>
    <rPh sb="3" eb="6">
      <t>ミヨコ</t>
    </rPh>
    <phoneticPr fontId="40"/>
  </si>
  <si>
    <t>上田　直樹</t>
    <rPh sb="0" eb="2">
      <t>ウエダ</t>
    </rPh>
    <rPh sb="3" eb="5">
      <t>ナオキ</t>
    </rPh>
    <phoneticPr fontId="40"/>
  </si>
  <si>
    <t>岡邊　文</t>
    <rPh sb="0" eb="2">
      <t>オカベ</t>
    </rPh>
    <rPh sb="3" eb="4">
      <t>アヤ</t>
    </rPh>
    <phoneticPr fontId="40"/>
  </si>
  <si>
    <t>山根　雅史</t>
    <rPh sb="0" eb="2">
      <t>ヤマネ</t>
    </rPh>
    <rPh sb="3" eb="5">
      <t>マサシ</t>
    </rPh>
    <phoneticPr fontId="40"/>
  </si>
  <si>
    <t>小竹原　良雄</t>
    <rPh sb="0" eb="2">
      <t>コタケ</t>
    </rPh>
    <rPh sb="2" eb="3">
      <t>ハラ</t>
    </rPh>
    <rPh sb="4" eb="6">
      <t>ヨシオ</t>
    </rPh>
    <phoneticPr fontId="40"/>
  </si>
  <si>
    <t>佐々木成一郎</t>
    <rPh sb="0" eb="3">
      <t>ササキ</t>
    </rPh>
    <rPh sb="3" eb="6">
      <t>セイイチロウ</t>
    </rPh>
    <phoneticPr fontId="40"/>
  </si>
  <si>
    <t>佐貫　裕</t>
    <rPh sb="0" eb="2">
      <t>サヌキ</t>
    </rPh>
    <rPh sb="3" eb="4">
      <t>ユタカ</t>
    </rPh>
    <phoneticPr fontId="40"/>
  </si>
  <si>
    <t>佐野　和也</t>
    <rPh sb="0" eb="2">
      <t>サノ</t>
    </rPh>
    <rPh sb="3" eb="4">
      <t>カズ</t>
    </rPh>
    <rPh sb="4" eb="5">
      <t>ヤ</t>
    </rPh>
    <phoneticPr fontId="40"/>
  </si>
  <si>
    <t>清水　知己</t>
    <rPh sb="0" eb="2">
      <t>シミズ</t>
    </rPh>
    <rPh sb="3" eb="4">
      <t>シ</t>
    </rPh>
    <rPh sb="4" eb="5">
      <t>オノレ</t>
    </rPh>
    <phoneticPr fontId="40"/>
  </si>
  <si>
    <t>原田　敦</t>
    <rPh sb="0" eb="2">
      <t>ハラダ</t>
    </rPh>
    <rPh sb="3" eb="4">
      <t>アツシ</t>
    </rPh>
    <phoneticPr fontId="40"/>
  </si>
  <si>
    <t>越野　健司</t>
    <rPh sb="0" eb="2">
      <t>コシノ</t>
    </rPh>
    <rPh sb="3" eb="4">
      <t>ケン</t>
    </rPh>
    <rPh sb="4" eb="5">
      <t>ツカサ</t>
    </rPh>
    <phoneticPr fontId="40"/>
  </si>
  <si>
    <t>米田　尚弘</t>
    <rPh sb="0" eb="2">
      <t>ヨネダ</t>
    </rPh>
    <rPh sb="3" eb="5">
      <t>ナオヒロ</t>
    </rPh>
    <phoneticPr fontId="40"/>
  </si>
  <si>
    <t>内藤　篤</t>
    <rPh sb="0" eb="2">
      <t>ナイトウ</t>
    </rPh>
    <rPh sb="3" eb="4">
      <t>アツシ</t>
    </rPh>
    <phoneticPr fontId="40"/>
  </si>
  <si>
    <t>高尾　成久</t>
    <rPh sb="0" eb="2">
      <t>タカオ</t>
    </rPh>
    <rPh sb="3" eb="4">
      <t>セイ</t>
    </rPh>
    <rPh sb="4" eb="5">
      <t>ヒサ</t>
    </rPh>
    <phoneticPr fontId="40"/>
  </si>
  <si>
    <t>米田　治彦</t>
    <rPh sb="0" eb="2">
      <t>ヨネダ</t>
    </rPh>
    <rPh sb="3" eb="5">
      <t>ハルヒコ</t>
    </rPh>
    <phoneticPr fontId="40"/>
  </si>
  <si>
    <t>大居　慎治</t>
    <rPh sb="0" eb="2">
      <t>オオイ</t>
    </rPh>
    <rPh sb="3" eb="5">
      <t>シンジ</t>
    </rPh>
    <phoneticPr fontId="40"/>
  </si>
  <si>
    <t>大谷　浩</t>
    <rPh sb="0" eb="2">
      <t>オオタニ</t>
    </rPh>
    <rPh sb="3" eb="4">
      <t>ヒロシ</t>
    </rPh>
    <phoneticPr fontId="20"/>
  </si>
  <si>
    <t>小阪　真二</t>
    <rPh sb="0" eb="2">
      <t>コサカ</t>
    </rPh>
    <rPh sb="3" eb="5">
      <t>シンジ</t>
    </rPh>
    <phoneticPr fontId="20"/>
  </si>
  <si>
    <t>大谷　順</t>
    <rPh sb="0" eb="2">
      <t>オオタニ</t>
    </rPh>
    <rPh sb="3" eb="4">
      <t>ジュン</t>
    </rPh>
    <phoneticPr fontId="42"/>
  </si>
  <si>
    <t>鈴木　賢二</t>
    <rPh sb="0" eb="2">
      <t>スズキ</t>
    </rPh>
    <rPh sb="3" eb="5">
      <t>ケンジ</t>
    </rPh>
    <phoneticPr fontId="20"/>
  </si>
  <si>
    <t>佐々木　祐一郎</t>
    <rPh sb="0" eb="3">
      <t>ササキ</t>
    </rPh>
    <rPh sb="4" eb="7">
      <t>ユウイチロウ</t>
    </rPh>
    <phoneticPr fontId="40"/>
  </si>
  <si>
    <t>佐野　仁志</t>
    <rPh sb="0" eb="2">
      <t>サノ</t>
    </rPh>
    <rPh sb="3" eb="5">
      <t>ヒトシ</t>
    </rPh>
    <phoneticPr fontId="20"/>
  </si>
  <si>
    <t>石部　裕一</t>
    <rPh sb="0" eb="2">
      <t>イシベ</t>
    </rPh>
    <rPh sb="3" eb="5">
      <t>ユウイチ</t>
    </rPh>
    <phoneticPr fontId="40"/>
  </si>
  <si>
    <t>脇田　邦夫</t>
    <rPh sb="0" eb="2">
      <t>ワキタ</t>
    </rPh>
    <rPh sb="3" eb="5">
      <t>クニオ</t>
    </rPh>
    <phoneticPr fontId="20"/>
  </si>
  <si>
    <t>⑮MR
分割</t>
    <rPh sb="4" eb="6">
      <t>ブンカツ</t>
    </rPh>
    <phoneticPr fontId="20"/>
  </si>
  <si>
    <t>間違って直接入力すると自動計算できません。</t>
    <rPh sb="0" eb="2">
      <t>マチガ</t>
    </rPh>
    <rPh sb="4" eb="6">
      <t>チョクセツ</t>
    </rPh>
    <rPh sb="6" eb="8">
      <t>ニュウリョク</t>
    </rPh>
    <rPh sb="11" eb="13">
      <t>ジドウ</t>
    </rPh>
    <rPh sb="13" eb="15">
      <t>ケイサン</t>
    </rPh>
    <phoneticPr fontId="20"/>
  </si>
  <si>
    <t>⑱日脳２</t>
    <rPh sb="1" eb="2">
      <t>ニチ</t>
    </rPh>
    <rPh sb="2" eb="3">
      <t>ノウ</t>
    </rPh>
    <phoneticPr fontId="40"/>
  </si>
  <si>
    <t>⑳HPV</t>
  </si>
  <si>
    <t>㉑RS</t>
  </si>
  <si>
    <t>20</t>
  </si>
  <si>
    <t>17</t>
  </si>
  <si>
    <t>18</t>
  </si>
  <si>
    <t>14</t>
  </si>
  <si>
    <t>13</t>
  </si>
  <si>
    <t>15</t>
  </si>
  <si>
    <t>12</t>
  </si>
  <si>
    <t>21</t>
  </si>
  <si>
    <t>（医）同愛会
博愛こども発達・在宅支援クリニック</t>
    <rPh sb="1" eb="2">
      <t>イ</t>
    </rPh>
    <rPh sb="3" eb="4">
      <t>ドウ</t>
    </rPh>
    <rPh sb="4" eb="5">
      <t>アイ</t>
    </rPh>
    <rPh sb="5" eb="6">
      <t>カイ</t>
    </rPh>
    <rPh sb="7" eb="9">
      <t>ハクアイ</t>
    </rPh>
    <rPh sb="12" eb="14">
      <t>ハッタツ</t>
    </rPh>
    <rPh sb="15" eb="17">
      <t>ザイタク</t>
    </rPh>
    <rPh sb="17" eb="19">
      <t>シエン</t>
    </rPh>
    <phoneticPr fontId="40"/>
  </si>
  <si>
    <t>（医）中村クリニック</t>
  </si>
  <si>
    <t>鳥取市湖山町南4丁目101番地</t>
    <rPh sb="0" eb="3">
      <t>トットリシ</t>
    </rPh>
    <rPh sb="3" eb="6">
      <t>コヤマチョウ</t>
    </rPh>
    <rPh sb="6" eb="7">
      <t>ミナミ</t>
    </rPh>
    <rPh sb="8" eb="10">
      <t>チョウメ</t>
    </rPh>
    <rPh sb="13" eb="15">
      <t>バンチ</t>
    </rPh>
    <phoneticPr fontId="40"/>
  </si>
  <si>
    <t>中村　里香</t>
    <rPh sb="0" eb="2">
      <t>ナカムラ</t>
    </rPh>
    <rPh sb="3" eb="4">
      <t>サト</t>
    </rPh>
    <rPh sb="4" eb="5">
      <t>カオ</t>
    </rPh>
    <phoneticPr fontId="40"/>
  </si>
  <si>
    <r>
      <t>若槻　</t>
    </r>
    <r>
      <rPr>
        <sz val="14"/>
        <color auto="1"/>
        <rFont val="ＭＳ Ｐゴシック"/>
      </rPr>
      <t>豊</t>
    </r>
    <rPh sb="0" eb="2">
      <t>ワカツキ</t>
    </rPh>
    <rPh sb="3" eb="4">
      <t>ユタカ</t>
    </rPh>
    <phoneticPr fontId="40"/>
  </si>
  <si>
    <t>契約番号</t>
    <rPh sb="0" eb="4">
      <t>ケイヤク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</si>
</sst>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&lt;=999]000;[&lt;=99999]000\-00;000\-0000"/>
    <numFmt numFmtId="177" formatCode="#,##0_);[Red]\(#,##0\)"/>
  </numFmts>
  <fonts count="43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2"/>
      <scheme val="minor"/>
    </font>
    <font>
      <sz val="11"/>
      <color rgb="FF9C650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u/>
      <sz val="11"/>
      <color theme="10"/>
      <name val="ＭＳ Ｐゴシック"/>
      <family val="3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auto="1"/>
      <name val="ＭＳ Ｐゴシック"/>
      <family val="3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  <font>
      <sz val="10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8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auto="1"/>
      <name val="游ゴシック"/>
      <family val="3"/>
      <scheme val="minor"/>
    </font>
    <font>
      <sz val="10"/>
      <color auto="1"/>
      <name val="HG丸ｺﾞｼｯｸM-PRO"/>
      <family val="3"/>
    </font>
    <font>
      <sz val="9"/>
      <color auto="1"/>
      <name val="HG丸ｺﾞｼｯｸM-PRO"/>
      <family val="3"/>
    </font>
    <font>
      <sz val="11"/>
      <color auto="1"/>
      <name val="BIZ UDゴシック"/>
      <family val="3"/>
    </font>
    <font>
      <sz val="10.5"/>
      <color auto="1"/>
      <name val="BIZ UDゴシック"/>
    </font>
    <font>
      <sz val="14"/>
      <color auto="1"/>
      <name val="BIZ UDゴシック"/>
      <family val="3"/>
    </font>
    <font>
      <sz val="10"/>
      <color auto="1"/>
      <name val="BIZ UDゴシック"/>
      <family val="3"/>
    </font>
    <font>
      <sz val="12"/>
      <color auto="1"/>
      <name val="BIZ UDゴシック"/>
      <family val="3"/>
    </font>
    <font>
      <sz val="9"/>
      <color auto="1"/>
      <name val="BIZ UDゴシック"/>
      <family val="3"/>
    </font>
    <font>
      <b/>
      <sz val="14"/>
      <color auto="1"/>
      <name val="BIZ UDゴシック"/>
      <family val="3"/>
    </font>
    <font>
      <sz val="18"/>
      <color auto="1"/>
      <name val="BIZ UDゴシック"/>
      <family val="3"/>
    </font>
    <font>
      <sz val="11"/>
      <color rgb="FFFF0000"/>
      <name val="BIZ UDゴシック"/>
      <family val="3"/>
    </font>
    <font>
      <sz val="6"/>
      <color auto="1"/>
      <name val="ＭＳ Ｐゴシック"/>
      <family val="3"/>
    </font>
    <font>
      <sz val="18"/>
      <color auto="1"/>
      <name val="ＭＳ Ｐゴシック"/>
      <family val="3"/>
    </font>
    <font>
      <sz val="11"/>
      <color rgb="FF9C0006"/>
      <name val="游ゴシック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/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13">
    <xf numFmtId="0" fontId="0" fillId="0" borderId="0" xfId="0">
      <alignment vertical="center"/>
    </xf>
    <xf numFmtId="0" fontId="11" fillId="33" borderId="0" xfId="34" applyFont="1" applyFill="1" applyAlignment="1">
      <alignment horizontal="center" vertical="center"/>
    </xf>
    <xf numFmtId="0" fontId="11" fillId="33" borderId="0" xfId="34" applyFont="1" applyFill="1">
      <alignment vertical="center"/>
    </xf>
    <xf numFmtId="0" fontId="11" fillId="0" borderId="0" xfId="34" applyFont="1" applyFill="1">
      <alignment vertical="center"/>
    </xf>
    <xf numFmtId="0" fontId="11" fillId="0" borderId="0" xfId="34" applyFont="1" applyFill="1" applyAlignment="1">
      <alignment horizontal="center" vertical="center"/>
    </xf>
    <xf numFmtId="0" fontId="21" fillId="0" borderId="0" xfId="34" applyFont="1" applyFill="1" applyAlignment="1">
      <alignment horizontal="center" vertical="center"/>
    </xf>
    <xf numFmtId="0" fontId="21" fillId="33" borderId="0" xfId="34" applyFont="1" applyFill="1" applyAlignment="1">
      <alignment horizontal="center" vertical="center"/>
    </xf>
    <xf numFmtId="0" fontId="11" fillId="0" borderId="0" xfId="34" applyFont="1" applyFill="1" applyAlignment="1">
      <alignment vertical="center"/>
    </xf>
    <xf numFmtId="0" fontId="11" fillId="33" borderId="0" xfId="34" applyFont="1" applyFill="1" applyAlignment="1">
      <alignment vertical="center" shrinkToFit="1"/>
    </xf>
    <xf numFmtId="0" fontId="11" fillId="33" borderId="0" xfId="34" applyFont="1" applyFill="1" applyBorder="1" applyAlignment="1">
      <alignment horizontal="center" vertical="center"/>
    </xf>
    <xf numFmtId="0" fontId="22" fillId="33" borderId="0" xfId="34" applyFont="1" applyFill="1" applyBorder="1">
      <alignment vertical="center"/>
    </xf>
    <xf numFmtId="0" fontId="11" fillId="33" borderId="0" xfId="35" applyFont="1" applyFill="1" applyAlignment="1">
      <alignment vertical="center"/>
    </xf>
    <xf numFmtId="0" fontId="11" fillId="33" borderId="0" xfId="34" applyFont="1" applyFill="1" applyBorder="1" applyAlignment="1">
      <alignment vertical="center" shrinkToFit="1"/>
    </xf>
    <xf numFmtId="0" fontId="22" fillId="0" borderId="10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11" fillId="33" borderId="0" xfId="34" applyFont="1" applyFill="1" applyBorder="1">
      <alignment vertical="center"/>
    </xf>
    <xf numFmtId="0" fontId="24" fillId="33" borderId="0" xfId="34" applyFont="1" applyFill="1" applyBorder="1">
      <alignment vertical="center"/>
    </xf>
    <xf numFmtId="0" fontId="23" fillId="0" borderId="10" xfId="34" applyFont="1" applyFill="1" applyBorder="1" applyAlignment="1">
      <alignment vertical="center" wrapText="1" shrinkToFit="1"/>
    </xf>
    <xf numFmtId="0" fontId="23" fillId="0" borderId="10" xfId="34" applyFont="1" applyFill="1" applyBorder="1" applyAlignment="1">
      <alignment vertical="center" shrinkToFit="1"/>
    </xf>
    <xf numFmtId="0" fontId="22" fillId="0" borderId="10" xfId="34" applyFont="1" applyFill="1" applyBorder="1" applyAlignment="1">
      <alignment vertical="center" wrapText="1" shrinkToFit="1"/>
    </xf>
    <xf numFmtId="0" fontId="23" fillId="0" borderId="11" xfId="34" applyFont="1" applyFill="1" applyBorder="1" applyAlignment="1">
      <alignment vertical="center" shrinkToFit="1"/>
    </xf>
    <xf numFmtId="0" fontId="23" fillId="0" borderId="12" xfId="34" applyFont="1" applyFill="1" applyBorder="1" applyAlignment="1">
      <alignment vertical="center" shrinkToFit="1"/>
    </xf>
    <xf numFmtId="0" fontId="11" fillId="0" borderId="10" xfId="34" applyFont="1" applyFill="1" applyBorder="1" applyAlignment="1">
      <alignment vertical="center" wrapText="1" shrinkToFit="1"/>
    </xf>
    <xf numFmtId="0" fontId="22" fillId="0" borderId="10" xfId="34" applyFont="1" applyFill="1" applyBorder="1" applyAlignment="1">
      <alignment vertical="center" shrinkToFit="1"/>
    </xf>
    <xf numFmtId="0" fontId="21" fillId="0" borderId="10" xfId="34" applyFont="1" applyFill="1" applyBorder="1" applyAlignment="1">
      <alignment vertical="center" wrapText="1" shrinkToFit="1"/>
    </xf>
    <xf numFmtId="0" fontId="24" fillId="0" borderId="13" xfId="34" applyFont="1" applyBorder="1">
      <alignment vertical="center"/>
    </xf>
    <xf numFmtId="0" fontId="23" fillId="0" borderId="10" xfId="34" applyFont="1" applyFill="1" applyBorder="1" applyAlignment="1">
      <alignment horizontal="center" vertical="center" wrapText="1"/>
    </xf>
    <xf numFmtId="0" fontId="23" fillId="0" borderId="11" xfId="34" applyFont="1" applyFill="1" applyBorder="1" applyAlignment="1">
      <alignment horizontal="center" vertical="center" wrapText="1"/>
    </xf>
    <xf numFmtId="0" fontId="23" fillId="0" borderId="10" xfId="34" applyFont="1" applyFill="1" applyBorder="1" applyAlignment="1">
      <alignment horizontal="center" vertical="center" shrinkToFit="1"/>
    </xf>
    <xf numFmtId="0" fontId="11" fillId="0" borderId="0" xfId="34" applyFont="1" applyFill="1" applyBorder="1">
      <alignment vertical="center"/>
    </xf>
    <xf numFmtId="0" fontId="25" fillId="0" borderId="10" xfId="34" applyFont="1" applyFill="1" applyBorder="1" applyAlignment="1">
      <alignment horizontal="center" vertical="center" wrapText="1"/>
    </xf>
    <xf numFmtId="0" fontId="11" fillId="0" borderId="0" xfId="34" applyFont="1" applyFill="1" applyBorder="1" applyAlignment="1">
      <alignment horizontal="center" vertical="center"/>
    </xf>
    <xf numFmtId="0" fontId="11" fillId="0" borderId="13" xfId="34" applyBorder="1">
      <alignment vertical="center"/>
    </xf>
    <xf numFmtId="0" fontId="22" fillId="0" borderId="10" xfId="34" applyFont="1" applyFill="1" applyBorder="1" applyAlignment="1">
      <alignment horizontal="center" vertical="center" wrapText="1"/>
    </xf>
    <xf numFmtId="0" fontId="26" fillId="0" borderId="10" xfId="34" applyFont="1" applyFill="1" applyBorder="1" applyAlignment="1">
      <alignment horizontal="center" vertical="center" wrapText="1"/>
    </xf>
    <xf numFmtId="0" fontId="23" fillId="0" borderId="11" xfId="34" applyFont="1" applyFill="1" applyBorder="1" applyAlignment="1">
      <alignment horizontal="center" vertical="center"/>
    </xf>
    <xf numFmtId="0" fontId="27" fillId="0" borderId="10" xfId="34" applyFont="1" applyFill="1" applyBorder="1" applyAlignment="1">
      <alignment horizontal="center" vertical="center" wrapText="1"/>
    </xf>
    <xf numFmtId="0" fontId="11" fillId="0" borderId="10" xfId="34" applyFont="1" applyFill="1" applyBorder="1" applyAlignment="1">
      <alignment horizontal="center" vertical="center" wrapText="1"/>
    </xf>
    <xf numFmtId="0" fontId="27" fillId="0" borderId="10" xfId="34" applyFont="1" applyFill="1" applyBorder="1">
      <alignment vertical="center"/>
    </xf>
    <xf numFmtId="0" fontId="21" fillId="0" borderId="10" xfId="34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/>
    </xf>
    <xf numFmtId="0" fontId="21" fillId="0" borderId="0" xfId="34" applyFont="1" applyFill="1" applyBorder="1" applyAlignment="1">
      <alignment horizontal="center" vertical="center"/>
    </xf>
    <xf numFmtId="0" fontId="11" fillId="33" borderId="13" xfId="34" applyFill="1" applyBorder="1">
      <alignment vertical="center"/>
    </xf>
    <xf numFmtId="0" fontId="21" fillId="33" borderId="0" xfId="34" applyFont="1" applyFill="1" applyBorder="1" applyAlignment="1">
      <alignment horizontal="center" vertical="center"/>
    </xf>
    <xf numFmtId="0" fontId="11" fillId="0" borderId="13" xfId="34" applyFont="1" applyBorder="1" applyAlignment="1">
      <alignment vertical="center"/>
    </xf>
    <xf numFmtId="0" fontId="23" fillId="0" borderId="10" xfId="34" applyFont="1" applyFill="1" applyBorder="1" applyAlignment="1">
      <alignment vertical="center"/>
    </xf>
    <xf numFmtId="0" fontId="11" fillId="0" borderId="0" xfId="34" applyFont="1" applyFill="1" applyBorder="1" applyAlignment="1">
      <alignment vertical="center"/>
    </xf>
    <xf numFmtId="0" fontId="11" fillId="33" borderId="13" xfId="34" applyFont="1" applyFill="1" applyBorder="1" applyAlignment="1">
      <alignment vertical="center" shrinkToFit="1"/>
    </xf>
    <xf numFmtId="0" fontId="22" fillId="0" borderId="10" xfId="34" applyFont="1" applyFill="1" applyBorder="1" applyAlignment="1">
      <alignment horizontal="center" vertical="center" shrinkToFit="1"/>
    </xf>
    <xf numFmtId="176" fontId="23" fillId="0" borderId="10" xfId="34" applyNumberFormat="1" applyFont="1" applyFill="1" applyBorder="1" applyAlignment="1">
      <alignment horizontal="center" vertical="center" shrinkToFit="1"/>
    </xf>
    <xf numFmtId="0" fontId="23" fillId="0" borderId="11" xfId="34" applyFont="1" applyFill="1" applyBorder="1" applyAlignment="1">
      <alignment horizontal="center" vertical="center" shrinkToFit="1"/>
    </xf>
    <xf numFmtId="176" fontId="23" fillId="0" borderId="12" xfId="34" applyNumberFormat="1" applyFont="1" applyFill="1" applyBorder="1" applyAlignment="1">
      <alignment horizontal="center" vertical="center" shrinkToFit="1"/>
    </xf>
    <xf numFmtId="176" fontId="23" fillId="0" borderId="10" xfId="34" applyNumberFormat="1" applyFont="1" applyFill="1" applyBorder="1" applyAlignment="1">
      <alignment horizontal="left" vertical="center" wrapText="1" shrinkToFit="1"/>
    </xf>
    <xf numFmtId="176" fontId="21" fillId="0" borderId="10" xfId="34" applyNumberFormat="1" applyFont="1" applyFill="1" applyBorder="1" applyAlignment="1">
      <alignment horizontal="center" vertical="center" wrapText="1" shrinkToFit="1"/>
    </xf>
    <xf numFmtId="0" fontId="23" fillId="0" borderId="12" xfId="34" applyFont="1" applyFill="1" applyBorder="1" applyAlignment="1">
      <alignment horizontal="center" vertical="center" shrinkToFit="1"/>
    </xf>
    <xf numFmtId="0" fontId="23" fillId="0" borderId="14" xfId="34" applyFont="1" applyFill="1" applyBorder="1" applyAlignment="1">
      <alignment horizontal="center" vertical="center" shrinkToFit="1"/>
    </xf>
    <xf numFmtId="49" fontId="28" fillId="0" borderId="0" xfId="0" applyNumberFormat="1" applyFont="1">
      <alignment vertical="center"/>
    </xf>
    <xf numFmtId="0" fontId="28" fillId="0" borderId="0" xfId="0" applyFont="1">
      <alignment vertical="center"/>
    </xf>
    <xf numFmtId="177" fontId="28" fillId="0" borderId="0" xfId="0" applyNumberFormat="1" applyFont="1">
      <alignment vertical="center"/>
    </xf>
    <xf numFmtId="49" fontId="28" fillId="0" borderId="15" xfId="0" applyNumberFormat="1" applyFont="1" applyBorder="1">
      <alignment vertical="center"/>
    </xf>
    <xf numFmtId="0" fontId="28" fillId="0" borderId="15" xfId="0" applyFont="1" applyBorder="1">
      <alignment vertical="center"/>
    </xf>
    <xf numFmtId="0" fontId="29" fillId="0" borderId="15" xfId="0" applyFont="1" applyFill="1" applyBorder="1" applyAlignment="1">
      <alignment horizontal="justify" vertical="center" wrapText="1"/>
    </xf>
    <xf numFmtId="0" fontId="30" fillId="0" borderId="15" xfId="0" applyFont="1" applyBorder="1" applyAlignment="1">
      <alignment horizontal="justify" vertical="center" wrapText="1"/>
    </xf>
    <xf numFmtId="0" fontId="29" fillId="0" borderId="0" xfId="0" applyFont="1" applyFill="1" applyBorder="1" applyAlignment="1">
      <alignment horizontal="justify" vertical="center" wrapText="1"/>
    </xf>
    <xf numFmtId="0" fontId="29" fillId="0" borderId="0" xfId="0" applyFont="1" applyFill="1" applyAlignment="1">
      <alignment horizontal="justify" vertical="center" wrapText="1"/>
    </xf>
    <xf numFmtId="177" fontId="28" fillId="0" borderId="15" xfId="0" applyNumberFormat="1" applyFont="1" applyBorder="1">
      <alignment vertical="center"/>
    </xf>
    <xf numFmtId="0" fontId="31" fillId="0" borderId="0" xfId="0" applyFont="1" applyProtection="1">
      <alignment vertical="center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58" fontId="32" fillId="0" borderId="0" xfId="0" applyNumberFormat="1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justify" vertical="center" wrapText="1"/>
      <protection locked="0"/>
    </xf>
    <xf numFmtId="0" fontId="32" fillId="0" borderId="0" xfId="0" applyFont="1" applyFill="1" applyAlignment="1" applyProtection="1">
      <alignment horizontal="right" vertical="center" wrapText="1"/>
      <protection locked="0"/>
    </xf>
    <xf numFmtId="0" fontId="32" fillId="0" borderId="0" xfId="0" applyFont="1" applyAlignment="1" applyProtection="1">
      <alignment horizontal="justify" vertical="center"/>
      <protection locked="0"/>
    </xf>
    <xf numFmtId="0" fontId="34" fillId="0" borderId="16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justify" vertical="center" wrapText="1"/>
    </xf>
    <xf numFmtId="0" fontId="35" fillId="0" borderId="18" xfId="0" applyFont="1" applyBorder="1" applyAlignment="1" applyProtection="1">
      <alignment horizontal="justify" vertical="center" wrapText="1"/>
    </xf>
    <xf numFmtId="0" fontId="35" fillId="0" borderId="19" xfId="0" applyFont="1" applyBorder="1" applyAlignment="1" applyProtection="1">
      <alignment horizontal="justify" vertical="center" wrapText="1"/>
    </xf>
    <xf numFmtId="0" fontId="36" fillId="0" borderId="18" xfId="0" applyFont="1" applyBorder="1" applyAlignment="1" applyProtection="1">
      <alignment horizontal="justify" vertical="center" wrapText="1"/>
    </xf>
    <xf numFmtId="0" fontId="35" fillId="0" borderId="18" xfId="0" applyFont="1" applyBorder="1" applyProtection="1">
      <alignment vertical="center"/>
    </xf>
    <xf numFmtId="0" fontId="35" fillId="0" borderId="20" xfId="0" applyFont="1" applyBorder="1" applyAlignment="1" applyProtection="1">
      <alignment horizontal="justify" vertical="center" wrapText="1"/>
    </xf>
    <xf numFmtId="0" fontId="34" fillId="0" borderId="21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34" borderId="22" xfId="0" applyFont="1" applyFill="1" applyBorder="1" applyAlignment="1" applyProtection="1">
      <alignment horizontal="left" vertical="center"/>
      <protection locked="0"/>
    </xf>
    <xf numFmtId="3" fontId="33" fillId="34" borderId="23" xfId="0" applyNumberFormat="1" applyFont="1" applyFill="1" applyBorder="1" applyAlignment="1" applyProtection="1">
      <alignment horizontal="right" vertical="center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3" fontId="33" fillId="0" borderId="10" xfId="0" applyNumberFormat="1" applyFont="1" applyBorder="1" applyAlignment="1" applyProtection="1">
      <alignment horizontal="right" vertical="center" wrapText="1"/>
    </xf>
    <xf numFmtId="58" fontId="32" fillId="35" borderId="0" xfId="0" applyNumberFormat="1" applyFont="1" applyFill="1" applyAlignment="1" applyProtection="1">
      <alignment horizontal="right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0" fontId="31" fillId="34" borderId="22" xfId="0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center" vertical="center" wrapText="1"/>
      <protection locked="0"/>
    </xf>
    <xf numFmtId="0" fontId="34" fillId="35" borderId="27" xfId="0" applyFont="1" applyFill="1" applyBorder="1" applyAlignment="1" applyProtection="1">
      <alignment vertical="center" wrapText="1"/>
      <protection locked="0"/>
    </xf>
    <xf numFmtId="0" fontId="34" fillId="35" borderId="10" xfId="0" applyFont="1" applyFill="1" applyBorder="1" applyAlignment="1" applyProtection="1">
      <alignment vertical="center" wrapText="1"/>
      <protection locked="0"/>
    </xf>
    <xf numFmtId="0" fontId="34" fillId="35" borderId="28" xfId="0" applyFont="1" applyFill="1" applyBorder="1" applyAlignment="1" applyProtection="1">
      <alignment vertical="center" wrapText="1"/>
      <protection locked="0"/>
    </xf>
    <xf numFmtId="0" fontId="34" fillId="0" borderId="29" xfId="0" applyFont="1" applyBorder="1" applyAlignment="1" applyProtection="1">
      <alignment vertical="center" wrapText="1"/>
      <protection locked="0"/>
    </xf>
    <xf numFmtId="0" fontId="34" fillId="0" borderId="30" xfId="0" applyFont="1" applyBorder="1" applyAlignment="1" applyProtection="1">
      <alignment horizontal="center" vertical="center" wrapText="1"/>
      <protection locked="0"/>
    </xf>
    <xf numFmtId="0" fontId="34" fillId="0" borderId="31" xfId="0" applyFont="1" applyBorder="1" applyAlignment="1" applyProtection="1">
      <alignment horizontal="center" vertical="center" wrapText="1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3" fontId="33" fillId="34" borderId="32" xfId="0" applyNumberFormat="1" applyFont="1" applyFill="1" applyBorder="1" applyAlignment="1" applyProtection="1">
      <alignment vertical="center" wrapText="1"/>
      <protection locked="0"/>
    </xf>
    <xf numFmtId="3" fontId="33" fillId="34" borderId="29" xfId="0" applyNumberFormat="1" applyFont="1" applyFill="1" applyBorder="1" applyAlignment="1" applyProtection="1">
      <alignment horizontal="right" vertical="center" wrapText="1"/>
      <protection locked="0"/>
    </xf>
    <xf numFmtId="0" fontId="31" fillId="35" borderId="0" xfId="0" applyFont="1" applyFill="1" applyAlignment="1" applyProtection="1">
      <alignment vertical="center"/>
      <protection locked="0"/>
    </xf>
    <xf numFmtId="0" fontId="34" fillId="0" borderId="29" xfId="0" applyFont="1" applyBorder="1" applyAlignment="1" applyProtection="1">
      <alignment horizontal="center" vertical="center" wrapText="1"/>
      <protection locked="0"/>
    </xf>
    <xf numFmtId="3" fontId="33" fillId="34" borderId="33" xfId="0" applyNumberFormat="1" applyFont="1" applyFill="1" applyBorder="1" applyAlignment="1" applyProtection="1">
      <alignment vertical="center" wrapText="1"/>
      <protection locked="0"/>
    </xf>
    <xf numFmtId="3" fontId="33" fillId="34" borderId="34" xfId="0" applyNumberFormat="1" applyFont="1" applyFill="1" applyBorder="1" applyAlignment="1" applyProtection="1">
      <alignment vertical="center" wrapText="1"/>
      <protection locked="0"/>
    </xf>
    <xf numFmtId="0" fontId="37" fillId="34" borderId="0" xfId="0" applyFont="1" applyFill="1" applyAlignment="1" applyProtection="1">
      <alignment vertical="center"/>
      <protection locked="0"/>
    </xf>
    <xf numFmtId="0" fontId="34" fillId="0" borderId="35" xfId="0" applyFont="1" applyBorder="1" applyAlignment="1" applyProtection="1">
      <alignment horizontal="center" vertical="center" wrapText="1"/>
      <protection locked="0"/>
    </xf>
    <xf numFmtId="0" fontId="34" fillId="0" borderId="36" xfId="0" applyFont="1" applyBorder="1" applyAlignment="1" applyProtection="1">
      <alignment horizontal="center" vertical="center" wrapText="1"/>
      <protection locked="0"/>
    </xf>
    <xf numFmtId="0" fontId="34" fillId="0" borderId="37" xfId="0" applyFont="1" applyBorder="1" applyAlignment="1" applyProtection="1">
      <alignment horizontal="center" vertical="center" wrapText="1"/>
      <protection locked="0"/>
    </xf>
    <xf numFmtId="0" fontId="31" fillId="34" borderId="22" xfId="0" applyFont="1" applyFill="1" applyBorder="1" applyAlignment="1" applyProtection="1">
      <alignment horizontal="right" vertical="center"/>
      <protection locked="0"/>
    </xf>
    <xf numFmtId="0" fontId="31" fillId="34" borderId="22" xfId="0" applyFont="1" applyFill="1" applyBorder="1" applyAlignment="1" applyProtection="1">
      <alignment vertical="center"/>
      <protection locked="0"/>
    </xf>
    <xf numFmtId="0" fontId="38" fillId="0" borderId="0" xfId="0" applyFont="1" applyProtection="1">
      <alignment vertical="center"/>
      <protection locked="0"/>
    </xf>
    <xf numFmtId="0" fontId="39" fillId="0" borderId="38" xfId="0" applyFont="1" applyBorder="1" applyProtection="1">
      <alignment vertical="center"/>
      <protection locked="0"/>
    </xf>
    <xf numFmtId="0" fontId="39" fillId="0" borderId="0" xfId="0" applyFont="1" applyProtection="1">
      <alignment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ハイパーリンク" xfId="28"/>
    <cellStyle name="メモ" xfId="29" builtinId="10" customBuiltin="1"/>
    <cellStyle name="リンク セル" xfId="30" builtinId="24" customBuiltin="1"/>
    <cellStyle name="入力" xfId="31" builtinId="20" customBuiltin="1"/>
    <cellStyle name="出力" xfId="32" builtinId="21" customBuiltin="1"/>
    <cellStyle name="悪い" xfId="33" builtinId="27" customBuiltin="1"/>
    <cellStyle name="標準" xfId="0" builtinId="0"/>
    <cellStyle name="標準 2" xfId="34"/>
    <cellStyle name="標準_★実施医療機関（A類）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26035</xdr:colOff>
      <xdr:row>35</xdr:row>
      <xdr:rowOff>136525</xdr:rowOff>
    </xdr:from>
    <xdr:to xmlns:xdr="http://schemas.openxmlformats.org/drawingml/2006/spreadsheetDrawing">
      <xdr:col>5</xdr:col>
      <xdr:colOff>610235</xdr:colOff>
      <xdr:row>49</xdr:row>
      <xdr:rowOff>60325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" y="9302750"/>
          <a:ext cx="5777865" cy="312420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1</xdr:col>
      <xdr:colOff>1012190</xdr:colOff>
      <xdr:row>40</xdr:row>
      <xdr:rowOff>165735</xdr:rowOff>
    </xdr:from>
    <xdr:to xmlns:xdr="http://schemas.openxmlformats.org/drawingml/2006/spreadsheetDrawing">
      <xdr:col>1</xdr:col>
      <xdr:colOff>1927225</xdr:colOff>
      <xdr:row>41</xdr:row>
      <xdr:rowOff>43180</xdr:rowOff>
    </xdr:to>
    <xdr:sp macro="" textlink="">
      <xdr:nvSpPr>
        <xdr:cNvPr id="3" name="正方形/長方形 2"/>
        <xdr:cNvSpPr/>
      </xdr:nvSpPr>
      <xdr:spPr>
        <a:xfrm>
          <a:off x="1671955" y="10474960"/>
          <a:ext cx="915035" cy="106045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357505</xdr:colOff>
      <xdr:row>38</xdr:row>
      <xdr:rowOff>91440</xdr:rowOff>
    </xdr:from>
    <xdr:to xmlns:xdr="http://schemas.openxmlformats.org/drawingml/2006/spreadsheetDrawing">
      <xdr:col>3</xdr:col>
      <xdr:colOff>586105</xdr:colOff>
      <xdr:row>40</xdr:row>
      <xdr:rowOff>222250</xdr:rowOff>
    </xdr:to>
    <xdr:sp macro="" textlink="">
      <xdr:nvSpPr>
        <xdr:cNvPr id="4" name="角丸四角形吹き出し 3"/>
        <xdr:cNvSpPr/>
      </xdr:nvSpPr>
      <xdr:spPr>
        <a:xfrm>
          <a:off x="3493770" y="9943465"/>
          <a:ext cx="914400" cy="588010"/>
        </a:xfrm>
        <a:prstGeom prst="wedgeRoundRectCallout">
          <a:avLst>
            <a:gd name="adj1" fmla="val -70833"/>
            <a:gd name="adj2" fmla="val 5317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チェックをはずす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438150</xdr:colOff>
      <xdr:row>0</xdr:row>
      <xdr:rowOff>203200</xdr:rowOff>
    </xdr:from>
    <xdr:to xmlns:xdr="http://schemas.openxmlformats.org/drawingml/2006/spreadsheetDrawing">
      <xdr:col>18</xdr:col>
      <xdr:colOff>400685</xdr:colOff>
      <xdr:row>9</xdr:row>
      <xdr:rowOff>76835</xdr:rowOff>
    </xdr:to>
    <xdr:sp macro="" textlink="">
      <xdr:nvSpPr>
        <xdr:cNvPr id="1" name="四角形 6"/>
        <xdr:cNvSpPr/>
      </xdr:nvSpPr>
      <xdr:spPr>
        <a:xfrm>
          <a:off x="8028305" y="203200"/>
          <a:ext cx="4763135" cy="1899285"/>
        </a:xfrm>
        <a:prstGeom prst="rect">
          <a:avLst/>
        </a:prstGeom>
        <a:noFill/>
        <a:ln w="571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C167"/>
  <sheetViews>
    <sheetView view="pageBreakPreview" zoomScaleNormal="80" zoomScaleSheetLayoutView="100" workbookViewId="0">
      <selection activeCell="I2" sqref="I2"/>
    </sheetView>
  </sheetViews>
  <sheetFormatPr defaultColWidth="22" defaultRowHeight="13"/>
  <cols>
    <col min="1" max="1" width="4" style="1" customWidth="1"/>
    <col min="2" max="2" width="27.75" style="2" customWidth="1"/>
    <col min="3" max="3" width="6" style="3" customWidth="1"/>
    <col min="4" max="5" width="6" style="4" customWidth="1"/>
    <col min="6" max="6" width="6" style="3" customWidth="1"/>
    <col min="7" max="8" width="6" style="4" customWidth="1"/>
    <col min="9" max="10" width="6" style="3" customWidth="1"/>
    <col min="11" max="12" width="6" style="4" customWidth="1"/>
    <col min="13" max="13" width="6" style="5" customWidth="1"/>
    <col min="14" max="16" width="6" style="2" customWidth="1"/>
    <col min="17" max="17" width="6" style="3" customWidth="1"/>
    <col min="18" max="18" width="6" style="6" customWidth="1"/>
    <col min="19" max="19" width="6" style="2" customWidth="1"/>
    <col min="20" max="20" width="6" style="6" customWidth="1"/>
    <col min="21" max="21" width="6" style="1" customWidth="1"/>
    <col min="22" max="22" width="6" style="3" customWidth="1"/>
    <col min="23" max="23" width="6" style="7" customWidth="1"/>
    <col min="24" max="24" width="9.5" style="8" customWidth="1"/>
    <col min="25" max="25" width="24.75" style="2" customWidth="1"/>
    <col min="26" max="26" width="8.75" style="1" customWidth="1"/>
    <col min="27" max="27" width="14.625" style="8" customWidth="1"/>
    <col min="28" max="16384" width="22" style="2"/>
  </cols>
  <sheetData>
    <row r="1" spans="1:27" ht="41.25" customHeight="1">
      <c r="B1" s="16" t="s">
        <v>75</v>
      </c>
      <c r="C1" s="25"/>
      <c r="D1" s="25"/>
      <c r="E1" s="25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42"/>
      <c r="S1" s="42"/>
      <c r="T1" s="42"/>
      <c r="U1" s="42"/>
      <c r="V1" s="32"/>
      <c r="W1" s="44"/>
      <c r="X1" s="47"/>
      <c r="Y1" s="42"/>
      <c r="Z1" s="42"/>
      <c r="AA1" s="42"/>
    </row>
    <row r="2" spans="1:27" s="9" customFormat="1" ht="36.950000000000003" customHeight="1">
      <c r="A2" s="13" t="s">
        <v>102</v>
      </c>
      <c r="B2" s="13" t="s">
        <v>106</v>
      </c>
      <c r="C2" s="13" t="s">
        <v>76</v>
      </c>
      <c r="D2" s="30" t="s">
        <v>247</v>
      </c>
      <c r="E2" s="30" t="s">
        <v>25</v>
      </c>
      <c r="F2" s="33" t="s">
        <v>163</v>
      </c>
      <c r="G2" s="34" t="s">
        <v>250</v>
      </c>
      <c r="H2" s="36" t="s">
        <v>144</v>
      </c>
      <c r="I2" s="36" t="s">
        <v>251</v>
      </c>
      <c r="J2" s="37" t="s">
        <v>253</v>
      </c>
      <c r="K2" s="38" t="s">
        <v>255</v>
      </c>
      <c r="L2" s="37" t="s">
        <v>257</v>
      </c>
      <c r="M2" s="39" t="s">
        <v>216</v>
      </c>
      <c r="N2" s="39" t="s">
        <v>128</v>
      </c>
      <c r="O2" s="39" t="s">
        <v>228</v>
      </c>
      <c r="P2" s="39" t="s">
        <v>421</v>
      </c>
      <c r="Q2" s="36" t="s">
        <v>94</v>
      </c>
      <c r="R2" s="34" t="s">
        <v>30</v>
      </c>
      <c r="S2" s="34" t="s">
        <v>423</v>
      </c>
      <c r="T2" s="33" t="s">
        <v>226</v>
      </c>
      <c r="U2" s="39" t="s">
        <v>424</v>
      </c>
      <c r="V2" s="39" t="s">
        <v>425</v>
      </c>
      <c r="W2" s="33" t="s">
        <v>439</v>
      </c>
      <c r="X2" s="48" t="s">
        <v>280</v>
      </c>
      <c r="Y2" s="13" t="s">
        <v>287</v>
      </c>
      <c r="Z2" s="37" t="s">
        <v>256</v>
      </c>
      <c r="AA2" s="48" t="s">
        <v>395</v>
      </c>
    </row>
    <row r="3" spans="1:27" ht="35" customHeight="1">
      <c r="A3" s="14">
        <v>1</v>
      </c>
      <c r="B3" s="17" t="s">
        <v>108</v>
      </c>
      <c r="C3" s="14" t="s">
        <v>207</v>
      </c>
      <c r="D3" s="28" t="s">
        <v>207</v>
      </c>
      <c r="E3" s="28" t="s">
        <v>207</v>
      </c>
      <c r="F3" s="14" t="s">
        <v>207</v>
      </c>
      <c r="G3" s="14" t="s">
        <v>207</v>
      </c>
      <c r="H3" s="14" t="s">
        <v>207</v>
      </c>
      <c r="I3" s="14" t="s">
        <v>207</v>
      </c>
      <c r="J3" s="14" t="s">
        <v>207</v>
      </c>
      <c r="K3" s="14" t="s">
        <v>207</v>
      </c>
      <c r="L3" s="14" t="s">
        <v>207</v>
      </c>
      <c r="M3" s="14" t="s">
        <v>207</v>
      </c>
      <c r="N3" s="14" t="s">
        <v>207</v>
      </c>
      <c r="O3" s="14" t="s">
        <v>207</v>
      </c>
      <c r="P3" s="14" t="s">
        <v>207</v>
      </c>
      <c r="Q3" s="14" t="s">
        <v>207</v>
      </c>
      <c r="R3" s="14" t="s">
        <v>207</v>
      </c>
      <c r="S3" s="14" t="s">
        <v>207</v>
      </c>
      <c r="T3" s="14" t="s">
        <v>207</v>
      </c>
      <c r="U3" s="14" t="s">
        <v>207</v>
      </c>
      <c r="V3" s="14" t="s">
        <v>207</v>
      </c>
      <c r="W3" s="18" t="s">
        <v>213</v>
      </c>
      <c r="X3" s="49" t="s">
        <v>16</v>
      </c>
      <c r="Y3" s="18" t="s">
        <v>308</v>
      </c>
      <c r="Z3" s="28" t="s">
        <v>58</v>
      </c>
      <c r="AA3" s="28" t="s">
        <v>396</v>
      </c>
    </row>
    <row r="4" spans="1:27" ht="35" customHeight="1">
      <c r="A4" s="14">
        <v>2</v>
      </c>
      <c r="B4" s="17" t="s">
        <v>109</v>
      </c>
      <c r="C4" s="14" t="s">
        <v>246</v>
      </c>
      <c r="D4" s="26" t="s">
        <v>246</v>
      </c>
      <c r="E4" s="14" t="s">
        <v>246</v>
      </c>
      <c r="F4" s="14" t="s">
        <v>246</v>
      </c>
      <c r="G4" s="14" t="s">
        <v>246</v>
      </c>
      <c r="H4" s="14" t="s">
        <v>246</v>
      </c>
      <c r="I4" s="14" t="s">
        <v>246</v>
      </c>
      <c r="J4" s="14" t="s">
        <v>246</v>
      </c>
      <c r="K4" s="14" t="s">
        <v>246</v>
      </c>
      <c r="L4" s="14" t="s">
        <v>246</v>
      </c>
      <c r="M4" s="14" t="s">
        <v>246</v>
      </c>
      <c r="N4" s="14" t="s">
        <v>246</v>
      </c>
      <c r="O4" s="14" t="s">
        <v>246</v>
      </c>
      <c r="P4" s="14" t="s">
        <v>246</v>
      </c>
      <c r="Q4" s="14" t="s">
        <v>246</v>
      </c>
      <c r="R4" s="14" t="s">
        <v>246</v>
      </c>
      <c r="S4" s="14" t="s">
        <v>246</v>
      </c>
      <c r="T4" s="14" t="s">
        <v>246</v>
      </c>
      <c r="U4" s="14" t="s">
        <v>207</v>
      </c>
      <c r="V4" s="35" t="s">
        <v>207</v>
      </c>
      <c r="W4" s="18" t="s">
        <v>258</v>
      </c>
      <c r="X4" s="28" t="s">
        <v>282</v>
      </c>
      <c r="Y4" s="18" t="s">
        <v>242</v>
      </c>
      <c r="Z4" s="28" t="s">
        <v>58</v>
      </c>
      <c r="AA4" s="28" t="s">
        <v>46</v>
      </c>
    </row>
    <row r="5" spans="1:27" ht="35" customHeight="1">
      <c r="A5" s="14">
        <v>3</v>
      </c>
      <c r="B5" s="17" t="s">
        <v>110</v>
      </c>
      <c r="C5" s="14" t="s">
        <v>207</v>
      </c>
      <c r="D5" s="28" t="s">
        <v>207</v>
      </c>
      <c r="E5" s="28" t="s">
        <v>207</v>
      </c>
      <c r="F5" s="14" t="s">
        <v>207</v>
      </c>
      <c r="G5" s="14" t="s">
        <v>207</v>
      </c>
      <c r="H5" s="14" t="s">
        <v>207</v>
      </c>
      <c r="I5" s="14" t="s">
        <v>207</v>
      </c>
      <c r="J5" s="14" t="s">
        <v>207</v>
      </c>
      <c r="K5" s="14" t="s">
        <v>207</v>
      </c>
      <c r="L5" s="14" t="s">
        <v>207</v>
      </c>
      <c r="M5" s="14" t="s">
        <v>207</v>
      </c>
      <c r="N5" s="14" t="s">
        <v>207</v>
      </c>
      <c r="O5" s="14" t="s">
        <v>207</v>
      </c>
      <c r="P5" s="14" t="s">
        <v>207</v>
      </c>
      <c r="Q5" s="14" t="s">
        <v>207</v>
      </c>
      <c r="R5" s="14" t="s">
        <v>207</v>
      </c>
      <c r="S5" s="14" t="s">
        <v>207</v>
      </c>
      <c r="T5" s="14" t="s">
        <v>207</v>
      </c>
      <c r="U5" s="14" t="s">
        <v>207</v>
      </c>
      <c r="V5" s="14" t="s">
        <v>207</v>
      </c>
      <c r="W5" s="18" t="s">
        <v>213</v>
      </c>
      <c r="X5" s="49" t="s">
        <v>191</v>
      </c>
      <c r="Y5" s="18" t="s">
        <v>35</v>
      </c>
      <c r="Z5" s="28" t="s">
        <v>58</v>
      </c>
      <c r="AA5" s="28" t="s">
        <v>55</v>
      </c>
    </row>
    <row r="6" spans="1:27" ht="35" customHeight="1">
      <c r="A6" s="14">
        <v>4</v>
      </c>
      <c r="B6" s="18" t="s">
        <v>112</v>
      </c>
      <c r="C6" s="14" t="s">
        <v>207</v>
      </c>
      <c r="D6" s="28" t="s">
        <v>207</v>
      </c>
      <c r="E6" s="28" t="s">
        <v>207</v>
      </c>
      <c r="F6" s="14" t="s">
        <v>207</v>
      </c>
      <c r="G6" s="14" t="s">
        <v>207</v>
      </c>
      <c r="H6" s="14" t="s">
        <v>207</v>
      </c>
      <c r="I6" s="14" t="s">
        <v>207</v>
      </c>
      <c r="J6" s="14" t="s">
        <v>207</v>
      </c>
      <c r="K6" s="14" t="s">
        <v>207</v>
      </c>
      <c r="L6" s="14" t="s">
        <v>207</v>
      </c>
      <c r="M6" s="14" t="s">
        <v>207</v>
      </c>
      <c r="N6" s="14" t="s">
        <v>207</v>
      </c>
      <c r="O6" s="14" t="s">
        <v>207</v>
      </c>
      <c r="P6" s="14" t="s">
        <v>207</v>
      </c>
      <c r="Q6" s="14" t="s">
        <v>207</v>
      </c>
      <c r="R6" s="14" t="s">
        <v>207</v>
      </c>
      <c r="S6" s="14" t="s">
        <v>207</v>
      </c>
      <c r="T6" s="14" t="s">
        <v>207</v>
      </c>
      <c r="U6" s="14" t="s">
        <v>207</v>
      </c>
      <c r="V6" s="14" t="s">
        <v>207</v>
      </c>
      <c r="W6" s="18" t="s">
        <v>213</v>
      </c>
      <c r="X6" s="28" t="s">
        <v>285</v>
      </c>
      <c r="Y6" s="18" t="s">
        <v>330</v>
      </c>
      <c r="Z6" s="28" t="s">
        <v>58</v>
      </c>
      <c r="AA6" s="28" t="s">
        <v>348</v>
      </c>
    </row>
    <row r="7" spans="1:27" ht="35" customHeight="1">
      <c r="A7" s="14">
        <v>5</v>
      </c>
      <c r="B7" s="18" t="s">
        <v>114</v>
      </c>
      <c r="C7" s="26" t="s">
        <v>246</v>
      </c>
      <c r="D7" s="26" t="s">
        <v>246</v>
      </c>
      <c r="E7" s="14" t="s">
        <v>246</v>
      </c>
      <c r="F7" s="26" t="s">
        <v>246</v>
      </c>
      <c r="G7" s="14" t="s">
        <v>246</v>
      </c>
      <c r="H7" s="14" t="s">
        <v>246</v>
      </c>
      <c r="I7" s="14" t="s">
        <v>246</v>
      </c>
      <c r="J7" s="14" t="s">
        <v>246</v>
      </c>
      <c r="K7" s="14" t="s">
        <v>246</v>
      </c>
      <c r="L7" s="14" t="s">
        <v>246</v>
      </c>
      <c r="M7" s="14" t="s">
        <v>246</v>
      </c>
      <c r="N7" s="14" t="s">
        <v>246</v>
      </c>
      <c r="O7" s="14" t="s">
        <v>246</v>
      </c>
      <c r="P7" s="14" t="s">
        <v>246</v>
      </c>
      <c r="Q7" s="14" t="s">
        <v>246</v>
      </c>
      <c r="R7" s="14" t="s">
        <v>246</v>
      </c>
      <c r="S7" s="14" t="s">
        <v>246</v>
      </c>
      <c r="T7" s="14" t="s">
        <v>246</v>
      </c>
      <c r="U7" s="14" t="s">
        <v>207</v>
      </c>
      <c r="V7" s="14" t="s">
        <v>207</v>
      </c>
      <c r="W7" s="18" t="s">
        <v>258</v>
      </c>
      <c r="X7" s="28" t="s">
        <v>286</v>
      </c>
      <c r="Y7" s="18" t="s">
        <v>14</v>
      </c>
      <c r="Z7" s="28" t="s">
        <v>58</v>
      </c>
      <c r="AA7" s="28" t="s">
        <v>386</v>
      </c>
    </row>
    <row r="8" spans="1:27" ht="35" customHeight="1">
      <c r="A8" s="14">
        <v>6</v>
      </c>
      <c r="B8" s="19" t="str">
        <v>（医）ほほえみ会
いんべ杉谷内科・小児科醫院</v>
      </c>
      <c r="C8" s="14" t="s">
        <v>246</v>
      </c>
      <c r="D8" s="26" t="s">
        <v>246</v>
      </c>
      <c r="E8" s="14" t="s">
        <v>246</v>
      </c>
      <c r="F8" s="14" t="s">
        <v>246</v>
      </c>
      <c r="G8" s="14" t="s">
        <v>246</v>
      </c>
      <c r="H8" s="26" t="s">
        <v>246</v>
      </c>
      <c r="I8" s="14" t="s">
        <v>246</v>
      </c>
      <c r="J8" s="14" t="s">
        <v>246</v>
      </c>
      <c r="K8" s="26" t="s">
        <v>246</v>
      </c>
      <c r="L8" s="26" t="s">
        <v>246</v>
      </c>
      <c r="M8" s="14" t="s">
        <v>246</v>
      </c>
      <c r="N8" s="14" t="s">
        <v>246</v>
      </c>
      <c r="O8" s="14" t="s">
        <v>246</v>
      </c>
      <c r="P8" s="14" t="s">
        <v>246</v>
      </c>
      <c r="Q8" s="14" t="s">
        <v>246</v>
      </c>
      <c r="R8" s="14" t="s">
        <v>207</v>
      </c>
      <c r="S8" s="14" t="s">
        <v>207</v>
      </c>
      <c r="T8" s="14" t="s">
        <v>207</v>
      </c>
      <c r="U8" s="14" t="s">
        <v>246</v>
      </c>
      <c r="V8" s="14" t="s">
        <v>246</v>
      </c>
      <c r="W8" s="18" t="s">
        <v>7</v>
      </c>
      <c r="X8" s="49" t="s">
        <v>0</v>
      </c>
      <c r="Y8" s="18" t="s">
        <v>331</v>
      </c>
      <c r="Z8" s="28" t="s">
        <v>58</v>
      </c>
      <c r="AA8" s="28" t="s">
        <v>397</v>
      </c>
    </row>
    <row r="9" spans="1:27" ht="35" customHeight="1">
      <c r="A9" s="14">
        <v>7</v>
      </c>
      <c r="B9" s="19" t="s">
        <v>115</v>
      </c>
      <c r="C9" s="14" t="s">
        <v>207</v>
      </c>
      <c r="D9" s="28" t="s">
        <v>207</v>
      </c>
      <c r="E9" s="28" t="s">
        <v>207</v>
      </c>
      <c r="F9" s="14" t="s">
        <v>207</v>
      </c>
      <c r="G9" s="14" t="s">
        <v>207</v>
      </c>
      <c r="H9" s="14" t="s">
        <v>207</v>
      </c>
      <c r="I9" s="14" t="s">
        <v>207</v>
      </c>
      <c r="J9" s="14" t="s">
        <v>207</v>
      </c>
      <c r="K9" s="14" t="s">
        <v>207</v>
      </c>
      <c r="L9" s="14" t="s">
        <v>207</v>
      </c>
      <c r="M9" s="14" t="s">
        <v>207</v>
      </c>
      <c r="N9" s="14" t="s">
        <v>207</v>
      </c>
      <c r="O9" s="14" t="s">
        <v>207</v>
      </c>
      <c r="P9" s="14" t="s">
        <v>207</v>
      </c>
      <c r="Q9" s="14" t="s">
        <v>207</v>
      </c>
      <c r="R9" s="26" t="s">
        <v>207</v>
      </c>
      <c r="S9" s="26" t="s">
        <v>207</v>
      </c>
      <c r="T9" s="26" t="s">
        <v>207</v>
      </c>
      <c r="U9" s="14" t="s">
        <v>207</v>
      </c>
      <c r="V9" s="14" t="s">
        <v>207</v>
      </c>
      <c r="W9" s="18" t="s">
        <v>213</v>
      </c>
      <c r="X9" s="49" t="s">
        <v>288</v>
      </c>
      <c r="Y9" s="18" t="s">
        <v>333</v>
      </c>
      <c r="Z9" s="28" t="s">
        <v>58</v>
      </c>
      <c r="AA9" s="28" t="s">
        <v>398</v>
      </c>
    </row>
    <row r="10" spans="1:27" ht="35" customHeight="1">
      <c r="A10" s="14">
        <v>8</v>
      </c>
      <c r="B10" s="20" t="s">
        <v>117</v>
      </c>
      <c r="C10" s="27" t="s">
        <v>246</v>
      </c>
      <c r="D10" s="26" t="s">
        <v>246</v>
      </c>
      <c r="E10" s="14" t="s">
        <v>246</v>
      </c>
      <c r="F10" s="27" t="s">
        <v>246</v>
      </c>
      <c r="G10" s="35" t="s">
        <v>246</v>
      </c>
      <c r="H10" s="14" t="s">
        <v>246</v>
      </c>
      <c r="I10" s="14" t="s">
        <v>246</v>
      </c>
      <c r="J10" s="14" t="s">
        <v>246</v>
      </c>
      <c r="K10" s="14" t="s">
        <v>246</v>
      </c>
      <c r="L10" s="14" t="s">
        <v>246</v>
      </c>
      <c r="M10" s="14" t="s">
        <v>246</v>
      </c>
      <c r="N10" s="14" t="s">
        <v>246</v>
      </c>
      <c r="O10" s="14" t="s">
        <v>246</v>
      </c>
      <c r="P10" s="14" t="s">
        <v>246</v>
      </c>
      <c r="Q10" s="14" t="s">
        <v>246</v>
      </c>
      <c r="R10" s="14" t="s">
        <v>246</v>
      </c>
      <c r="S10" s="14" t="s">
        <v>246</v>
      </c>
      <c r="T10" s="14" t="s">
        <v>246</v>
      </c>
      <c r="U10" s="35" t="s">
        <v>207</v>
      </c>
      <c r="V10" s="35" t="s">
        <v>207</v>
      </c>
      <c r="W10" s="18" t="s">
        <v>258</v>
      </c>
      <c r="X10" s="50" t="s">
        <v>220</v>
      </c>
      <c r="Y10" s="20" t="s">
        <v>167</v>
      </c>
      <c r="Z10" s="50" t="s">
        <v>218</v>
      </c>
      <c r="AA10" s="50" t="s">
        <v>116</v>
      </c>
    </row>
    <row r="11" spans="1:27" ht="35" customHeight="1">
      <c r="A11" s="14">
        <v>9</v>
      </c>
      <c r="B11" s="18" t="s">
        <v>119</v>
      </c>
      <c r="C11" s="14" t="s">
        <v>207</v>
      </c>
      <c r="D11" s="28" t="s">
        <v>246</v>
      </c>
      <c r="E11" s="28" t="s">
        <v>207</v>
      </c>
      <c r="F11" s="14" t="s">
        <v>207</v>
      </c>
      <c r="G11" s="14" t="s">
        <v>207</v>
      </c>
      <c r="H11" s="14" t="s">
        <v>207</v>
      </c>
      <c r="I11" s="14" t="s">
        <v>207</v>
      </c>
      <c r="J11" s="14" t="s">
        <v>207</v>
      </c>
      <c r="K11" s="26" t="s">
        <v>207</v>
      </c>
      <c r="L11" s="14" t="s">
        <v>207</v>
      </c>
      <c r="M11" s="14" t="s">
        <v>207</v>
      </c>
      <c r="N11" s="14" t="s">
        <v>207</v>
      </c>
      <c r="O11" s="14" t="s">
        <v>207</v>
      </c>
      <c r="P11" s="14" t="s">
        <v>207</v>
      </c>
      <c r="Q11" s="14" t="s">
        <v>207</v>
      </c>
      <c r="R11" s="26" t="s">
        <v>207</v>
      </c>
      <c r="S11" s="26" t="s">
        <v>207</v>
      </c>
      <c r="T11" s="26" t="s">
        <v>207</v>
      </c>
      <c r="U11" s="14" t="s">
        <v>207</v>
      </c>
      <c r="V11" s="14" t="s">
        <v>207</v>
      </c>
      <c r="W11" s="45" t="s">
        <v>259</v>
      </c>
      <c r="X11" s="49" t="s">
        <v>227</v>
      </c>
      <c r="Y11" s="18" t="s">
        <v>236</v>
      </c>
      <c r="Z11" s="28" t="s">
        <v>218</v>
      </c>
      <c r="AA11" s="28" t="s">
        <v>311</v>
      </c>
    </row>
    <row r="12" spans="1:27" ht="35" customHeight="1">
      <c r="A12" s="14">
        <v>10</v>
      </c>
      <c r="B12" s="18" t="s">
        <v>120</v>
      </c>
      <c r="C12" s="14" t="s">
        <v>246</v>
      </c>
      <c r="D12" s="26" t="s">
        <v>246</v>
      </c>
      <c r="E12" s="14" t="s">
        <v>246</v>
      </c>
      <c r="F12" s="14" t="s">
        <v>246</v>
      </c>
      <c r="G12" s="14" t="s">
        <v>246</v>
      </c>
      <c r="H12" s="26" t="s">
        <v>246</v>
      </c>
      <c r="I12" s="14" t="s">
        <v>246</v>
      </c>
      <c r="J12" s="14" t="s">
        <v>246</v>
      </c>
      <c r="K12" s="26" t="s">
        <v>246</v>
      </c>
      <c r="L12" s="26" t="s">
        <v>246</v>
      </c>
      <c r="M12" s="26" t="s">
        <v>246</v>
      </c>
      <c r="N12" s="26" t="s">
        <v>246</v>
      </c>
      <c r="O12" s="26" t="s">
        <v>246</v>
      </c>
      <c r="P12" s="26" t="s">
        <v>246</v>
      </c>
      <c r="Q12" s="26" t="s">
        <v>246</v>
      </c>
      <c r="R12" s="26" t="s">
        <v>207</v>
      </c>
      <c r="S12" s="26" t="s">
        <v>207</v>
      </c>
      <c r="T12" s="26" t="s">
        <v>207</v>
      </c>
      <c r="U12" s="14" t="s">
        <v>207</v>
      </c>
      <c r="V12" s="14" t="s">
        <v>207</v>
      </c>
      <c r="W12" s="45" t="s">
        <v>260</v>
      </c>
      <c r="X12" s="49" t="s">
        <v>198</v>
      </c>
      <c r="Y12" s="18" t="s">
        <v>334</v>
      </c>
      <c r="Z12" s="28" t="s">
        <v>58</v>
      </c>
      <c r="AA12" s="28" t="s">
        <v>223</v>
      </c>
    </row>
    <row r="13" spans="1:27" ht="35" customHeight="1">
      <c r="A13" s="14">
        <v>11</v>
      </c>
      <c r="B13" s="18" t="s">
        <v>122</v>
      </c>
      <c r="C13" s="14" t="s">
        <v>207</v>
      </c>
      <c r="D13" s="26" t="s">
        <v>246</v>
      </c>
      <c r="E13" s="28" t="s">
        <v>207</v>
      </c>
      <c r="F13" s="14" t="s">
        <v>207</v>
      </c>
      <c r="G13" s="14" t="s">
        <v>207</v>
      </c>
      <c r="H13" s="26" t="s">
        <v>246</v>
      </c>
      <c r="I13" s="14" t="s">
        <v>207</v>
      </c>
      <c r="J13" s="14" t="s">
        <v>246</v>
      </c>
      <c r="K13" s="26" t="s">
        <v>246</v>
      </c>
      <c r="L13" s="14" t="s">
        <v>207</v>
      </c>
      <c r="M13" s="14" t="s">
        <v>207</v>
      </c>
      <c r="N13" s="14" t="s">
        <v>207</v>
      </c>
      <c r="O13" s="14" t="s">
        <v>207</v>
      </c>
      <c r="P13" s="14" t="s">
        <v>207</v>
      </c>
      <c r="Q13" s="14" t="s">
        <v>207</v>
      </c>
      <c r="R13" s="14" t="s">
        <v>207</v>
      </c>
      <c r="S13" s="14" t="s">
        <v>207</v>
      </c>
      <c r="T13" s="14" t="s">
        <v>207</v>
      </c>
      <c r="U13" s="14" t="s">
        <v>207</v>
      </c>
      <c r="V13" s="14" t="s">
        <v>207</v>
      </c>
      <c r="W13" s="45" t="s">
        <v>233</v>
      </c>
      <c r="X13" s="49" t="s">
        <v>291</v>
      </c>
      <c r="Y13" s="18" t="s">
        <v>41</v>
      </c>
      <c r="Z13" s="28" t="s">
        <v>58</v>
      </c>
      <c r="AA13" s="28" t="s">
        <v>371</v>
      </c>
    </row>
    <row r="14" spans="1:27" ht="35" customHeight="1">
      <c r="A14" s="14">
        <v>12</v>
      </c>
      <c r="B14" s="18" t="s">
        <v>99</v>
      </c>
      <c r="C14" s="26" t="s">
        <v>246</v>
      </c>
      <c r="D14" s="26" t="s">
        <v>246</v>
      </c>
      <c r="E14" s="26" t="s">
        <v>246</v>
      </c>
      <c r="F14" s="26" t="s">
        <v>246</v>
      </c>
      <c r="G14" s="26" t="s">
        <v>246</v>
      </c>
      <c r="H14" s="26" t="s">
        <v>246</v>
      </c>
      <c r="I14" s="14" t="s">
        <v>246</v>
      </c>
      <c r="J14" s="26" t="s">
        <v>246</v>
      </c>
      <c r="K14" s="26" t="s">
        <v>246</v>
      </c>
      <c r="L14" s="14" t="s">
        <v>207</v>
      </c>
      <c r="M14" s="26" t="s">
        <v>207</v>
      </c>
      <c r="N14" s="26" t="s">
        <v>207</v>
      </c>
      <c r="O14" s="26" t="s">
        <v>207</v>
      </c>
      <c r="P14" s="26" t="s">
        <v>207</v>
      </c>
      <c r="Q14" s="14" t="s">
        <v>207</v>
      </c>
      <c r="R14" s="14" t="s">
        <v>207</v>
      </c>
      <c r="S14" s="14" t="s">
        <v>207</v>
      </c>
      <c r="T14" s="14" t="s">
        <v>207</v>
      </c>
      <c r="U14" s="14" t="s">
        <v>207</v>
      </c>
      <c r="V14" s="14" t="s">
        <v>207</v>
      </c>
      <c r="W14" s="45" t="s">
        <v>232</v>
      </c>
      <c r="X14" s="49" t="s">
        <v>293</v>
      </c>
      <c r="Y14" s="18" t="s">
        <v>336</v>
      </c>
      <c r="Z14" s="28" t="s">
        <v>18</v>
      </c>
      <c r="AA14" s="28" t="s">
        <v>384</v>
      </c>
    </row>
    <row r="15" spans="1:27" ht="35" customHeight="1">
      <c r="A15" s="14">
        <v>13</v>
      </c>
      <c r="B15" s="18" t="s">
        <v>123</v>
      </c>
      <c r="C15" s="26" t="s">
        <v>246</v>
      </c>
      <c r="D15" s="26" t="s">
        <v>246</v>
      </c>
      <c r="E15" s="26" t="s">
        <v>246</v>
      </c>
      <c r="F15" s="26" t="s">
        <v>246</v>
      </c>
      <c r="G15" s="26" t="s">
        <v>246</v>
      </c>
      <c r="H15" s="26" t="s">
        <v>246</v>
      </c>
      <c r="I15" s="14" t="s">
        <v>246</v>
      </c>
      <c r="J15" s="26" t="s">
        <v>246</v>
      </c>
      <c r="K15" s="26" t="s">
        <v>246</v>
      </c>
      <c r="L15" s="14" t="s">
        <v>246</v>
      </c>
      <c r="M15" s="14" t="s">
        <v>207</v>
      </c>
      <c r="N15" s="14" t="s">
        <v>207</v>
      </c>
      <c r="O15" s="14" t="s">
        <v>207</v>
      </c>
      <c r="P15" s="14" t="s">
        <v>207</v>
      </c>
      <c r="Q15" s="14" t="s">
        <v>207</v>
      </c>
      <c r="R15" s="14" t="s">
        <v>207</v>
      </c>
      <c r="S15" s="14" t="s">
        <v>207</v>
      </c>
      <c r="T15" s="14" t="s">
        <v>207</v>
      </c>
      <c r="U15" s="14" t="s">
        <v>246</v>
      </c>
      <c r="V15" s="14" t="s">
        <v>246</v>
      </c>
      <c r="W15" s="45" t="s">
        <v>262</v>
      </c>
      <c r="X15" s="49" t="s">
        <v>295</v>
      </c>
      <c r="Y15" s="18" t="s">
        <v>337</v>
      </c>
      <c r="Z15" s="28" t="s">
        <v>58</v>
      </c>
      <c r="AA15" s="28" t="s">
        <v>400</v>
      </c>
    </row>
    <row r="16" spans="1:27" ht="35" customHeight="1">
      <c r="A16" s="14">
        <v>14</v>
      </c>
      <c r="B16" s="21" t="s">
        <v>124</v>
      </c>
      <c r="C16" s="26" t="s">
        <v>246</v>
      </c>
      <c r="D16" s="26" t="s">
        <v>246</v>
      </c>
      <c r="E16" s="26" t="s">
        <v>246</v>
      </c>
      <c r="F16" s="26" t="s">
        <v>246</v>
      </c>
      <c r="G16" s="26" t="s">
        <v>246</v>
      </c>
      <c r="H16" s="26" t="s">
        <v>246</v>
      </c>
      <c r="I16" s="14" t="s">
        <v>246</v>
      </c>
      <c r="J16" s="26" t="s">
        <v>246</v>
      </c>
      <c r="K16" s="26" t="s">
        <v>246</v>
      </c>
      <c r="L16" s="14" t="s">
        <v>207</v>
      </c>
      <c r="M16" s="40" t="s">
        <v>207</v>
      </c>
      <c r="N16" s="40" t="s">
        <v>207</v>
      </c>
      <c r="O16" s="40" t="s">
        <v>207</v>
      </c>
      <c r="P16" s="40" t="s">
        <v>207</v>
      </c>
      <c r="Q16" s="40" t="s">
        <v>207</v>
      </c>
      <c r="R16" s="26" t="s">
        <v>207</v>
      </c>
      <c r="S16" s="26" t="s">
        <v>207</v>
      </c>
      <c r="T16" s="26" t="s">
        <v>207</v>
      </c>
      <c r="U16" s="14" t="s">
        <v>207</v>
      </c>
      <c r="V16" s="14" t="s">
        <v>207</v>
      </c>
      <c r="W16" s="45" t="s">
        <v>232</v>
      </c>
      <c r="X16" s="51" t="s">
        <v>296</v>
      </c>
      <c r="Y16" s="18" t="s">
        <v>338</v>
      </c>
      <c r="Z16" s="54" t="s">
        <v>182</v>
      </c>
      <c r="AA16" s="28" t="s">
        <v>399</v>
      </c>
    </row>
    <row r="17" spans="1:27" s="10" customFormat="1" ht="35" customHeight="1">
      <c r="A17" s="14">
        <v>15</v>
      </c>
      <c r="B17" s="18" t="s">
        <v>125</v>
      </c>
      <c r="C17" s="26" t="s">
        <v>246</v>
      </c>
      <c r="D17" s="26" t="s">
        <v>246</v>
      </c>
      <c r="E17" s="26" t="s">
        <v>246</v>
      </c>
      <c r="F17" s="26" t="s">
        <v>246</v>
      </c>
      <c r="G17" s="26" t="s">
        <v>246</v>
      </c>
      <c r="H17" s="26" t="s">
        <v>246</v>
      </c>
      <c r="I17" s="26" t="s">
        <v>246</v>
      </c>
      <c r="J17" s="26" t="s">
        <v>246</v>
      </c>
      <c r="K17" s="26" t="s">
        <v>246</v>
      </c>
      <c r="L17" s="26" t="s">
        <v>246</v>
      </c>
      <c r="M17" s="26" t="s">
        <v>246</v>
      </c>
      <c r="N17" s="26" t="s">
        <v>246</v>
      </c>
      <c r="O17" s="26" t="s">
        <v>246</v>
      </c>
      <c r="P17" s="26" t="s">
        <v>246</v>
      </c>
      <c r="Q17" s="26" t="s">
        <v>246</v>
      </c>
      <c r="R17" s="14" t="s">
        <v>246</v>
      </c>
      <c r="S17" s="14" t="s">
        <v>246</v>
      </c>
      <c r="T17" s="14" t="s">
        <v>246</v>
      </c>
      <c r="U17" s="14" t="s">
        <v>207</v>
      </c>
      <c r="V17" s="14" t="s">
        <v>207</v>
      </c>
      <c r="W17" s="18" t="s">
        <v>258</v>
      </c>
      <c r="X17" s="49" t="s">
        <v>297</v>
      </c>
      <c r="Y17" s="18" t="s">
        <v>62</v>
      </c>
      <c r="Z17" s="28" t="s">
        <v>58</v>
      </c>
      <c r="AA17" s="28" t="s">
        <v>317</v>
      </c>
    </row>
    <row r="18" spans="1:27" ht="35" customHeight="1">
      <c r="A18" s="14">
        <v>16</v>
      </c>
      <c r="B18" s="18" t="s">
        <v>127</v>
      </c>
      <c r="C18" s="14" t="s">
        <v>207</v>
      </c>
      <c r="D18" s="28" t="s">
        <v>207</v>
      </c>
      <c r="E18" s="28" t="s">
        <v>207</v>
      </c>
      <c r="F18" s="14" t="s">
        <v>207</v>
      </c>
      <c r="G18" s="14" t="s">
        <v>207</v>
      </c>
      <c r="H18" s="14" t="s">
        <v>207</v>
      </c>
      <c r="I18" s="14" t="s">
        <v>207</v>
      </c>
      <c r="J18" s="14" t="s">
        <v>207</v>
      </c>
      <c r="K18" s="14" t="s">
        <v>207</v>
      </c>
      <c r="L18" s="14" t="s">
        <v>207</v>
      </c>
      <c r="M18" s="14" t="s">
        <v>207</v>
      </c>
      <c r="N18" s="14" t="s">
        <v>207</v>
      </c>
      <c r="O18" s="14" t="s">
        <v>207</v>
      </c>
      <c r="P18" s="14" t="s">
        <v>207</v>
      </c>
      <c r="Q18" s="14" t="s">
        <v>207</v>
      </c>
      <c r="R18" s="26" t="s">
        <v>207</v>
      </c>
      <c r="S18" s="26" t="s">
        <v>207</v>
      </c>
      <c r="T18" s="26" t="s">
        <v>207</v>
      </c>
      <c r="U18" s="14" t="s">
        <v>207</v>
      </c>
      <c r="V18" s="14" t="s">
        <v>207</v>
      </c>
      <c r="W18" s="18" t="s">
        <v>213</v>
      </c>
      <c r="X18" s="28" t="s">
        <v>299</v>
      </c>
      <c r="Y18" s="18" t="s">
        <v>8</v>
      </c>
      <c r="Z18" s="28" t="s">
        <v>58</v>
      </c>
      <c r="AA18" s="28" t="s">
        <v>68</v>
      </c>
    </row>
    <row r="19" spans="1:27" ht="35" customHeight="1">
      <c r="A19" s="14">
        <v>17</v>
      </c>
      <c r="B19" s="18" t="s">
        <v>130</v>
      </c>
      <c r="C19" s="14" t="s">
        <v>246</v>
      </c>
      <c r="D19" s="28" t="s">
        <v>246</v>
      </c>
      <c r="E19" s="28" t="s">
        <v>246</v>
      </c>
      <c r="F19" s="14" t="s">
        <v>246</v>
      </c>
      <c r="G19" s="14" t="s">
        <v>246</v>
      </c>
      <c r="H19" s="14" t="s">
        <v>246</v>
      </c>
      <c r="I19" s="14" t="s">
        <v>246</v>
      </c>
      <c r="J19" s="14" t="s">
        <v>246</v>
      </c>
      <c r="K19" s="14" t="s">
        <v>246</v>
      </c>
      <c r="L19" s="14" t="s">
        <v>246</v>
      </c>
      <c r="M19" s="14" t="s">
        <v>246</v>
      </c>
      <c r="N19" s="14" t="s">
        <v>246</v>
      </c>
      <c r="O19" s="14" t="s">
        <v>246</v>
      </c>
      <c r="P19" s="14" t="s">
        <v>246</v>
      </c>
      <c r="Q19" s="14" t="s">
        <v>246</v>
      </c>
      <c r="R19" s="26" t="s">
        <v>246</v>
      </c>
      <c r="S19" s="26" t="s">
        <v>246</v>
      </c>
      <c r="T19" s="26" t="s">
        <v>246</v>
      </c>
      <c r="U19" s="14" t="s">
        <v>207</v>
      </c>
      <c r="V19" s="14" t="s">
        <v>207</v>
      </c>
      <c r="W19" s="18" t="s">
        <v>258</v>
      </c>
      <c r="X19" s="28" t="s">
        <v>299</v>
      </c>
      <c r="Y19" s="18" t="s">
        <v>187</v>
      </c>
      <c r="Z19" s="28" t="s">
        <v>218</v>
      </c>
      <c r="AA19" s="28" t="s">
        <v>388</v>
      </c>
    </row>
    <row r="20" spans="1:27" ht="35" customHeight="1">
      <c r="A20" s="14">
        <v>18</v>
      </c>
      <c r="B20" s="19" t="s">
        <v>132</v>
      </c>
      <c r="C20" s="26" t="s">
        <v>207</v>
      </c>
      <c r="D20" s="28" t="s">
        <v>207</v>
      </c>
      <c r="E20" s="28" t="s">
        <v>207</v>
      </c>
      <c r="F20" s="26" t="s">
        <v>207</v>
      </c>
      <c r="G20" s="26" t="s">
        <v>207</v>
      </c>
      <c r="H20" s="14" t="s">
        <v>207</v>
      </c>
      <c r="I20" s="14" t="s">
        <v>207</v>
      </c>
      <c r="J20" s="14" t="s">
        <v>207</v>
      </c>
      <c r="K20" s="14" t="s">
        <v>207</v>
      </c>
      <c r="L20" s="14" t="s">
        <v>207</v>
      </c>
      <c r="M20" s="14" t="s">
        <v>207</v>
      </c>
      <c r="N20" s="14" t="s">
        <v>207</v>
      </c>
      <c r="O20" s="14" t="s">
        <v>207</v>
      </c>
      <c r="P20" s="14" t="s">
        <v>207</v>
      </c>
      <c r="Q20" s="14" t="s">
        <v>207</v>
      </c>
      <c r="R20" s="26" t="s">
        <v>207</v>
      </c>
      <c r="S20" s="26" t="s">
        <v>207</v>
      </c>
      <c r="T20" s="26" t="s">
        <v>207</v>
      </c>
      <c r="U20" s="26" t="s">
        <v>207</v>
      </c>
      <c r="V20" s="26" t="s">
        <v>207</v>
      </c>
      <c r="W20" s="18" t="s">
        <v>213</v>
      </c>
      <c r="X20" s="49" t="s">
        <v>210</v>
      </c>
      <c r="Y20" s="18" t="s">
        <v>138</v>
      </c>
      <c r="Z20" s="28" t="s">
        <v>199</v>
      </c>
      <c r="AA20" s="28" t="s">
        <v>105</v>
      </c>
    </row>
    <row r="21" spans="1:27" ht="35" customHeight="1">
      <c r="A21" s="14">
        <v>19</v>
      </c>
      <c r="B21" s="18" t="s">
        <v>133</v>
      </c>
      <c r="C21" s="14" t="s">
        <v>207</v>
      </c>
      <c r="D21" s="28" t="s">
        <v>207</v>
      </c>
      <c r="E21" s="28" t="s">
        <v>207</v>
      </c>
      <c r="F21" s="14" t="s">
        <v>207</v>
      </c>
      <c r="G21" s="14" t="s">
        <v>207</v>
      </c>
      <c r="H21" s="14" t="s">
        <v>207</v>
      </c>
      <c r="I21" s="14" t="s">
        <v>207</v>
      </c>
      <c r="J21" s="14" t="s">
        <v>207</v>
      </c>
      <c r="K21" s="14" t="s">
        <v>207</v>
      </c>
      <c r="L21" s="14" t="s">
        <v>207</v>
      </c>
      <c r="M21" s="14" t="s">
        <v>207</v>
      </c>
      <c r="N21" s="14" t="s">
        <v>207</v>
      </c>
      <c r="O21" s="14" t="s">
        <v>207</v>
      </c>
      <c r="P21" s="14" t="s">
        <v>207</v>
      </c>
      <c r="Q21" s="14" t="s">
        <v>207</v>
      </c>
      <c r="R21" s="14" t="s">
        <v>207</v>
      </c>
      <c r="S21" s="14" t="s">
        <v>207</v>
      </c>
      <c r="T21" s="14" t="s">
        <v>207</v>
      </c>
      <c r="U21" s="14" t="s">
        <v>207</v>
      </c>
      <c r="V21" s="14" t="s">
        <v>207</v>
      </c>
      <c r="W21" s="18" t="s">
        <v>213</v>
      </c>
      <c r="X21" s="28" t="s">
        <v>276</v>
      </c>
      <c r="Y21" s="18" t="s">
        <v>335</v>
      </c>
      <c r="Z21" s="28" t="s">
        <v>218</v>
      </c>
      <c r="AA21" s="28" t="s">
        <v>390</v>
      </c>
    </row>
    <row r="22" spans="1:27" ht="35" customHeight="1">
      <c r="A22" s="14">
        <v>20</v>
      </c>
      <c r="B22" s="18" t="s">
        <v>136</v>
      </c>
      <c r="C22" s="14" t="s">
        <v>207</v>
      </c>
      <c r="D22" s="28" t="s">
        <v>207</v>
      </c>
      <c r="E22" s="28" t="s">
        <v>207</v>
      </c>
      <c r="F22" s="14" t="s">
        <v>207</v>
      </c>
      <c r="G22" s="14" t="s">
        <v>207</v>
      </c>
      <c r="H22" s="14" t="s">
        <v>207</v>
      </c>
      <c r="I22" s="14" t="s">
        <v>207</v>
      </c>
      <c r="J22" s="14" t="s">
        <v>246</v>
      </c>
      <c r="K22" s="14" t="s">
        <v>207</v>
      </c>
      <c r="L22" s="14" t="s">
        <v>207</v>
      </c>
      <c r="M22" s="14" t="s">
        <v>207</v>
      </c>
      <c r="N22" s="14" t="s">
        <v>207</v>
      </c>
      <c r="O22" s="14" t="s">
        <v>207</v>
      </c>
      <c r="P22" s="14" t="s">
        <v>207</v>
      </c>
      <c r="Q22" s="14" t="s">
        <v>207</v>
      </c>
      <c r="R22" s="14" t="s">
        <v>207</v>
      </c>
      <c r="S22" s="14" t="s">
        <v>207</v>
      </c>
      <c r="T22" s="14" t="s">
        <v>207</v>
      </c>
      <c r="U22" s="14" t="s">
        <v>207</v>
      </c>
      <c r="V22" s="14" t="s">
        <v>207</v>
      </c>
      <c r="W22" s="45" t="s">
        <v>263</v>
      </c>
      <c r="X22" s="28" t="s">
        <v>139</v>
      </c>
      <c r="Y22" s="18" t="s">
        <v>339</v>
      </c>
      <c r="Z22" s="28" t="s">
        <v>58</v>
      </c>
      <c r="AA22" s="28" t="s">
        <v>95</v>
      </c>
    </row>
    <row r="23" spans="1:27" ht="35" customHeight="1">
      <c r="A23" s="14">
        <v>21</v>
      </c>
      <c r="B23" s="18" t="s">
        <v>137</v>
      </c>
      <c r="C23" s="14" t="s">
        <v>246</v>
      </c>
      <c r="D23" s="14" t="s">
        <v>246</v>
      </c>
      <c r="E23" s="14" t="s">
        <v>246</v>
      </c>
      <c r="F23" s="14" t="s">
        <v>246</v>
      </c>
      <c r="G23" s="14" t="s">
        <v>246</v>
      </c>
      <c r="H23" s="14" t="s">
        <v>246</v>
      </c>
      <c r="I23" s="14" t="s">
        <v>246</v>
      </c>
      <c r="J23" s="14" t="s">
        <v>246</v>
      </c>
      <c r="K23" s="14" t="s">
        <v>246</v>
      </c>
      <c r="L23" s="14" t="s">
        <v>246</v>
      </c>
      <c r="M23" s="14" t="s">
        <v>246</v>
      </c>
      <c r="N23" s="14" t="s">
        <v>246</v>
      </c>
      <c r="O23" s="14" t="s">
        <v>246</v>
      </c>
      <c r="P23" s="14" t="s">
        <v>246</v>
      </c>
      <c r="Q23" s="14" t="s">
        <v>246</v>
      </c>
      <c r="R23" s="14" t="s">
        <v>246</v>
      </c>
      <c r="S23" s="14" t="s">
        <v>246</v>
      </c>
      <c r="T23" s="14" t="s">
        <v>207</v>
      </c>
      <c r="U23" s="14" t="s">
        <v>246</v>
      </c>
      <c r="V23" s="14" t="s">
        <v>246</v>
      </c>
      <c r="W23" s="45" t="s">
        <v>264</v>
      </c>
      <c r="X23" s="49" t="s">
        <v>67</v>
      </c>
      <c r="Y23" s="18" t="s">
        <v>340</v>
      </c>
      <c r="Z23" s="28" t="s">
        <v>18</v>
      </c>
      <c r="AA23" s="28" t="s">
        <v>401</v>
      </c>
    </row>
    <row r="24" spans="1:27" ht="35" customHeight="1">
      <c r="A24" s="14">
        <v>22</v>
      </c>
      <c r="B24" s="18" t="s">
        <v>140</v>
      </c>
      <c r="C24" s="14" t="s">
        <v>207</v>
      </c>
      <c r="D24" s="28" t="s">
        <v>207</v>
      </c>
      <c r="E24" s="28" t="s">
        <v>207</v>
      </c>
      <c r="F24" s="14" t="s">
        <v>207</v>
      </c>
      <c r="G24" s="14" t="s">
        <v>207</v>
      </c>
      <c r="H24" s="14" t="s">
        <v>207</v>
      </c>
      <c r="I24" s="14" t="s">
        <v>207</v>
      </c>
      <c r="J24" s="14" t="s">
        <v>207</v>
      </c>
      <c r="K24" s="14" t="s">
        <v>207</v>
      </c>
      <c r="L24" s="14" t="s">
        <v>207</v>
      </c>
      <c r="M24" s="14" t="s">
        <v>207</v>
      </c>
      <c r="N24" s="14" t="s">
        <v>207</v>
      </c>
      <c r="O24" s="14" t="s">
        <v>207</v>
      </c>
      <c r="P24" s="14" t="s">
        <v>207</v>
      </c>
      <c r="Q24" s="14" t="s">
        <v>207</v>
      </c>
      <c r="R24" s="14" t="s">
        <v>207</v>
      </c>
      <c r="S24" s="14" t="s">
        <v>207</v>
      </c>
      <c r="T24" s="14" t="s">
        <v>207</v>
      </c>
      <c r="U24" s="14" t="s">
        <v>207</v>
      </c>
      <c r="V24" s="14" t="s">
        <v>207</v>
      </c>
      <c r="W24" s="18" t="s">
        <v>213</v>
      </c>
      <c r="X24" s="49" t="s">
        <v>96</v>
      </c>
      <c r="Y24" s="18" t="s">
        <v>211</v>
      </c>
      <c r="Z24" s="28" t="s">
        <v>18</v>
      </c>
      <c r="AA24" s="28" t="s">
        <v>165</v>
      </c>
    </row>
    <row r="25" spans="1:27" ht="35" customHeight="1">
      <c r="A25" s="14">
        <v>23</v>
      </c>
      <c r="B25" s="18" t="s">
        <v>141</v>
      </c>
      <c r="C25" s="14" t="s">
        <v>246</v>
      </c>
      <c r="D25" s="14" t="s">
        <v>246</v>
      </c>
      <c r="E25" s="14" t="s">
        <v>246</v>
      </c>
      <c r="F25" s="14" t="s">
        <v>246</v>
      </c>
      <c r="G25" s="14" t="s">
        <v>246</v>
      </c>
      <c r="H25" s="14" t="s">
        <v>246</v>
      </c>
      <c r="I25" s="14" t="s">
        <v>246</v>
      </c>
      <c r="J25" s="14" t="s">
        <v>246</v>
      </c>
      <c r="K25" s="14" t="s">
        <v>246</v>
      </c>
      <c r="L25" s="14" t="s">
        <v>207</v>
      </c>
      <c r="M25" s="14" t="s">
        <v>207</v>
      </c>
      <c r="N25" s="14" t="s">
        <v>207</v>
      </c>
      <c r="O25" s="14" t="s">
        <v>207</v>
      </c>
      <c r="P25" s="14" t="s">
        <v>207</v>
      </c>
      <c r="Q25" s="14" t="s">
        <v>207</v>
      </c>
      <c r="R25" s="26" t="s">
        <v>207</v>
      </c>
      <c r="S25" s="26" t="s">
        <v>207</v>
      </c>
      <c r="T25" s="26" t="s">
        <v>207</v>
      </c>
      <c r="U25" s="14" t="s">
        <v>207</v>
      </c>
      <c r="V25" s="14" t="s">
        <v>246</v>
      </c>
      <c r="W25" s="45" t="s">
        <v>265</v>
      </c>
      <c r="X25" s="49" t="s">
        <v>300</v>
      </c>
      <c r="Y25" s="18" t="s">
        <v>298</v>
      </c>
      <c r="Z25" s="28" t="s">
        <v>58</v>
      </c>
      <c r="AA25" s="28" t="s">
        <v>402</v>
      </c>
    </row>
    <row r="26" spans="1:27" ht="35" customHeight="1">
      <c r="A26" s="14">
        <v>24</v>
      </c>
      <c r="B26" s="18" t="str">
        <v>（医）　佐貫内科医院</v>
      </c>
      <c r="C26" s="14" t="s">
        <v>246</v>
      </c>
      <c r="D26" s="26" t="s">
        <v>246</v>
      </c>
      <c r="E26" s="14" t="s">
        <v>246</v>
      </c>
      <c r="F26" s="14" t="s">
        <v>246</v>
      </c>
      <c r="G26" s="14" t="s">
        <v>246</v>
      </c>
      <c r="H26" s="14" t="s">
        <v>246</v>
      </c>
      <c r="I26" s="14" t="s">
        <v>246</v>
      </c>
      <c r="J26" s="14" t="s">
        <v>246</v>
      </c>
      <c r="K26" s="14" t="s">
        <v>246</v>
      </c>
      <c r="L26" s="14" t="s">
        <v>246</v>
      </c>
      <c r="M26" s="14" t="s">
        <v>246</v>
      </c>
      <c r="N26" s="14" t="s">
        <v>246</v>
      </c>
      <c r="O26" s="14" t="s">
        <v>246</v>
      </c>
      <c r="P26" s="14" t="s">
        <v>246</v>
      </c>
      <c r="Q26" s="14" t="s">
        <v>246</v>
      </c>
      <c r="R26" s="14" t="s">
        <v>207</v>
      </c>
      <c r="S26" s="14" t="s">
        <v>207</v>
      </c>
      <c r="T26" s="14" t="s">
        <v>207</v>
      </c>
      <c r="U26" s="14" t="s">
        <v>207</v>
      </c>
      <c r="V26" s="14" t="s">
        <v>246</v>
      </c>
      <c r="W26" s="45" t="s">
        <v>27</v>
      </c>
      <c r="X26" s="49" t="s">
        <v>104</v>
      </c>
      <c r="Y26" s="18" t="s">
        <v>341</v>
      </c>
      <c r="Z26" s="28" t="s">
        <v>58</v>
      </c>
      <c r="AA26" s="28" t="s">
        <v>403</v>
      </c>
    </row>
    <row r="27" spans="1:27" ht="35" customHeight="1">
      <c r="A27" s="14">
        <v>25</v>
      </c>
      <c r="B27" s="18" t="s">
        <v>142</v>
      </c>
      <c r="C27" s="14" t="s">
        <v>246</v>
      </c>
      <c r="D27" s="14" t="s">
        <v>246</v>
      </c>
      <c r="E27" s="14" t="s">
        <v>246</v>
      </c>
      <c r="F27" s="14" t="s">
        <v>246</v>
      </c>
      <c r="G27" s="14" t="s">
        <v>246</v>
      </c>
      <c r="H27" s="14" t="s">
        <v>246</v>
      </c>
      <c r="I27" s="14" t="s">
        <v>246</v>
      </c>
      <c r="J27" s="14" t="s">
        <v>246</v>
      </c>
      <c r="K27" s="14" t="s">
        <v>246</v>
      </c>
      <c r="L27" s="14" t="s">
        <v>246</v>
      </c>
      <c r="M27" s="14" t="s">
        <v>246</v>
      </c>
      <c r="N27" s="14" t="s">
        <v>246</v>
      </c>
      <c r="O27" s="14" t="s">
        <v>246</v>
      </c>
      <c r="P27" s="14" t="s">
        <v>246</v>
      </c>
      <c r="Q27" s="14" t="s">
        <v>246</v>
      </c>
      <c r="R27" s="14" t="s">
        <v>246</v>
      </c>
      <c r="S27" s="14" t="s">
        <v>246</v>
      </c>
      <c r="T27" s="14" t="s">
        <v>246</v>
      </c>
      <c r="U27" s="14" t="s">
        <v>207</v>
      </c>
      <c r="V27" s="14" t="s">
        <v>207</v>
      </c>
      <c r="W27" s="18" t="s">
        <v>258</v>
      </c>
      <c r="X27" s="28" t="s">
        <v>220</v>
      </c>
      <c r="Y27" s="18" t="s">
        <v>284</v>
      </c>
      <c r="Z27" s="28" t="s">
        <v>18</v>
      </c>
      <c r="AA27" s="28" t="s">
        <v>404</v>
      </c>
    </row>
    <row r="28" spans="1:27" ht="35" customHeight="1">
      <c r="A28" s="14">
        <v>26</v>
      </c>
      <c r="B28" s="18" t="s">
        <v>145</v>
      </c>
      <c r="C28" s="14" t="s">
        <v>246</v>
      </c>
      <c r="D28" s="26" t="s">
        <v>246</v>
      </c>
      <c r="E28" s="14" t="s">
        <v>246</v>
      </c>
      <c r="F28" s="14" t="s">
        <v>246</v>
      </c>
      <c r="G28" s="14" t="s">
        <v>246</v>
      </c>
      <c r="H28" s="14" t="s">
        <v>246</v>
      </c>
      <c r="I28" s="14" t="s">
        <v>246</v>
      </c>
      <c r="J28" s="14" t="s">
        <v>246</v>
      </c>
      <c r="K28" s="14" t="s">
        <v>246</v>
      </c>
      <c r="L28" s="14" t="s">
        <v>207</v>
      </c>
      <c r="M28" s="14" t="s">
        <v>207</v>
      </c>
      <c r="N28" s="14" t="s">
        <v>207</v>
      </c>
      <c r="O28" s="14" t="s">
        <v>207</v>
      </c>
      <c r="P28" s="14" t="s">
        <v>207</v>
      </c>
      <c r="Q28" s="14" t="s">
        <v>207</v>
      </c>
      <c r="R28" s="14" t="s">
        <v>207</v>
      </c>
      <c r="S28" s="14" t="s">
        <v>207</v>
      </c>
      <c r="T28" s="14" t="s">
        <v>207</v>
      </c>
      <c r="U28" s="14" t="s">
        <v>246</v>
      </c>
      <c r="V28" s="14" t="s">
        <v>246</v>
      </c>
      <c r="W28" s="45" t="s">
        <v>266</v>
      </c>
      <c r="X28" s="49" t="s">
        <v>301</v>
      </c>
      <c r="Y28" s="18" t="s">
        <v>245</v>
      </c>
      <c r="Z28" s="28" t="s">
        <v>218</v>
      </c>
      <c r="AA28" s="28" t="s">
        <v>405</v>
      </c>
    </row>
    <row r="29" spans="1:27" ht="35" customHeight="1">
      <c r="A29" s="14">
        <v>27</v>
      </c>
      <c r="B29" s="18" t="s">
        <v>146</v>
      </c>
      <c r="C29" s="14" t="s">
        <v>246</v>
      </c>
      <c r="D29" s="14" t="s">
        <v>246</v>
      </c>
      <c r="E29" s="14" t="s">
        <v>246</v>
      </c>
      <c r="F29" s="14" t="s">
        <v>246</v>
      </c>
      <c r="G29" s="14" t="s">
        <v>246</v>
      </c>
      <c r="H29" s="14" t="s">
        <v>246</v>
      </c>
      <c r="I29" s="14" t="s">
        <v>246</v>
      </c>
      <c r="J29" s="14" t="s">
        <v>246</v>
      </c>
      <c r="K29" s="14" t="s">
        <v>246</v>
      </c>
      <c r="L29" s="14" t="s">
        <v>246</v>
      </c>
      <c r="M29" s="14" t="s">
        <v>246</v>
      </c>
      <c r="N29" s="14" t="s">
        <v>246</v>
      </c>
      <c r="O29" s="14" t="s">
        <v>246</v>
      </c>
      <c r="P29" s="14" t="s">
        <v>246</v>
      </c>
      <c r="Q29" s="14" t="s">
        <v>246</v>
      </c>
      <c r="R29" s="14" t="s">
        <v>246</v>
      </c>
      <c r="S29" s="14" t="s">
        <v>246</v>
      </c>
      <c r="T29" s="14" t="s">
        <v>246</v>
      </c>
      <c r="U29" s="14" t="s">
        <v>207</v>
      </c>
      <c r="V29" s="14" t="s">
        <v>207</v>
      </c>
      <c r="W29" s="18" t="s">
        <v>258</v>
      </c>
      <c r="X29" s="28" t="s">
        <v>239</v>
      </c>
      <c r="Y29" s="18" t="s">
        <v>156</v>
      </c>
      <c r="Z29" s="28" t="s">
        <v>18</v>
      </c>
      <c r="AA29" s="28" t="s">
        <v>406</v>
      </c>
    </row>
    <row r="30" spans="1:27" ht="35" customHeight="1">
      <c r="A30" s="14">
        <v>28</v>
      </c>
      <c r="B30" s="18" t="s">
        <v>148</v>
      </c>
      <c r="C30" s="14" t="s">
        <v>246</v>
      </c>
      <c r="D30" s="26" t="s">
        <v>246</v>
      </c>
      <c r="E30" s="14" t="s">
        <v>246</v>
      </c>
      <c r="F30" s="14" t="s">
        <v>246</v>
      </c>
      <c r="G30" s="14" t="s">
        <v>246</v>
      </c>
      <c r="H30" s="14" t="s">
        <v>246</v>
      </c>
      <c r="I30" s="14" t="s">
        <v>246</v>
      </c>
      <c r="J30" s="14" t="s">
        <v>246</v>
      </c>
      <c r="K30" s="14" t="s">
        <v>246</v>
      </c>
      <c r="L30" s="14" t="s">
        <v>246</v>
      </c>
      <c r="M30" s="14" t="s">
        <v>246</v>
      </c>
      <c r="N30" s="14" t="s">
        <v>246</v>
      </c>
      <c r="O30" s="14" t="s">
        <v>246</v>
      </c>
      <c r="P30" s="14" t="s">
        <v>246</v>
      </c>
      <c r="Q30" s="14" t="s">
        <v>246</v>
      </c>
      <c r="R30" s="14" t="s">
        <v>207</v>
      </c>
      <c r="S30" s="14" t="s">
        <v>207</v>
      </c>
      <c r="T30" s="14" t="s">
        <v>207</v>
      </c>
      <c r="U30" s="14" t="s">
        <v>246</v>
      </c>
      <c r="V30" s="14" t="s">
        <v>246</v>
      </c>
      <c r="W30" s="18" t="s">
        <v>7</v>
      </c>
      <c r="X30" s="28" t="s">
        <v>299</v>
      </c>
      <c r="Y30" s="18" t="s">
        <v>316</v>
      </c>
      <c r="Z30" s="28" t="s">
        <v>218</v>
      </c>
      <c r="AA30" s="28" t="s">
        <v>292</v>
      </c>
    </row>
    <row r="31" spans="1:27" ht="35" customHeight="1">
      <c r="A31" s="14">
        <v>29</v>
      </c>
      <c r="B31" s="18" t="s">
        <v>149</v>
      </c>
      <c r="C31" s="14" t="s">
        <v>246</v>
      </c>
      <c r="D31" s="14" t="s">
        <v>246</v>
      </c>
      <c r="E31" s="14" t="s">
        <v>246</v>
      </c>
      <c r="F31" s="14" t="s">
        <v>246</v>
      </c>
      <c r="G31" s="14" t="s">
        <v>246</v>
      </c>
      <c r="H31" s="14" t="s">
        <v>246</v>
      </c>
      <c r="I31" s="14" t="s">
        <v>246</v>
      </c>
      <c r="J31" s="14" t="s">
        <v>246</v>
      </c>
      <c r="K31" s="14" t="s">
        <v>246</v>
      </c>
      <c r="L31" s="14" t="s">
        <v>246</v>
      </c>
      <c r="M31" s="14" t="s">
        <v>246</v>
      </c>
      <c r="N31" s="14" t="s">
        <v>246</v>
      </c>
      <c r="O31" s="14" t="s">
        <v>246</v>
      </c>
      <c r="P31" s="14" t="s">
        <v>246</v>
      </c>
      <c r="Q31" s="14" t="s">
        <v>246</v>
      </c>
      <c r="R31" s="14" t="s">
        <v>246</v>
      </c>
      <c r="S31" s="14" t="s">
        <v>246</v>
      </c>
      <c r="T31" s="14" t="s">
        <v>246</v>
      </c>
      <c r="U31" s="14" t="s">
        <v>207</v>
      </c>
      <c r="V31" s="14" t="s">
        <v>246</v>
      </c>
      <c r="W31" s="18" t="s">
        <v>267</v>
      </c>
      <c r="X31" s="28" t="s">
        <v>295</v>
      </c>
      <c r="Y31" s="18" t="s">
        <v>203</v>
      </c>
      <c r="Z31" s="28" t="s">
        <v>58</v>
      </c>
      <c r="AA31" s="28" t="s">
        <v>206</v>
      </c>
    </row>
    <row r="32" spans="1:27" ht="35" customHeight="1">
      <c r="A32" s="14">
        <v>30</v>
      </c>
      <c r="B32" s="18" t="s">
        <v>22</v>
      </c>
      <c r="C32" s="14" t="s">
        <v>246</v>
      </c>
      <c r="D32" s="14" t="s">
        <v>246</v>
      </c>
      <c r="E32" s="14" t="s">
        <v>246</v>
      </c>
      <c r="F32" s="14" t="s">
        <v>246</v>
      </c>
      <c r="G32" s="14" t="s">
        <v>246</v>
      </c>
      <c r="H32" s="14" t="s">
        <v>246</v>
      </c>
      <c r="I32" s="14" t="s">
        <v>246</v>
      </c>
      <c r="J32" s="14" t="s">
        <v>246</v>
      </c>
      <c r="K32" s="14" t="s">
        <v>246</v>
      </c>
      <c r="L32" s="14" t="s">
        <v>246</v>
      </c>
      <c r="M32" s="14" t="s">
        <v>246</v>
      </c>
      <c r="N32" s="14" t="s">
        <v>246</v>
      </c>
      <c r="O32" s="14" t="s">
        <v>246</v>
      </c>
      <c r="P32" s="14" t="s">
        <v>246</v>
      </c>
      <c r="Q32" s="14" t="s">
        <v>246</v>
      </c>
      <c r="R32" s="14" t="s">
        <v>246</v>
      </c>
      <c r="S32" s="14" t="s">
        <v>246</v>
      </c>
      <c r="T32" s="14" t="s">
        <v>246</v>
      </c>
      <c r="U32" s="14" t="s">
        <v>207</v>
      </c>
      <c r="V32" s="14" t="s">
        <v>207</v>
      </c>
      <c r="W32" s="18" t="s">
        <v>258</v>
      </c>
      <c r="X32" s="28" t="s">
        <v>220</v>
      </c>
      <c r="Y32" s="18" t="s">
        <v>343</v>
      </c>
      <c r="Z32" s="28" t="s">
        <v>58</v>
      </c>
      <c r="AA32" s="28" t="s">
        <v>351</v>
      </c>
    </row>
    <row r="33" spans="1:27" ht="35" customHeight="1">
      <c r="A33" s="14">
        <v>31</v>
      </c>
      <c r="B33" s="18" t="s">
        <v>150</v>
      </c>
      <c r="C33" s="26" t="s">
        <v>207</v>
      </c>
      <c r="D33" s="28" t="s">
        <v>207</v>
      </c>
      <c r="E33" s="28" t="s">
        <v>207</v>
      </c>
      <c r="F33" s="26" t="s">
        <v>207</v>
      </c>
      <c r="G33" s="26" t="s">
        <v>207</v>
      </c>
      <c r="H33" s="14" t="s">
        <v>207</v>
      </c>
      <c r="I33" s="14" t="s">
        <v>207</v>
      </c>
      <c r="J33" s="14" t="s">
        <v>207</v>
      </c>
      <c r="K33" s="14" t="s">
        <v>207</v>
      </c>
      <c r="L33" s="14" t="s">
        <v>207</v>
      </c>
      <c r="M33" s="14" t="s">
        <v>207</v>
      </c>
      <c r="N33" s="14" t="s">
        <v>207</v>
      </c>
      <c r="O33" s="14" t="s">
        <v>207</v>
      </c>
      <c r="P33" s="14" t="s">
        <v>207</v>
      </c>
      <c r="Q33" s="14" t="s">
        <v>207</v>
      </c>
      <c r="R33" s="14" t="s">
        <v>207</v>
      </c>
      <c r="S33" s="14" t="s">
        <v>207</v>
      </c>
      <c r="T33" s="14" t="s">
        <v>207</v>
      </c>
      <c r="U33" s="26" t="s">
        <v>207</v>
      </c>
      <c r="V33" s="26" t="s">
        <v>207</v>
      </c>
      <c r="W33" s="18" t="s">
        <v>213</v>
      </c>
      <c r="X33" s="49" t="s">
        <v>295</v>
      </c>
      <c r="Y33" s="18" t="s">
        <v>221</v>
      </c>
      <c r="Z33" s="28" t="s">
        <v>58</v>
      </c>
      <c r="AA33" s="28" t="s">
        <v>194</v>
      </c>
    </row>
    <row r="34" spans="1:27" ht="35" customHeight="1">
      <c r="A34" s="14">
        <v>32</v>
      </c>
      <c r="B34" s="18" t="s">
        <v>152</v>
      </c>
      <c r="C34" s="26" t="s">
        <v>246</v>
      </c>
      <c r="D34" s="26" t="s">
        <v>246</v>
      </c>
      <c r="E34" s="14" t="s">
        <v>246</v>
      </c>
      <c r="F34" s="26" t="s">
        <v>246</v>
      </c>
      <c r="G34" s="26" t="s">
        <v>246</v>
      </c>
      <c r="H34" s="26" t="s">
        <v>246</v>
      </c>
      <c r="I34" s="14" t="s">
        <v>246</v>
      </c>
      <c r="J34" s="26" t="s">
        <v>246</v>
      </c>
      <c r="K34" s="26" t="s">
        <v>246</v>
      </c>
      <c r="L34" s="26" t="s">
        <v>246</v>
      </c>
      <c r="M34" s="26" t="s">
        <v>246</v>
      </c>
      <c r="N34" s="26" t="s">
        <v>246</v>
      </c>
      <c r="O34" s="26" t="s">
        <v>246</v>
      </c>
      <c r="P34" s="26" t="s">
        <v>246</v>
      </c>
      <c r="Q34" s="26" t="s">
        <v>246</v>
      </c>
      <c r="R34" s="26" t="s">
        <v>207</v>
      </c>
      <c r="S34" s="26" t="s">
        <v>207</v>
      </c>
      <c r="T34" s="26" t="s">
        <v>207</v>
      </c>
      <c r="U34" s="26" t="s">
        <v>246</v>
      </c>
      <c r="V34" s="26" t="s">
        <v>246</v>
      </c>
      <c r="W34" s="18" t="s">
        <v>7</v>
      </c>
      <c r="X34" s="49" t="s">
        <v>155</v>
      </c>
      <c r="Y34" s="18" t="s">
        <v>344</v>
      </c>
      <c r="Z34" s="28" t="s">
        <v>18</v>
      </c>
      <c r="AA34" s="28" t="s">
        <v>53</v>
      </c>
    </row>
    <row r="35" spans="1:27" ht="35" customHeight="1">
      <c r="A35" s="14">
        <v>33</v>
      </c>
      <c r="B35" s="18" t="s">
        <v>153</v>
      </c>
      <c r="C35" s="26" t="s">
        <v>246</v>
      </c>
      <c r="D35" s="26" t="s">
        <v>246</v>
      </c>
      <c r="E35" s="14" t="s">
        <v>246</v>
      </c>
      <c r="F35" s="26" t="s">
        <v>246</v>
      </c>
      <c r="G35" s="14" t="s">
        <v>246</v>
      </c>
      <c r="H35" s="14" t="s">
        <v>246</v>
      </c>
      <c r="I35" s="14" t="s">
        <v>246</v>
      </c>
      <c r="J35" s="14" t="s">
        <v>246</v>
      </c>
      <c r="K35" s="14" t="s">
        <v>246</v>
      </c>
      <c r="L35" s="14" t="s">
        <v>207</v>
      </c>
      <c r="M35" s="14" t="s">
        <v>207</v>
      </c>
      <c r="N35" s="14" t="s">
        <v>207</v>
      </c>
      <c r="O35" s="14" t="s">
        <v>207</v>
      </c>
      <c r="P35" s="14" t="s">
        <v>207</v>
      </c>
      <c r="Q35" s="14" t="s">
        <v>207</v>
      </c>
      <c r="R35" s="14" t="s">
        <v>207</v>
      </c>
      <c r="S35" s="14" t="s">
        <v>207</v>
      </c>
      <c r="T35" s="14" t="s">
        <v>207</v>
      </c>
      <c r="U35" s="14" t="s">
        <v>207</v>
      </c>
      <c r="V35" s="14" t="s">
        <v>207</v>
      </c>
      <c r="W35" s="45" t="s">
        <v>232</v>
      </c>
      <c r="X35" s="28" t="s">
        <v>291</v>
      </c>
      <c r="Y35" s="18" t="s">
        <v>113</v>
      </c>
      <c r="Z35" s="28" t="s">
        <v>58</v>
      </c>
      <c r="AA35" s="28" t="s">
        <v>407</v>
      </c>
    </row>
    <row r="36" spans="1:27" ht="35" customHeight="1">
      <c r="A36" s="14">
        <v>34</v>
      </c>
      <c r="B36" s="18" t="s">
        <v>157</v>
      </c>
      <c r="C36" s="14" t="s">
        <v>246</v>
      </c>
      <c r="D36" s="26" t="s">
        <v>246</v>
      </c>
      <c r="E36" s="14" t="s">
        <v>246</v>
      </c>
      <c r="F36" s="14" t="s">
        <v>246</v>
      </c>
      <c r="G36" s="14" t="s">
        <v>246</v>
      </c>
      <c r="H36" s="14" t="s">
        <v>246</v>
      </c>
      <c r="I36" s="14" t="s">
        <v>246</v>
      </c>
      <c r="J36" s="14" t="s">
        <v>246</v>
      </c>
      <c r="K36" s="14" t="s">
        <v>246</v>
      </c>
      <c r="L36" s="14" t="s">
        <v>246</v>
      </c>
      <c r="M36" s="14" t="s">
        <v>246</v>
      </c>
      <c r="N36" s="14" t="s">
        <v>246</v>
      </c>
      <c r="O36" s="14" t="s">
        <v>246</v>
      </c>
      <c r="P36" s="14" t="s">
        <v>246</v>
      </c>
      <c r="Q36" s="14" t="s">
        <v>246</v>
      </c>
      <c r="R36" s="14" t="s">
        <v>246</v>
      </c>
      <c r="S36" s="14" t="s">
        <v>246</v>
      </c>
      <c r="T36" s="14" t="s">
        <v>246</v>
      </c>
      <c r="U36" s="14" t="s">
        <v>207</v>
      </c>
      <c r="V36" s="14" t="s">
        <v>207</v>
      </c>
      <c r="W36" s="18" t="s">
        <v>258</v>
      </c>
      <c r="X36" s="28" t="s">
        <v>302</v>
      </c>
      <c r="Y36" s="18" t="s">
        <v>346</v>
      </c>
      <c r="Z36" s="28" t="s">
        <v>218</v>
      </c>
      <c r="AA36" s="28" t="s">
        <v>352</v>
      </c>
    </row>
    <row r="37" spans="1:27" ht="35" customHeight="1">
      <c r="A37" s="14">
        <v>35</v>
      </c>
      <c r="B37" s="18" t="s">
        <v>159</v>
      </c>
      <c r="C37" s="14" t="s">
        <v>246</v>
      </c>
      <c r="D37" s="14" t="s">
        <v>246</v>
      </c>
      <c r="E37" s="14" t="s">
        <v>246</v>
      </c>
      <c r="F37" s="26" t="s">
        <v>207</v>
      </c>
      <c r="G37" s="26" t="s">
        <v>207</v>
      </c>
      <c r="H37" s="14" t="s">
        <v>246</v>
      </c>
      <c r="I37" s="14" t="s">
        <v>207</v>
      </c>
      <c r="J37" s="14" t="s">
        <v>246</v>
      </c>
      <c r="K37" s="14" t="s">
        <v>246</v>
      </c>
      <c r="L37" s="14" t="s">
        <v>207</v>
      </c>
      <c r="M37" s="14" t="s">
        <v>207</v>
      </c>
      <c r="N37" s="14" t="s">
        <v>207</v>
      </c>
      <c r="O37" s="14" t="s">
        <v>207</v>
      </c>
      <c r="P37" s="14" t="s">
        <v>207</v>
      </c>
      <c r="Q37" s="14" t="s">
        <v>207</v>
      </c>
      <c r="R37" s="26" t="s">
        <v>207</v>
      </c>
      <c r="S37" s="26" t="s">
        <v>207</v>
      </c>
      <c r="T37" s="26" t="s">
        <v>207</v>
      </c>
      <c r="U37" s="26" t="s">
        <v>207</v>
      </c>
      <c r="V37" s="26" t="s">
        <v>207</v>
      </c>
      <c r="W37" s="45" t="s">
        <v>268</v>
      </c>
      <c r="X37" s="49" t="s">
        <v>155</v>
      </c>
      <c r="Y37" s="18" t="s">
        <v>171</v>
      </c>
      <c r="Z37" s="28" t="s">
        <v>58</v>
      </c>
      <c r="AA37" s="28" t="s">
        <v>314</v>
      </c>
    </row>
    <row r="38" spans="1:27" ht="35" customHeight="1">
      <c r="A38" s="14">
        <v>36</v>
      </c>
      <c r="B38" s="18" t="s">
        <v>161</v>
      </c>
      <c r="C38" s="14" t="s">
        <v>246</v>
      </c>
      <c r="D38" s="26" t="s">
        <v>246</v>
      </c>
      <c r="E38" s="14" t="s">
        <v>246</v>
      </c>
      <c r="F38" s="14" t="s">
        <v>246</v>
      </c>
      <c r="G38" s="14" t="s">
        <v>246</v>
      </c>
      <c r="H38" s="14" t="s">
        <v>246</v>
      </c>
      <c r="I38" s="14" t="s">
        <v>246</v>
      </c>
      <c r="J38" s="14" t="s">
        <v>246</v>
      </c>
      <c r="K38" s="14" t="s">
        <v>246</v>
      </c>
      <c r="L38" s="14" t="s">
        <v>207</v>
      </c>
      <c r="M38" s="14" t="s">
        <v>207</v>
      </c>
      <c r="N38" s="14" t="s">
        <v>207</v>
      </c>
      <c r="O38" s="14" t="s">
        <v>207</v>
      </c>
      <c r="P38" s="14" t="s">
        <v>207</v>
      </c>
      <c r="Q38" s="14" t="s">
        <v>207</v>
      </c>
      <c r="R38" s="14" t="s">
        <v>207</v>
      </c>
      <c r="S38" s="14" t="s">
        <v>207</v>
      </c>
      <c r="T38" s="14" t="s">
        <v>207</v>
      </c>
      <c r="U38" s="26" t="s">
        <v>207</v>
      </c>
      <c r="V38" s="26" t="s">
        <v>207</v>
      </c>
      <c r="W38" s="45" t="s">
        <v>232</v>
      </c>
      <c r="X38" s="49" t="s">
        <v>214</v>
      </c>
      <c r="Y38" s="18" t="s">
        <v>32</v>
      </c>
      <c r="Z38" s="28" t="s">
        <v>58</v>
      </c>
      <c r="AA38" s="28" t="s">
        <v>370</v>
      </c>
    </row>
    <row r="39" spans="1:27" ht="35" customHeight="1">
      <c r="A39" s="14">
        <v>37</v>
      </c>
      <c r="B39" s="17" t="s">
        <v>162</v>
      </c>
      <c r="C39" s="14" t="s">
        <v>207</v>
      </c>
      <c r="D39" s="28" t="s">
        <v>207</v>
      </c>
      <c r="E39" s="28" t="s">
        <v>207</v>
      </c>
      <c r="F39" s="14" t="s">
        <v>207</v>
      </c>
      <c r="G39" s="14" t="s">
        <v>207</v>
      </c>
      <c r="H39" s="14" t="s">
        <v>207</v>
      </c>
      <c r="I39" s="14" t="s">
        <v>207</v>
      </c>
      <c r="J39" s="14" t="s">
        <v>207</v>
      </c>
      <c r="K39" s="14" t="s">
        <v>207</v>
      </c>
      <c r="L39" s="14" t="s">
        <v>207</v>
      </c>
      <c r="M39" s="14" t="s">
        <v>207</v>
      </c>
      <c r="N39" s="14" t="s">
        <v>207</v>
      </c>
      <c r="O39" s="14" t="s">
        <v>207</v>
      </c>
      <c r="P39" s="14" t="s">
        <v>207</v>
      </c>
      <c r="Q39" s="14" t="s">
        <v>207</v>
      </c>
      <c r="R39" s="14" t="s">
        <v>207</v>
      </c>
      <c r="S39" s="14" t="s">
        <v>207</v>
      </c>
      <c r="T39" s="14" t="s">
        <v>207</v>
      </c>
      <c r="U39" s="14" t="s">
        <v>207</v>
      </c>
      <c r="V39" s="14" t="s">
        <v>207</v>
      </c>
      <c r="W39" s="18" t="s">
        <v>213</v>
      </c>
      <c r="X39" s="49" t="s">
        <v>198</v>
      </c>
      <c r="Y39" s="18" t="s">
        <v>49</v>
      </c>
      <c r="Z39" s="28" t="s">
        <v>58</v>
      </c>
      <c r="AA39" s="28" t="s">
        <v>55</v>
      </c>
    </row>
    <row r="40" spans="1:27" ht="35" customHeight="1">
      <c r="A40" s="14">
        <v>38</v>
      </c>
      <c r="B40" s="17" t="s">
        <v>164</v>
      </c>
      <c r="C40" s="14" t="s">
        <v>207</v>
      </c>
      <c r="D40" s="28" t="s">
        <v>207</v>
      </c>
      <c r="E40" s="28" t="s">
        <v>207</v>
      </c>
      <c r="F40" s="14" t="s">
        <v>207</v>
      </c>
      <c r="G40" s="14" t="s">
        <v>207</v>
      </c>
      <c r="H40" s="14" t="s">
        <v>207</v>
      </c>
      <c r="I40" s="14" t="s">
        <v>207</v>
      </c>
      <c r="J40" s="14" t="s">
        <v>207</v>
      </c>
      <c r="K40" s="14" t="s">
        <v>207</v>
      </c>
      <c r="L40" s="14" t="s">
        <v>207</v>
      </c>
      <c r="M40" s="14" t="s">
        <v>207</v>
      </c>
      <c r="N40" s="14" t="s">
        <v>207</v>
      </c>
      <c r="O40" s="14" t="s">
        <v>207</v>
      </c>
      <c r="P40" s="14" t="s">
        <v>207</v>
      </c>
      <c r="Q40" s="14" t="s">
        <v>207</v>
      </c>
      <c r="R40" s="26" t="s">
        <v>207</v>
      </c>
      <c r="S40" s="26" t="s">
        <v>207</v>
      </c>
      <c r="T40" s="26" t="s">
        <v>207</v>
      </c>
      <c r="U40" s="14" t="s">
        <v>207</v>
      </c>
      <c r="V40" s="14" t="s">
        <v>207</v>
      </c>
      <c r="W40" s="18" t="s">
        <v>213</v>
      </c>
      <c r="X40" s="49" t="s">
        <v>303</v>
      </c>
      <c r="Y40" s="18" t="s">
        <v>349</v>
      </c>
      <c r="Z40" s="28" t="s">
        <v>58</v>
      </c>
      <c r="AA40" s="28" t="s">
        <v>55</v>
      </c>
    </row>
    <row r="41" spans="1:27" ht="35" customHeight="1">
      <c r="A41" s="14">
        <v>39</v>
      </c>
      <c r="B41" s="17" t="s">
        <v>241</v>
      </c>
      <c r="C41" s="14" t="s">
        <v>246</v>
      </c>
      <c r="D41" s="14" t="s">
        <v>246</v>
      </c>
      <c r="E41" s="14" t="s">
        <v>246</v>
      </c>
      <c r="F41" s="14" t="s">
        <v>246</v>
      </c>
      <c r="G41" s="14" t="s">
        <v>246</v>
      </c>
      <c r="H41" s="14" t="s">
        <v>246</v>
      </c>
      <c r="I41" s="14" t="s">
        <v>246</v>
      </c>
      <c r="J41" s="14" t="s">
        <v>246</v>
      </c>
      <c r="K41" s="14" t="s">
        <v>246</v>
      </c>
      <c r="L41" s="14" t="s">
        <v>207</v>
      </c>
      <c r="M41" s="14" t="s">
        <v>207</v>
      </c>
      <c r="N41" s="14" t="s">
        <v>207</v>
      </c>
      <c r="O41" s="14" t="s">
        <v>207</v>
      </c>
      <c r="P41" s="14" t="s">
        <v>207</v>
      </c>
      <c r="Q41" s="14" t="s">
        <v>207</v>
      </c>
      <c r="R41" s="26" t="s">
        <v>207</v>
      </c>
      <c r="S41" s="26" t="s">
        <v>207</v>
      </c>
      <c r="T41" s="26" t="s">
        <v>207</v>
      </c>
      <c r="U41" s="14" t="s">
        <v>207</v>
      </c>
      <c r="V41" s="14" t="s">
        <v>207</v>
      </c>
      <c r="W41" s="45" t="s">
        <v>232</v>
      </c>
      <c r="X41" s="49" t="s">
        <v>305</v>
      </c>
      <c r="Y41" s="18" t="s">
        <v>77</v>
      </c>
      <c r="Z41" s="28" t="s">
        <v>58</v>
      </c>
      <c r="AA41" s="28" t="s">
        <v>368</v>
      </c>
    </row>
    <row r="42" spans="1:27" ht="35" customHeight="1">
      <c r="A42" s="14">
        <v>40</v>
      </c>
      <c r="B42" s="18" t="s">
        <v>435</v>
      </c>
      <c r="C42" s="14" t="s">
        <v>246</v>
      </c>
      <c r="D42" s="14" t="s">
        <v>246</v>
      </c>
      <c r="E42" s="14" t="s">
        <v>246</v>
      </c>
      <c r="F42" s="14" t="s">
        <v>246</v>
      </c>
      <c r="G42" s="14" t="s">
        <v>246</v>
      </c>
      <c r="H42" s="14" t="s">
        <v>246</v>
      </c>
      <c r="I42" s="14" t="s">
        <v>246</v>
      </c>
      <c r="J42" s="14" t="s">
        <v>246</v>
      </c>
      <c r="K42" s="14" t="s">
        <v>246</v>
      </c>
      <c r="L42" s="14" t="s">
        <v>207</v>
      </c>
      <c r="M42" s="14" t="s">
        <v>207</v>
      </c>
      <c r="N42" s="14" t="s">
        <v>207</v>
      </c>
      <c r="O42" s="14" t="s">
        <v>207</v>
      </c>
      <c r="P42" s="14" t="s">
        <v>207</v>
      </c>
      <c r="Q42" s="14" t="s">
        <v>207</v>
      </c>
      <c r="R42" s="26" t="s">
        <v>207</v>
      </c>
      <c r="S42" s="26" t="s">
        <v>207</v>
      </c>
      <c r="T42" s="26" t="s">
        <v>207</v>
      </c>
      <c r="U42" s="14" t="s">
        <v>207</v>
      </c>
      <c r="V42" s="14" t="s">
        <v>207</v>
      </c>
      <c r="W42" s="45" t="s">
        <v>232</v>
      </c>
      <c r="X42" s="49" t="s">
        <v>306</v>
      </c>
      <c r="Y42" s="18" t="s">
        <v>350</v>
      </c>
      <c r="Z42" s="28" t="s">
        <v>58</v>
      </c>
      <c r="AA42" s="28" t="s">
        <v>368</v>
      </c>
    </row>
    <row r="43" spans="1:27" ht="35" customHeight="1">
      <c r="A43" s="14">
        <v>41</v>
      </c>
      <c r="B43" s="18" t="s">
        <v>169</v>
      </c>
      <c r="C43" s="14" t="s">
        <v>246</v>
      </c>
      <c r="D43" s="14" t="s">
        <v>246</v>
      </c>
      <c r="E43" s="14" t="s">
        <v>246</v>
      </c>
      <c r="F43" s="14" t="s">
        <v>246</v>
      </c>
      <c r="G43" s="14" t="s">
        <v>246</v>
      </c>
      <c r="H43" s="14" t="s">
        <v>246</v>
      </c>
      <c r="I43" s="14" t="s">
        <v>246</v>
      </c>
      <c r="J43" s="14" t="s">
        <v>246</v>
      </c>
      <c r="K43" s="14" t="s">
        <v>246</v>
      </c>
      <c r="L43" s="14" t="s">
        <v>207</v>
      </c>
      <c r="M43" s="14" t="s">
        <v>207</v>
      </c>
      <c r="N43" s="14" t="s">
        <v>207</v>
      </c>
      <c r="O43" s="14" t="s">
        <v>207</v>
      </c>
      <c r="P43" s="14" t="s">
        <v>207</v>
      </c>
      <c r="Q43" s="14" t="s">
        <v>207</v>
      </c>
      <c r="R43" s="14" t="s">
        <v>207</v>
      </c>
      <c r="S43" s="14" t="s">
        <v>207</v>
      </c>
      <c r="T43" s="14" t="s">
        <v>207</v>
      </c>
      <c r="U43" s="14" t="s">
        <v>207</v>
      </c>
      <c r="V43" s="14" t="s">
        <v>207</v>
      </c>
      <c r="W43" s="45" t="s">
        <v>232</v>
      </c>
      <c r="X43" s="49" t="s">
        <v>214</v>
      </c>
      <c r="Y43" s="18" t="s">
        <v>353</v>
      </c>
      <c r="Z43" s="28" t="s">
        <v>18</v>
      </c>
      <c r="AA43" s="28" t="s">
        <v>229</v>
      </c>
    </row>
    <row r="44" spans="1:27" ht="35" customHeight="1">
      <c r="A44" s="14">
        <v>42</v>
      </c>
      <c r="B44" s="18" t="s">
        <v>72</v>
      </c>
      <c r="C44" s="14" t="s">
        <v>207</v>
      </c>
      <c r="D44" s="28" t="s">
        <v>207</v>
      </c>
      <c r="E44" s="28" t="s">
        <v>207</v>
      </c>
      <c r="F44" s="14" t="s">
        <v>246</v>
      </c>
      <c r="G44" s="14" t="s">
        <v>207</v>
      </c>
      <c r="H44" s="14" t="s">
        <v>246</v>
      </c>
      <c r="I44" s="14" t="s">
        <v>207</v>
      </c>
      <c r="J44" s="14" t="s">
        <v>246</v>
      </c>
      <c r="K44" s="14" t="s">
        <v>207</v>
      </c>
      <c r="L44" s="14" t="s">
        <v>207</v>
      </c>
      <c r="M44" s="14" t="s">
        <v>207</v>
      </c>
      <c r="N44" s="14" t="s">
        <v>207</v>
      </c>
      <c r="O44" s="14" t="s">
        <v>207</v>
      </c>
      <c r="P44" s="14" t="s">
        <v>207</v>
      </c>
      <c r="Q44" s="14" t="s">
        <v>207</v>
      </c>
      <c r="R44" s="14" t="s">
        <v>207</v>
      </c>
      <c r="S44" s="14" t="s">
        <v>207</v>
      </c>
      <c r="T44" s="14" t="s">
        <v>207</v>
      </c>
      <c r="U44" s="14" t="s">
        <v>207</v>
      </c>
      <c r="V44" s="14" t="s">
        <v>207</v>
      </c>
      <c r="W44" s="18" t="s">
        <v>269</v>
      </c>
      <c r="X44" s="49" t="s">
        <v>286</v>
      </c>
      <c r="Y44" s="18" t="s">
        <v>354</v>
      </c>
      <c r="Z44" s="28" t="s">
        <v>18</v>
      </c>
      <c r="AA44" s="28" t="s">
        <v>215</v>
      </c>
    </row>
    <row r="45" spans="1:27" ht="35" customHeight="1">
      <c r="A45" s="14">
        <v>43</v>
      </c>
      <c r="B45" s="17" t="s">
        <v>98</v>
      </c>
      <c r="C45" s="14" t="s">
        <v>207</v>
      </c>
      <c r="D45" s="28" t="s">
        <v>207</v>
      </c>
      <c r="E45" s="28" t="s">
        <v>207</v>
      </c>
      <c r="F45" s="14" t="s">
        <v>207</v>
      </c>
      <c r="G45" s="14" t="s">
        <v>207</v>
      </c>
      <c r="H45" s="14" t="s">
        <v>207</v>
      </c>
      <c r="I45" s="14" t="s">
        <v>207</v>
      </c>
      <c r="J45" s="14" t="s">
        <v>207</v>
      </c>
      <c r="K45" s="14" t="s">
        <v>207</v>
      </c>
      <c r="L45" s="14" t="s">
        <v>207</v>
      </c>
      <c r="M45" s="14" t="s">
        <v>207</v>
      </c>
      <c r="N45" s="14" t="s">
        <v>207</v>
      </c>
      <c r="O45" s="14" t="s">
        <v>207</v>
      </c>
      <c r="P45" s="14" t="s">
        <v>207</v>
      </c>
      <c r="Q45" s="14" t="s">
        <v>207</v>
      </c>
      <c r="R45" s="14" t="s">
        <v>207</v>
      </c>
      <c r="S45" s="14" t="s">
        <v>207</v>
      </c>
      <c r="T45" s="14" t="s">
        <v>207</v>
      </c>
      <c r="U45" s="14" t="s">
        <v>207</v>
      </c>
      <c r="V45" s="14" t="s">
        <v>246</v>
      </c>
      <c r="W45" s="18" t="s">
        <v>270</v>
      </c>
      <c r="X45" s="49" t="s">
        <v>307</v>
      </c>
      <c r="Y45" s="18" t="s">
        <v>135</v>
      </c>
      <c r="Z45" s="28" t="s">
        <v>58</v>
      </c>
      <c r="AA45" s="28" t="s">
        <v>408</v>
      </c>
    </row>
    <row r="46" spans="1:27" ht="35" customHeight="1">
      <c r="A46" s="14">
        <v>44</v>
      </c>
      <c r="B46" s="18" t="s">
        <v>91</v>
      </c>
      <c r="C46" s="14" t="s">
        <v>207</v>
      </c>
      <c r="D46" s="14" t="s">
        <v>207</v>
      </c>
      <c r="E46" s="14" t="s">
        <v>207</v>
      </c>
      <c r="F46" s="14" t="s">
        <v>207</v>
      </c>
      <c r="G46" s="14" t="s">
        <v>207</v>
      </c>
      <c r="H46" s="14" t="s">
        <v>207</v>
      </c>
      <c r="I46" s="14" t="s">
        <v>207</v>
      </c>
      <c r="J46" s="14" t="s">
        <v>207</v>
      </c>
      <c r="K46" s="14" t="s">
        <v>246</v>
      </c>
      <c r="L46" s="14" t="s">
        <v>207</v>
      </c>
      <c r="M46" s="14" t="s">
        <v>207</v>
      </c>
      <c r="N46" s="14" t="s">
        <v>207</v>
      </c>
      <c r="O46" s="14" t="s">
        <v>207</v>
      </c>
      <c r="P46" s="14" t="s">
        <v>207</v>
      </c>
      <c r="Q46" s="14" t="s">
        <v>207</v>
      </c>
      <c r="R46" s="14" t="s">
        <v>207</v>
      </c>
      <c r="S46" s="14" t="s">
        <v>207</v>
      </c>
      <c r="T46" s="14" t="s">
        <v>207</v>
      </c>
      <c r="U46" s="14" t="s">
        <v>207</v>
      </c>
      <c r="V46" s="14" t="s">
        <v>207</v>
      </c>
      <c r="W46" s="45" t="s">
        <v>271</v>
      </c>
      <c r="X46" s="28" t="s">
        <v>212</v>
      </c>
      <c r="Y46" s="18" t="s">
        <v>355</v>
      </c>
      <c r="Z46" s="28" t="s">
        <v>58</v>
      </c>
      <c r="AA46" s="28" t="s">
        <v>240</v>
      </c>
    </row>
    <row r="47" spans="1:27" ht="35" customHeight="1">
      <c r="A47" s="14">
        <v>45</v>
      </c>
      <c r="B47" s="18" t="s">
        <v>154</v>
      </c>
      <c r="C47" s="14" t="s">
        <v>207</v>
      </c>
      <c r="D47" s="28" t="s">
        <v>207</v>
      </c>
      <c r="E47" s="28" t="s">
        <v>207</v>
      </c>
      <c r="F47" s="14" t="s">
        <v>207</v>
      </c>
      <c r="G47" s="14" t="s">
        <v>207</v>
      </c>
      <c r="H47" s="14" t="s">
        <v>207</v>
      </c>
      <c r="I47" s="14" t="s">
        <v>207</v>
      </c>
      <c r="J47" s="14" t="s">
        <v>207</v>
      </c>
      <c r="K47" s="14" t="s">
        <v>207</v>
      </c>
      <c r="L47" s="14" t="s">
        <v>207</v>
      </c>
      <c r="M47" s="14" t="s">
        <v>207</v>
      </c>
      <c r="N47" s="14" t="s">
        <v>207</v>
      </c>
      <c r="O47" s="14" t="s">
        <v>207</v>
      </c>
      <c r="P47" s="14" t="s">
        <v>207</v>
      </c>
      <c r="Q47" s="14" t="s">
        <v>207</v>
      </c>
      <c r="R47" s="14" t="s">
        <v>207</v>
      </c>
      <c r="S47" s="14" t="s">
        <v>207</v>
      </c>
      <c r="T47" s="14" t="s">
        <v>207</v>
      </c>
      <c r="U47" s="14" t="s">
        <v>207</v>
      </c>
      <c r="V47" s="14" t="s">
        <v>207</v>
      </c>
      <c r="W47" s="18" t="s">
        <v>213</v>
      </c>
      <c r="X47" s="49" t="s">
        <v>302</v>
      </c>
      <c r="Y47" s="18" t="s">
        <v>356</v>
      </c>
      <c r="Z47" s="28" t="s">
        <v>58</v>
      </c>
      <c r="AA47" s="28" t="s">
        <v>387</v>
      </c>
    </row>
    <row r="48" spans="1:27" ht="35" customHeight="1">
      <c r="A48" s="14">
        <v>46</v>
      </c>
      <c r="B48" s="17" t="s">
        <v>172</v>
      </c>
      <c r="C48" s="14" t="s">
        <v>246</v>
      </c>
      <c r="D48" s="14" t="s">
        <v>246</v>
      </c>
      <c r="E48" s="14" t="s">
        <v>246</v>
      </c>
      <c r="F48" s="14" t="s">
        <v>246</v>
      </c>
      <c r="G48" s="14" t="s">
        <v>246</v>
      </c>
      <c r="H48" s="14" t="s">
        <v>246</v>
      </c>
      <c r="I48" s="14" t="s">
        <v>246</v>
      </c>
      <c r="J48" s="14" t="s">
        <v>246</v>
      </c>
      <c r="K48" s="14" t="s">
        <v>246</v>
      </c>
      <c r="L48" s="14" t="s">
        <v>246</v>
      </c>
      <c r="M48" s="14" t="s">
        <v>246</v>
      </c>
      <c r="N48" s="14" t="s">
        <v>246</v>
      </c>
      <c r="O48" s="14" t="s">
        <v>246</v>
      </c>
      <c r="P48" s="14" t="s">
        <v>246</v>
      </c>
      <c r="Q48" s="14" t="s">
        <v>246</v>
      </c>
      <c r="R48" s="14" t="s">
        <v>246</v>
      </c>
      <c r="S48" s="14" t="s">
        <v>246</v>
      </c>
      <c r="T48" s="14" t="s">
        <v>246</v>
      </c>
      <c r="U48" s="14" t="s">
        <v>207</v>
      </c>
      <c r="V48" s="14" t="s">
        <v>207</v>
      </c>
      <c r="W48" s="18" t="s">
        <v>258</v>
      </c>
      <c r="X48" s="28" t="s">
        <v>288</v>
      </c>
      <c r="Y48" s="18" t="s">
        <v>357</v>
      </c>
      <c r="Z48" s="28" t="s">
        <v>58</v>
      </c>
      <c r="AA48" s="28" t="s">
        <v>48</v>
      </c>
    </row>
    <row r="49" spans="1:27" ht="35" customHeight="1">
      <c r="A49" s="14">
        <v>47</v>
      </c>
      <c r="B49" s="17" t="str">
        <v>（医）創健会　
松江記念病院</v>
      </c>
      <c r="C49" s="14" t="s">
        <v>207</v>
      </c>
      <c r="D49" s="28" t="s">
        <v>207</v>
      </c>
      <c r="E49" s="14" t="s">
        <v>246</v>
      </c>
      <c r="F49" s="14" t="s">
        <v>207</v>
      </c>
      <c r="G49" s="14" t="s">
        <v>207</v>
      </c>
      <c r="H49" s="14" t="s">
        <v>207</v>
      </c>
      <c r="I49" s="14" t="s">
        <v>207</v>
      </c>
      <c r="J49" s="14" t="s">
        <v>207</v>
      </c>
      <c r="K49" s="14" t="s">
        <v>207</v>
      </c>
      <c r="L49" s="14" t="s">
        <v>207</v>
      </c>
      <c r="M49" s="14" t="s">
        <v>207</v>
      </c>
      <c r="N49" s="14" t="s">
        <v>207</v>
      </c>
      <c r="O49" s="14" t="s">
        <v>207</v>
      </c>
      <c r="P49" s="14" t="s">
        <v>207</v>
      </c>
      <c r="Q49" s="14" t="s">
        <v>207</v>
      </c>
      <c r="R49" s="14" t="s">
        <v>207</v>
      </c>
      <c r="S49" s="14" t="s">
        <v>207</v>
      </c>
      <c r="T49" s="14" t="s">
        <v>207</v>
      </c>
      <c r="U49" s="14" t="s">
        <v>207</v>
      </c>
      <c r="V49" s="14" t="s">
        <v>246</v>
      </c>
      <c r="W49" s="45" t="s">
        <v>273</v>
      </c>
      <c r="X49" s="49" t="s">
        <v>139</v>
      </c>
      <c r="Y49" s="18" t="s">
        <v>358</v>
      </c>
      <c r="Z49" s="28" t="s">
        <v>58</v>
      </c>
      <c r="AA49" s="28" t="s">
        <v>409</v>
      </c>
    </row>
    <row r="50" spans="1:27" ht="35" customHeight="1">
      <c r="A50" s="14">
        <v>48</v>
      </c>
      <c r="B50" s="18" t="s">
        <v>174</v>
      </c>
      <c r="C50" s="14" t="s">
        <v>246</v>
      </c>
      <c r="D50" s="14" t="s">
        <v>246</v>
      </c>
      <c r="E50" s="14" t="s">
        <v>246</v>
      </c>
      <c r="F50" s="14" t="s">
        <v>246</v>
      </c>
      <c r="G50" s="14" t="s">
        <v>246</v>
      </c>
      <c r="H50" s="14" t="s">
        <v>246</v>
      </c>
      <c r="I50" s="14" t="s">
        <v>246</v>
      </c>
      <c r="J50" s="14" t="s">
        <v>246</v>
      </c>
      <c r="K50" s="14" t="s">
        <v>246</v>
      </c>
      <c r="L50" s="14" t="s">
        <v>246</v>
      </c>
      <c r="M50" s="14" t="s">
        <v>246</v>
      </c>
      <c r="N50" s="14" t="s">
        <v>246</v>
      </c>
      <c r="O50" s="14" t="s">
        <v>246</v>
      </c>
      <c r="P50" s="14" t="s">
        <v>246</v>
      </c>
      <c r="Q50" s="14" t="s">
        <v>246</v>
      </c>
      <c r="R50" s="14" t="s">
        <v>207</v>
      </c>
      <c r="S50" s="14" t="s">
        <v>207</v>
      </c>
      <c r="T50" s="14" t="s">
        <v>207</v>
      </c>
      <c r="U50" s="14" t="s">
        <v>207</v>
      </c>
      <c r="V50" s="14" t="s">
        <v>207</v>
      </c>
      <c r="W50" s="45" t="s">
        <v>260</v>
      </c>
      <c r="X50" s="28" t="s">
        <v>285</v>
      </c>
      <c r="Y50" s="18" t="s">
        <v>359</v>
      </c>
      <c r="Z50" s="28" t="s">
        <v>58</v>
      </c>
      <c r="AA50" s="28" t="s">
        <v>254</v>
      </c>
    </row>
    <row r="51" spans="1:27" ht="35" customHeight="1">
      <c r="A51" s="14">
        <v>49</v>
      </c>
      <c r="B51" s="17" t="s">
        <v>175</v>
      </c>
      <c r="C51" s="14" t="s">
        <v>207</v>
      </c>
      <c r="D51" s="28" t="s">
        <v>207</v>
      </c>
      <c r="E51" s="28" t="s">
        <v>207</v>
      </c>
      <c r="F51" s="14" t="s">
        <v>207</v>
      </c>
      <c r="G51" s="14" t="s">
        <v>207</v>
      </c>
      <c r="H51" s="14" t="s">
        <v>207</v>
      </c>
      <c r="I51" s="14" t="s">
        <v>207</v>
      </c>
      <c r="J51" s="14" t="s">
        <v>207</v>
      </c>
      <c r="K51" s="14" t="s">
        <v>207</v>
      </c>
      <c r="L51" s="14" t="s">
        <v>207</v>
      </c>
      <c r="M51" s="14" t="s">
        <v>207</v>
      </c>
      <c r="N51" s="14" t="s">
        <v>207</v>
      </c>
      <c r="O51" s="14" t="s">
        <v>207</v>
      </c>
      <c r="P51" s="14" t="s">
        <v>207</v>
      </c>
      <c r="Q51" s="14" t="s">
        <v>207</v>
      </c>
      <c r="R51" s="14" t="s">
        <v>207</v>
      </c>
      <c r="S51" s="14" t="s">
        <v>207</v>
      </c>
      <c r="T51" s="14" t="s">
        <v>207</v>
      </c>
      <c r="U51" s="14" t="s">
        <v>207</v>
      </c>
      <c r="V51" s="14" t="s">
        <v>207</v>
      </c>
      <c r="W51" s="18" t="s">
        <v>213</v>
      </c>
      <c r="X51" s="28" t="s">
        <v>306</v>
      </c>
      <c r="Y51" s="18" t="s">
        <v>360</v>
      </c>
      <c r="Z51" s="28" t="s">
        <v>18</v>
      </c>
      <c r="AA51" s="28" t="s">
        <v>219</v>
      </c>
    </row>
    <row r="52" spans="1:27" ht="35" customHeight="1">
      <c r="A52" s="14">
        <v>50</v>
      </c>
      <c r="B52" s="17" t="s">
        <v>173</v>
      </c>
      <c r="C52" s="14" t="s">
        <v>246</v>
      </c>
      <c r="D52" s="14" t="s">
        <v>246</v>
      </c>
      <c r="E52" s="14" t="s">
        <v>246</v>
      </c>
      <c r="F52" s="14" t="s">
        <v>246</v>
      </c>
      <c r="G52" s="14" t="s">
        <v>246</v>
      </c>
      <c r="H52" s="14" t="s">
        <v>246</v>
      </c>
      <c r="I52" s="14" t="s">
        <v>246</v>
      </c>
      <c r="J52" s="14" t="s">
        <v>246</v>
      </c>
      <c r="K52" s="14" t="s">
        <v>246</v>
      </c>
      <c r="L52" s="14" t="s">
        <v>246</v>
      </c>
      <c r="M52" s="14" t="s">
        <v>246</v>
      </c>
      <c r="N52" s="14" t="s">
        <v>246</v>
      </c>
      <c r="O52" s="14" t="s">
        <v>246</v>
      </c>
      <c r="P52" s="14" t="s">
        <v>246</v>
      </c>
      <c r="Q52" s="14" t="s">
        <v>246</v>
      </c>
      <c r="R52" s="14" t="s">
        <v>246</v>
      </c>
      <c r="S52" s="14" t="s">
        <v>246</v>
      </c>
      <c r="T52" s="14" t="s">
        <v>246</v>
      </c>
      <c r="U52" s="14" t="s">
        <v>207</v>
      </c>
      <c r="V52" s="14" t="s">
        <v>246</v>
      </c>
      <c r="W52" s="18" t="s">
        <v>267</v>
      </c>
      <c r="X52" s="28" t="s">
        <v>212</v>
      </c>
      <c r="Y52" s="18" t="s">
        <v>332</v>
      </c>
      <c r="Z52" s="28" t="s">
        <v>58</v>
      </c>
      <c r="AA52" s="28" t="s">
        <v>101</v>
      </c>
    </row>
    <row r="53" spans="1:27" ht="35" customHeight="1">
      <c r="A53" s="14">
        <v>51</v>
      </c>
      <c r="B53" s="18" t="s">
        <v>176</v>
      </c>
      <c r="C53" s="14" t="s">
        <v>246</v>
      </c>
      <c r="D53" s="14" t="s">
        <v>246</v>
      </c>
      <c r="E53" s="14" t="s">
        <v>246</v>
      </c>
      <c r="F53" s="14" t="s">
        <v>246</v>
      </c>
      <c r="G53" s="14" t="s">
        <v>246</v>
      </c>
      <c r="H53" s="14" t="s">
        <v>246</v>
      </c>
      <c r="I53" s="14" t="s">
        <v>246</v>
      </c>
      <c r="J53" s="14" t="s">
        <v>246</v>
      </c>
      <c r="K53" s="14" t="s">
        <v>246</v>
      </c>
      <c r="L53" s="14" t="s">
        <v>207</v>
      </c>
      <c r="M53" s="14" t="s">
        <v>207</v>
      </c>
      <c r="N53" s="14" t="s">
        <v>207</v>
      </c>
      <c r="O53" s="14" t="s">
        <v>207</v>
      </c>
      <c r="P53" s="14" t="s">
        <v>207</v>
      </c>
      <c r="Q53" s="14" t="s">
        <v>207</v>
      </c>
      <c r="R53" s="14" t="s">
        <v>207</v>
      </c>
      <c r="S53" s="14" t="s">
        <v>207</v>
      </c>
      <c r="T53" s="14" t="s">
        <v>207</v>
      </c>
      <c r="U53" s="14" t="s">
        <v>207</v>
      </c>
      <c r="V53" s="14" t="s">
        <v>207</v>
      </c>
      <c r="W53" s="45" t="s">
        <v>232</v>
      </c>
      <c r="X53" s="49" t="s">
        <v>310</v>
      </c>
      <c r="Y53" s="18" t="s">
        <v>129</v>
      </c>
      <c r="Z53" s="28" t="s">
        <v>58</v>
      </c>
      <c r="AA53" s="28" t="s">
        <v>437</v>
      </c>
    </row>
    <row r="54" spans="1:27" ht="35" customHeight="1">
      <c r="A54" s="14">
        <v>52</v>
      </c>
      <c r="B54" s="18" t="s">
        <v>178</v>
      </c>
      <c r="C54" s="14" t="s">
        <v>246</v>
      </c>
      <c r="D54" s="14" t="s">
        <v>246</v>
      </c>
      <c r="E54" s="14" t="s">
        <v>246</v>
      </c>
      <c r="F54" s="14" t="s">
        <v>246</v>
      </c>
      <c r="G54" s="14" t="s">
        <v>246</v>
      </c>
      <c r="H54" s="14" t="s">
        <v>246</v>
      </c>
      <c r="I54" s="14" t="s">
        <v>246</v>
      </c>
      <c r="J54" s="14" t="s">
        <v>246</v>
      </c>
      <c r="K54" s="14" t="s">
        <v>246</v>
      </c>
      <c r="L54" s="14" t="s">
        <v>246</v>
      </c>
      <c r="M54" s="14" t="s">
        <v>246</v>
      </c>
      <c r="N54" s="14" t="s">
        <v>246</v>
      </c>
      <c r="O54" s="14" t="s">
        <v>246</v>
      </c>
      <c r="P54" s="14" t="s">
        <v>246</v>
      </c>
      <c r="Q54" s="14" t="s">
        <v>246</v>
      </c>
      <c r="R54" s="14" t="s">
        <v>246</v>
      </c>
      <c r="S54" s="14" t="s">
        <v>246</v>
      </c>
      <c r="T54" s="14" t="s">
        <v>246</v>
      </c>
      <c r="U54" s="14" t="s">
        <v>207</v>
      </c>
      <c r="V54" s="14" t="s">
        <v>246</v>
      </c>
      <c r="W54" s="18" t="s">
        <v>267</v>
      </c>
      <c r="X54" s="28" t="s">
        <v>89</v>
      </c>
      <c r="Y54" s="18" t="s">
        <v>179</v>
      </c>
      <c r="Z54" s="28" t="s">
        <v>58</v>
      </c>
      <c r="AA54" s="28" t="s">
        <v>410</v>
      </c>
    </row>
    <row r="55" spans="1:27" ht="35" customHeight="1">
      <c r="A55" s="14">
        <v>53</v>
      </c>
      <c r="B55" s="18" t="s">
        <v>272</v>
      </c>
      <c r="C55" s="14" t="s">
        <v>246</v>
      </c>
      <c r="D55" s="14" t="s">
        <v>246</v>
      </c>
      <c r="E55" s="14" t="s">
        <v>246</v>
      </c>
      <c r="F55" s="14" t="s">
        <v>246</v>
      </c>
      <c r="G55" s="14" t="s">
        <v>246</v>
      </c>
      <c r="H55" s="14" t="s">
        <v>246</v>
      </c>
      <c r="I55" s="14" t="s">
        <v>246</v>
      </c>
      <c r="J55" s="14" t="s">
        <v>246</v>
      </c>
      <c r="K55" s="14" t="s">
        <v>246</v>
      </c>
      <c r="L55" s="14" t="s">
        <v>246</v>
      </c>
      <c r="M55" s="14" t="s">
        <v>207</v>
      </c>
      <c r="N55" s="14" t="s">
        <v>207</v>
      </c>
      <c r="O55" s="14" t="s">
        <v>207</v>
      </c>
      <c r="P55" s="14" t="s">
        <v>207</v>
      </c>
      <c r="Q55" s="14" t="s">
        <v>207</v>
      </c>
      <c r="R55" s="26" t="s">
        <v>207</v>
      </c>
      <c r="S55" s="26" t="s">
        <v>207</v>
      </c>
      <c r="T55" s="26" t="s">
        <v>207</v>
      </c>
      <c r="U55" s="14" t="s">
        <v>246</v>
      </c>
      <c r="V55" s="14" t="s">
        <v>246</v>
      </c>
      <c r="W55" s="45" t="s">
        <v>262</v>
      </c>
      <c r="X55" s="49" t="s">
        <v>312</v>
      </c>
      <c r="Y55" s="18" t="s">
        <v>83</v>
      </c>
      <c r="Z55" s="28" t="s">
        <v>58</v>
      </c>
      <c r="AA55" s="28" t="s">
        <v>385</v>
      </c>
    </row>
    <row r="56" spans="1:27" ht="35" customHeight="1">
      <c r="A56" s="14">
        <v>54</v>
      </c>
      <c r="B56" s="17" t="s">
        <v>131</v>
      </c>
      <c r="C56" s="14" t="s">
        <v>246</v>
      </c>
      <c r="D56" s="14" t="s">
        <v>246</v>
      </c>
      <c r="E56" s="14" t="s">
        <v>246</v>
      </c>
      <c r="F56" s="14" t="s">
        <v>246</v>
      </c>
      <c r="G56" s="14" t="s">
        <v>246</v>
      </c>
      <c r="H56" s="14" t="s">
        <v>246</v>
      </c>
      <c r="I56" s="14" t="s">
        <v>246</v>
      </c>
      <c r="J56" s="14" t="s">
        <v>246</v>
      </c>
      <c r="K56" s="14" t="s">
        <v>246</v>
      </c>
      <c r="L56" s="14" t="s">
        <v>207</v>
      </c>
      <c r="M56" s="14" t="s">
        <v>207</v>
      </c>
      <c r="N56" s="14" t="s">
        <v>207</v>
      </c>
      <c r="O56" s="14" t="s">
        <v>207</v>
      </c>
      <c r="P56" s="14" t="s">
        <v>207</v>
      </c>
      <c r="Q56" s="14" t="s">
        <v>207</v>
      </c>
      <c r="R56" s="14" t="s">
        <v>207</v>
      </c>
      <c r="S56" s="14" t="s">
        <v>207</v>
      </c>
      <c r="T56" s="14" t="s">
        <v>207</v>
      </c>
      <c r="U56" s="14" t="s">
        <v>207</v>
      </c>
      <c r="V56" s="14" t="s">
        <v>207</v>
      </c>
      <c r="W56" s="45" t="s">
        <v>232</v>
      </c>
      <c r="X56" s="49" t="s">
        <v>313</v>
      </c>
      <c r="Y56" s="18" t="s">
        <v>362</v>
      </c>
      <c r="Z56" s="28" t="s">
        <v>18</v>
      </c>
      <c r="AA56" s="28" t="s">
        <v>411</v>
      </c>
    </row>
    <row r="57" spans="1:27" ht="35" customHeight="1">
      <c r="A57" s="14">
        <v>55</v>
      </c>
      <c r="B57" s="18" t="s">
        <v>180</v>
      </c>
      <c r="C57" s="14" t="s">
        <v>246</v>
      </c>
      <c r="D57" s="14" t="s">
        <v>246</v>
      </c>
      <c r="E57" s="14" t="s">
        <v>246</v>
      </c>
      <c r="F57" s="14" t="s">
        <v>246</v>
      </c>
      <c r="G57" s="14" t="s">
        <v>246</v>
      </c>
      <c r="H57" s="14" t="s">
        <v>246</v>
      </c>
      <c r="I57" s="14" t="s">
        <v>246</v>
      </c>
      <c r="J57" s="14" t="s">
        <v>246</v>
      </c>
      <c r="K57" s="14" t="s">
        <v>246</v>
      </c>
      <c r="L57" s="14" t="s">
        <v>246</v>
      </c>
      <c r="M57" s="14" t="s">
        <v>246</v>
      </c>
      <c r="N57" s="14" t="s">
        <v>246</v>
      </c>
      <c r="O57" s="14" t="s">
        <v>246</v>
      </c>
      <c r="P57" s="14" t="s">
        <v>246</v>
      </c>
      <c r="Q57" s="14" t="s">
        <v>246</v>
      </c>
      <c r="R57" s="26" t="s">
        <v>207</v>
      </c>
      <c r="S57" s="26" t="s">
        <v>207</v>
      </c>
      <c r="T57" s="14" t="s">
        <v>246</v>
      </c>
      <c r="U57" s="14" t="s">
        <v>246</v>
      </c>
      <c r="V57" s="14" t="s">
        <v>207</v>
      </c>
      <c r="W57" s="45" t="s">
        <v>274</v>
      </c>
      <c r="X57" s="49" t="s">
        <v>303</v>
      </c>
      <c r="Y57" s="18" t="s">
        <v>363</v>
      </c>
      <c r="Z57" s="28" t="s">
        <v>58</v>
      </c>
      <c r="AA57" s="28" t="s">
        <v>438</v>
      </c>
    </row>
    <row r="58" spans="1:27" ht="60" customHeight="1">
      <c r="A58" s="14">
        <v>56</v>
      </c>
      <c r="B58" s="17" t="s">
        <v>379</v>
      </c>
      <c r="C58" s="14" t="s">
        <v>207</v>
      </c>
      <c r="D58" s="14" t="s">
        <v>207</v>
      </c>
      <c r="E58" s="14" t="s">
        <v>207</v>
      </c>
      <c r="F58" s="14" t="s">
        <v>207</v>
      </c>
      <c r="G58" s="14" t="s">
        <v>207</v>
      </c>
      <c r="H58" s="14" t="s">
        <v>207</v>
      </c>
      <c r="I58" s="14" t="s">
        <v>207</v>
      </c>
      <c r="J58" s="14" t="s">
        <v>246</v>
      </c>
      <c r="K58" s="14" t="s">
        <v>207</v>
      </c>
      <c r="L58" s="14" t="s">
        <v>207</v>
      </c>
      <c r="M58" s="14" t="s">
        <v>207</v>
      </c>
      <c r="N58" s="14" t="s">
        <v>207</v>
      </c>
      <c r="O58" s="14" t="s">
        <v>207</v>
      </c>
      <c r="P58" s="14" t="s">
        <v>207</v>
      </c>
      <c r="Q58" s="14" t="s">
        <v>207</v>
      </c>
      <c r="R58" s="14" t="s">
        <v>207</v>
      </c>
      <c r="S58" s="14" t="s">
        <v>207</v>
      </c>
      <c r="T58" s="14" t="s">
        <v>207</v>
      </c>
      <c r="U58" s="14" t="s">
        <v>207</v>
      </c>
      <c r="V58" s="14" t="s">
        <v>246</v>
      </c>
      <c r="W58" s="45" t="s">
        <v>70</v>
      </c>
      <c r="X58" s="49" t="s">
        <v>151</v>
      </c>
      <c r="Y58" s="18" t="s">
        <v>234</v>
      </c>
      <c r="Z58" s="28" t="s">
        <v>58</v>
      </c>
      <c r="AA58" s="28" t="s">
        <v>170</v>
      </c>
    </row>
    <row r="59" spans="1:27" ht="35" customHeight="1">
      <c r="A59" s="14">
        <v>57</v>
      </c>
      <c r="B59" s="17" t="s">
        <v>79</v>
      </c>
      <c r="C59" s="14" t="s">
        <v>246</v>
      </c>
      <c r="D59" s="14" t="s">
        <v>246</v>
      </c>
      <c r="E59" s="14" t="s">
        <v>246</v>
      </c>
      <c r="F59" s="14" t="s">
        <v>246</v>
      </c>
      <c r="G59" s="14" t="s">
        <v>246</v>
      </c>
      <c r="H59" s="14" t="s">
        <v>246</v>
      </c>
      <c r="I59" s="14" t="s">
        <v>246</v>
      </c>
      <c r="J59" s="14" t="s">
        <v>246</v>
      </c>
      <c r="K59" s="14" t="s">
        <v>246</v>
      </c>
      <c r="L59" s="14" t="s">
        <v>246</v>
      </c>
      <c r="M59" s="14" t="s">
        <v>246</v>
      </c>
      <c r="N59" s="14" t="s">
        <v>246</v>
      </c>
      <c r="O59" s="14" t="s">
        <v>246</v>
      </c>
      <c r="P59" s="14" t="s">
        <v>246</v>
      </c>
      <c r="Q59" s="14" t="s">
        <v>246</v>
      </c>
      <c r="R59" s="14" t="s">
        <v>207</v>
      </c>
      <c r="S59" s="14" t="s">
        <v>207</v>
      </c>
      <c r="T59" s="14" t="s">
        <v>246</v>
      </c>
      <c r="U59" s="14" t="s">
        <v>207</v>
      </c>
      <c r="V59" s="14" t="s">
        <v>207</v>
      </c>
      <c r="W59" s="45" t="s">
        <v>275</v>
      </c>
      <c r="X59" s="49" t="s">
        <v>288</v>
      </c>
      <c r="Y59" s="18" t="s">
        <v>294</v>
      </c>
      <c r="Z59" s="28" t="s">
        <v>58</v>
      </c>
      <c r="AA59" s="28" t="s">
        <v>361</v>
      </c>
    </row>
    <row r="60" spans="1:27" ht="35" customHeight="1">
      <c r="A60" s="14">
        <v>58</v>
      </c>
      <c r="B60" s="17" t="s">
        <v>181</v>
      </c>
      <c r="C60" s="14" t="s">
        <v>207</v>
      </c>
      <c r="D60" s="14" t="s">
        <v>246</v>
      </c>
      <c r="E60" s="14" t="s">
        <v>246</v>
      </c>
      <c r="F60" s="14" t="s">
        <v>207</v>
      </c>
      <c r="G60" s="14" t="s">
        <v>207</v>
      </c>
      <c r="H60" s="14" t="s">
        <v>207</v>
      </c>
      <c r="I60" s="14" t="s">
        <v>207</v>
      </c>
      <c r="J60" s="14" t="s">
        <v>246</v>
      </c>
      <c r="K60" s="14" t="s">
        <v>207</v>
      </c>
      <c r="L60" s="14" t="s">
        <v>207</v>
      </c>
      <c r="M60" s="14" t="s">
        <v>207</v>
      </c>
      <c r="N60" s="14" t="s">
        <v>207</v>
      </c>
      <c r="O60" s="14" t="s">
        <v>207</v>
      </c>
      <c r="P60" s="14" t="s">
        <v>207</v>
      </c>
      <c r="Q60" s="14" t="s">
        <v>207</v>
      </c>
      <c r="R60" s="14" t="s">
        <v>207</v>
      </c>
      <c r="S60" s="14" t="s">
        <v>207</v>
      </c>
      <c r="T60" s="14" t="s">
        <v>207</v>
      </c>
      <c r="U60" s="14" t="s">
        <v>246</v>
      </c>
      <c r="V60" s="14" t="s">
        <v>246</v>
      </c>
      <c r="W60" s="45" t="s">
        <v>278</v>
      </c>
      <c r="X60" s="28" t="s">
        <v>139</v>
      </c>
      <c r="Y60" s="18" t="s">
        <v>364</v>
      </c>
      <c r="Z60" s="28" t="s">
        <v>18</v>
      </c>
      <c r="AA60" s="28" t="s">
        <v>283</v>
      </c>
    </row>
    <row r="61" spans="1:27" ht="35" customHeight="1">
      <c r="A61" s="14">
        <v>59</v>
      </c>
      <c r="B61" s="18" t="s">
        <v>183</v>
      </c>
      <c r="C61" s="14" t="s">
        <v>207</v>
      </c>
      <c r="D61" s="28" t="s">
        <v>207</v>
      </c>
      <c r="E61" s="28" t="s">
        <v>207</v>
      </c>
      <c r="F61" s="14" t="s">
        <v>207</v>
      </c>
      <c r="G61" s="14" t="s">
        <v>207</v>
      </c>
      <c r="H61" s="14" t="s">
        <v>207</v>
      </c>
      <c r="I61" s="14" t="s">
        <v>207</v>
      </c>
      <c r="J61" s="14" t="s">
        <v>207</v>
      </c>
      <c r="K61" s="14" t="s">
        <v>207</v>
      </c>
      <c r="L61" s="14" t="s">
        <v>207</v>
      </c>
      <c r="M61" s="14" t="s">
        <v>207</v>
      </c>
      <c r="N61" s="14" t="s">
        <v>207</v>
      </c>
      <c r="O61" s="14" t="s">
        <v>207</v>
      </c>
      <c r="P61" s="14" t="s">
        <v>207</v>
      </c>
      <c r="Q61" s="14" t="s">
        <v>207</v>
      </c>
      <c r="R61" s="14" t="s">
        <v>207</v>
      </c>
      <c r="S61" s="14" t="s">
        <v>207</v>
      </c>
      <c r="T61" s="14" t="s">
        <v>207</v>
      </c>
      <c r="U61" s="14" t="s">
        <v>207</v>
      </c>
      <c r="V61" s="14" t="s">
        <v>207</v>
      </c>
      <c r="W61" s="18" t="s">
        <v>213</v>
      </c>
      <c r="X61" s="49" t="s">
        <v>100</v>
      </c>
      <c r="Y61" s="18" t="s">
        <v>243</v>
      </c>
      <c r="Z61" s="55" t="s">
        <v>18</v>
      </c>
      <c r="AA61" s="28" t="s">
        <v>412</v>
      </c>
    </row>
    <row r="62" spans="1:27" ht="35" customHeight="1">
      <c r="A62" s="14">
        <v>60</v>
      </c>
      <c r="B62" s="18" t="s">
        <v>103</v>
      </c>
      <c r="C62" s="14" t="s">
        <v>246</v>
      </c>
      <c r="D62" s="28" t="s">
        <v>246</v>
      </c>
      <c r="E62" s="14" t="s">
        <v>246</v>
      </c>
      <c r="F62" s="14" t="s">
        <v>246</v>
      </c>
      <c r="G62" s="14" t="s">
        <v>246</v>
      </c>
      <c r="H62" s="14" t="s">
        <v>246</v>
      </c>
      <c r="I62" s="14" t="s">
        <v>246</v>
      </c>
      <c r="J62" s="14" t="s">
        <v>246</v>
      </c>
      <c r="K62" s="14" t="s">
        <v>246</v>
      </c>
      <c r="L62" s="14" t="s">
        <v>246</v>
      </c>
      <c r="M62" s="14" t="s">
        <v>246</v>
      </c>
      <c r="N62" s="14" t="s">
        <v>246</v>
      </c>
      <c r="O62" s="14" t="s">
        <v>246</v>
      </c>
      <c r="P62" s="14" t="s">
        <v>246</v>
      </c>
      <c r="Q62" s="14" t="s">
        <v>246</v>
      </c>
      <c r="R62" s="14" t="s">
        <v>246</v>
      </c>
      <c r="S62" s="14" t="s">
        <v>246</v>
      </c>
      <c r="T62" s="14" t="s">
        <v>246</v>
      </c>
      <c r="U62" s="14" t="s">
        <v>246</v>
      </c>
      <c r="V62" s="14" t="s">
        <v>207</v>
      </c>
      <c r="W62" s="45" t="s">
        <v>225</v>
      </c>
      <c r="X62" s="49" t="s">
        <v>238</v>
      </c>
      <c r="Y62" s="18" t="s">
        <v>367</v>
      </c>
      <c r="Z62" s="28" t="s">
        <v>166</v>
      </c>
      <c r="AA62" s="28" t="s">
        <v>414</v>
      </c>
    </row>
    <row r="63" spans="1:27" ht="35" customHeight="1">
      <c r="A63" s="14">
        <v>61</v>
      </c>
      <c r="B63" s="18" t="s">
        <v>185</v>
      </c>
      <c r="C63" s="14" t="s">
        <v>246</v>
      </c>
      <c r="D63" s="28" t="s">
        <v>246</v>
      </c>
      <c r="E63" s="14" t="s">
        <v>246</v>
      </c>
      <c r="F63" s="14" t="s">
        <v>246</v>
      </c>
      <c r="G63" s="14" t="s">
        <v>246</v>
      </c>
      <c r="H63" s="14" t="s">
        <v>246</v>
      </c>
      <c r="I63" s="14" t="s">
        <v>246</v>
      </c>
      <c r="J63" s="14" t="s">
        <v>246</v>
      </c>
      <c r="K63" s="14" t="s">
        <v>246</v>
      </c>
      <c r="L63" s="14" t="s">
        <v>246</v>
      </c>
      <c r="M63" s="14" t="s">
        <v>246</v>
      </c>
      <c r="N63" s="14" t="s">
        <v>246</v>
      </c>
      <c r="O63" s="14" t="s">
        <v>246</v>
      </c>
      <c r="P63" s="14" t="s">
        <v>246</v>
      </c>
      <c r="Q63" s="14" t="s">
        <v>246</v>
      </c>
      <c r="R63" s="14" t="s">
        <v>246</v>
      </c>
      <c r="S63" s="14" t="s">
        <v>246</v>
      </c>
      <c r="T63" s="14" t="s">
        <v>246</v>
      </c>
      <c r="U63" s="14" t="s">
        <v>246</v>
      </c>
      <c r="V63" s="14" t="s">
        <v>207</v>
      </c>
      <c r="W63" s="45" t="s">
        <v>225</v>
      </c>
      <c r="X63" s="52" t="s">
        <v>121</v>
      </c>
      <c r="Y63" s="18" t="s">
        <v>126</v>
      </c>
      <c r="Z63" s="28" t="s">
        <v>389</v>
      </c>
      <c r="AA63" s="28" t="s">
        <v>413</v>
      </c>
    </row>
    <row r="64" spans="1:27" ht="35" customHeight="1">
      <c r="A64" s="14">
        <v>62</v>
      </c>
      <c r="B64" s="18" t="s">
        <v>186</v>
      </c>
      <c r="C64" s="14" t="s">
        <v>246</v>
      </c>
      <c r="D64" s="28" t="s">
        <v>246</v>
      </c>
      <c r="E64" s="14" t="s">
        <v>246</v>
      </c>
      <c r="F64" s="14" t="s">
        <v>246</v>
      </c>
      <c r="G64" s="14" t="s">
        <v>246</v>
      </c>
      <c r="H64" s="14" t="s">
        <v>246</v>
      </c>
      <c r="I64" s="14" t="s">
        <v>246</v>
      </c>
      <c r="J64" s="14" t="s">
        <v>246</v>
      </c>
      <c r="K64" s="14" t="s">
        <v>246</v>
      </c>
      <c r="L64" s="14" t="s">
        <v>246</v>
      </c>
      <c r="M64" s="14" t="s">
        <v>246</v>
      </c>
      <c r="N64" s="14" t="s">
        <v>246</v>
      </c>
      <c r="O64" s="14" t="s">
        <v>246</v>
      </c>
      <c r="P64" s="14" t="s">
        <v>246</v>
      </c>
      <c r="Q64" s="14" t="s">
        <v>246</v>
      </c>
      <c r="R64" s="14" t="s">
        <v>246</v>
      </c>
      <c r="S64" s="14" t="s">
        <v>246</v>
      </c>
      <c r="T64" s="14" t="s">
        <v>246</v>
      </c>
      <c r="U64" s="14" t="s">
        <v>246</v>
      </c>
      <c r="V64" s="14" t="s">
        <v>207</v>
      </c>
      <c r="W64" s="45" t="s">
        <v>225</v>
      </c>
      <c r="X64" s="49" t="s">
        <v>118</v>
      </c>
      <c r="Y64" s="18" t="s">
        <v>369</v>
      </c>
      <c r="Z64" s="28" t="s">
        <v>342</v>
      </c>
      <c r="AA64" s="28" t="s">
        <v>415</v>
      </c>
    </row>
    <row r="65" spans="1:27" ht="35" customHeight="1">
      <c r="A65" s="14">
        <v>63</v>
      </c>
      <c r="B65" s="18" t="s">
        <v>158</v>
      </c>
      <c r="C65" s="14" t="s">
        <v>246</v>
      </c>
      <c r="D65" s="28" t="s">
        <v>246</v>
      </c>
      <c r="E65" s="14" t="s">
        <v>246</v>
      </c>
      <c r="F65" s="14" t="s">
        <v>246</v>
      </c>
      <c r="G65" s="14" t="s">
        <v>246</v>
      </c>
      <c r="H65" s="14" t="s">
        <v>246</v>
      </c>
      <c r="I65" s="14" t="s">
        <v>246</v>
      </c>
      <c r="J65" s="14" t="s">
        <v>246</v>
      </c>
      <c r="K65" s="14" t="s">
        <v>246</v>
      </c>
      <c r="L65" s="14" t="s">
        <v>246</v>
      </c>
      <c r="M65" s="14" t="s">
        <v>246</v>
      </c>
      <c r="N65" s="14" t="s">
        <v>246</v>
      </c>
      <c r="O65" s="14" t="s">
        <v>246</v>
      </c>
      <c r="P65" s="14" t="s">
        <v>246</v>
      </c>
      <c r="Q65" s="14" t="s">
        <v>246</v>
      </c>
      <c r="R65" s="14" t="s">
        <v>246</v>
      </c>
      <c r="S65" s="14" t="s">
        <v>246</v>
      </c>
      <c r="T65" s="14" t="s">
        <v>246</v>
      </c>
      <c r="U65" s="14" t="s">
        <v>246</v>
      </c>
      <c r="V65" s="14" t="s">
        <v>207</v>
      </c>
      <c r="W65" s="45" t="s">
        <v>225</v>
      </c>
      <c r="X65" s="49" t="s">
        <v>51</v>
      </c>
      <c r="Y65" s="18" t="s">
        <v>237</v>
      </c>
      <c r="Z65" s="28" t="s">
        <v>391</v>
      </c>
      <c r="AA65" s="28" t="s">
        <v>224</v>
      </c>
    </row>
    <row r="66" spans="1:27" ht="35" customHeight="1">
      <c r="A66" s="14">
        <v>64</v>
      </c>
      <c r="B66" s="18" t="s">
        <v>188</v>
      </c>
      <c r="C66" s="14" t="s">
        <v>246</v>
      </c>
      <c r="D66" s="28" t="s">
        <v>246</v>
      </c>
      <c r="E66" s="14" t="s">
        <v>246</v>
      </c>
      <c r="F66" s="14" t="s">
        <v>246</v>
      </c>
      <c r="G66" s="14" t="s">
        <v>246</v>
      </c>
      <c r="H66" s="14" t="s">
        <v>246</v>
      </c>
      <c r="I66" s="14" t="s">
        <v>246</v>
      </c>
      <c r="J66" s="14" t="s">
        <v>246</v>
      </c>
      <c r="K66" s="14" t="s">
        <v>246</v>
      </c>
      <c r="L66" s="14" t="s">
        <v>246</v>
      </c>
      <c r="M66" s="14" t="s">
        <v>246</v>
      </c>
      <c r="N66" s="14" t="s">
        <v>246</v>
      </c>
      <c r="O66" s="14" t="s">
        <v>246</v>
      </c>
      <c r="P66" s="14" t="s">
        <v>246</v>
      </c>
      <c r="Q66" s="14" t="s">
        <v>246</v>
      </c>
      <c r="R66" s="14" t="s">
        <v>246</v>
      </c>
      <c r="S66" s="14" t="s">
        <v>246</v>
      </c>
      <c r="T66" s="14" t="s">
        <v>246</v>
      </c>
      <c r="U66" s="14" t="s">
        <v>246</v>
      </c>
      <c r="V66" s="14" t="s">
        <v>207</v>
      </c>
      <c r="W66" s="45" t="s">
        <v>225</v>
      </c>
      <c r="X66" s="49" t="s">
        <v>289</v>
      </c>
      <c r="Y66" s="18" t="s">
        <v>372</v>
      </c>
      <c r="Z66" s="28" t="s">
        <v>347</v>
      </c>
      <c r="AA66" s="28" t="s">
        <v>224</v>
      </c>
    </row>
    <row r="67" spans="1:27" ht="35" customHeight="1">
      <c r="A67" s="14">
        <v>65</v>
      </c>
      <c r="B67" s="18" t="s">
        <v>190</v>
      </c>
      <c r="C67" s="14" t="s">
        <v>246</v>
      </c>
      <c r="D67" s="28" t="s">
        <v>246</v>
      </c>
      <c r="E67" s="14" t="s">
        <v>246</v>
      </c>
      <c r="F67" s="14" t="s">
        <v>246</v>
      </c>
      <c r="G67" s="14" t="s">
        <v>246</v>
      </c>
      <c r="H67" s="14" t="s">
        <v>246</v>
      </c>
      <c r="I67" s="14" t="s">
        <v>246</v>
      </c>
      <c r="J67" s="14" t="s">
        <v>246</v>
      </c>
      <c r="K67" s="14" t="s">
        <v>246</v>
      </c>
      <c r="L67" s="14" t="s">
        <v>246</v>
      </c>
      <c r="M67" s="14" t="s">
        <v>246</v>
      </c>
      <c r="N67" s="14" t="s">
        <v>246</v>
      </c>
      <c r="O67" s="14" t="s">
        <v>246</v>
      </c>
      <c r="P67" s="14" t="s">
        <v>246</v>
      </c>
      <c r="Q67" s="14" t="s">
        <v>246</v>
      </c>
      <c r="R67" s="14" t="s">
        <v>246</v>
      </c>
      <c r="S67" s="14" t="s">
        <v>246</v>
      </c>
      <c r="T67" s="14" t="s">
        <v>246</v>
      </c>
      <c r="U67" s="14" t="s">
        <v>246</v>
      </c>
      <c r="V67" s="14" t="s">
        <v>207</v>
      </c>
      <c r="W67" s="45" t="s">
        <v>225</v>
      </c>
      <c r="X67" s="49" t="s">
        <v>315</v>
      </c>
      <c r="Y67" s="18" t="s">
        <v>374</v>
      </c>
      <c r="Z67" s="28" t="s">
        <v>218</v>
      </c>
      <c r="AA67" s="28" t="s">
        <v>416</v>
      </c>
    </row>
    <row r="68" spans="1:27" ht="35" customHeight="1">
      <c r="A68" s="14">
        <v>66</v>
      </c>
      <c r="B68" s="18" t="s">
        <v>192</v>
      </c>
      <c r="C68" s="14" t="s">
        <v>246</v>
      </c>
      <c r="D68" s="28" t="s">
        <v>246</v>
      </c>
      <c r="E68" s="14" t="s">
        <v>246</v>
      </c>
      <c r="F68" s="14" t="s">
        <v>246</v>
      </c>
      <c r="G68" s="14" t="s">
        <v>246</v>
      </c>
      <c r="H68" s="14" t="s">
        <v>246</v>
      </c>
      <c r="I68" s="14" t="s">
        <v>246</v>
      </c>
      <c r="J68" s="14" t="s">
        <v>246</v>
      </c>
      <c r="K68" s="14" t="s">
        <v>246</v>
      </c>
      <c r="L68" s="14" t="s">
        <v>246</v>
      </c>
      <c r="M68" s="14" t="s">
        <v>246</v>
      </c>
      <c r="N68" s="14" t="s">
        <v>246</v>
      </c>
      <c r="O68" s="14" t="s">
        <v>246</v>
      </c>
      <c r="P68" s="14" t="s">
        <v>246</v>
      </c>
      <c r="Q68" s="14" t="s">
        <v>246</v>
      </c>
      <c r="R68" s="14" t="s">
        <v>246</v>
      </c>
      <c r="S68" s="14" t="s">
        <v>246</v>
      </c>
      <c r="T68" s="14" t="s">
        <v>246</v>
      </c>
      <c r="U68" s="14" t="s">
        <v>246</v>
      </c>
      <c r="V68" s="14" t="s">
        <v>207</v>
      </c>
      <c r="W68" s="45" t="s">
        <v>225</v>
      </c>
      <c r="X68" s="49" t="s">
        <v>160</v>
      </c>
      <c r="Y68" s="18" t="s">
        <v>375</v>
      </c>
      <c r="Z68" s="28" t="s">
        <v>218</v>
      </c>
      <c r="AA68" s="28" t="s">
        <v>88</v>
      </c>
    </row>
    <row r="69" spans="1:27" ht="35" customHeight="1">
      <c r="A69" s="14">
        <v>67</v>
      </c>
      <c r="B69" s="17" t="s">
        <v>193</v>
      </c>
      <c r="C69" s="14" t="s">
        <v>207</v>
      </c>
      <c r="D69" s="28" t="s">
        <v>207</v>
      </c>
      <c r="E69" s="28" t="s">
        <v>207</v>
      </c>
      <c r="F69" s="14" t="s">
        <v>207</v>
      </c>
      <c r="G69" s="14" t="s">
        <v>207</v>
      </c>
      <c r="H69" s="14" t="s">
        <v>207</v>
      </c>
      <c r="I69" s="14" t="s">
        <v>207</v>
      </c>
      <c r="J69" s="14" t="s">
        <v>207</v>
      </c>
      <c r="K69" s="14" t="s">
        <v>207</v>
      </c>
      <c r="L69" s="14" t="s">
        <v>207</v>
      </c>
      <c r="M69" s="14" t="s">
        <v>207</v>
      </c>
      <c r="N69" s="14" t="s">
        <v>207</v>
      </c>
      <c r="O69" s="14" t="s">
        <v>207</v>
      </c>
      <c r="P69" s="14" t="s">
        <v>207</v>
      </c>
      <c r="Q69" s="14" t="s">
        <v>207</v>
      </c>
      <c r="R69" s="26" t="s">
        <v>207</v>
      </c>
      <c r="S69" s="26" t="s">
        <v>207</v>
      </c>
      <c r="T69" s="26" t="s">
        <v>207</v>
      </c>
      <c r="U69" s="14" t="s">
        <v>207</v>
      </c>
      <c r="V69" s="14" t="s">
        <v>207</v>
      </c>
      <c r="W69" s="18" t="s">
        <v>213</v>
      </c>
      <c r="X69" s="49" t="s">
        <v>177</v>
      </c>
      <c r="Y69" s="18" t="s">
        <v>328</v>
      </c>
      <c r="Z69" s="28" t="s">
        <v>392</v>
      </c>
      <c r="AA69" s="28" t="s">
        <v>37</v>
      </c>
    </row>
    <row r="70" spans="1:27" ht="35" customHeight="1">
      <c r="A70" s="14">
        <v>68</v>
      </c>
      <c r="B70" s="18" t="s">
        <v>195</v>
      </c>
      <c r="C70" s="14" t="s">
        <v>207</v>
      </c>
      <c r="D70" s="28" t="s">
        <v>207</v>
      </c>
      <c r="E70" s="28" t="s">
        <v>207</v>
      </c>
      <c r="F70" s="14" t="s">
        <v>207</v>
      </c>
      <c r="G70" s="14" t="s">
        <v>207</v>
      </c>
      <c r="H70" s="14" t="s">
        <v>207</v>
      </c>
      <c r="I70" s="14" t="s">
        <v>207</v>
      </c>
      <c r="J70" s="14" t="s">
        <v>207</v>
      </c>
      <c r="K70" s="14" t="s">
        <v>207</v>
      </c>
      <c r="L70" s="14" t="s">
        <v>207</v>
      </c>
      <c r="M70" s="14" t="s">
        <v>207</v>
      </c>
      <c r="N70" s="14" t="s">
        <v>207</v>
      </c>
      <c r="O70" s="14" t="s">
        <v>207</v>
      </c>
      <c r="P70" s="14" t="s">
        <v>207</v>
      </c>
      <c r="Q70" s="14" t="s">
        <v>207</v>
      </c>
      <c r="R70" s="26" t="s">
        <v>207</v>
      </c>
      <c r="S70" s="26" t="s">
        <v>207</v>
      </c>
      <c r="T70" s="26" t="s">
        <v>207</v>
      </c>
      <c r="U70" s="14" t="s">
        <v>207</v>
      </c>
      <c r="V70" s="14" t="s">
        <v>207</v>
      </c>
      <c r="W70" s="18" t="s">
        <v>213</v>
      </c>
      <c r="X70" s="49" t="s">
        <v>134</v>
      </c>
      <c r="Y70" s="18" t="s">
        <v>376</v>
      </c>
      <c r="Z70" s="28" t="s">
        <v>58</v>
      </c>
      <c r="AA70" s="28" t="s">
        <v>81</v>
      </c>
    </row>
    <row r="71" spans="1:27" ht="35" customHeight="1">
      <c r="A71" s="14">
        <v>69</v>
      </c>
      <c r="B71" s="18" t="s">
        <v>34</v>
      </c>
      <c r="C71" s="14" t="s">
        <v>207</v>
      </c>
      <c r="D71" s="28" t="s">
        <v>207</v>
      </c>
      <c r="E71" s="28" t="s">
        <v>207</v>
      </c>
      <c r="F71" s="14" t="s">
        <v>207</v>
      </c>
      <c r="G71" s="14" t="s">
        <v>207</v>
      </c>
      <c r="H71" s="14" t="s">
        <v>207</v>
      </c>
      <c r="I71" s="14" t="s">
        <v>207</v>
      </c>
      <c r="J71" s="14" t="s">
        <v>207</v>
      </c>
      <c r="K71" s="14" t="s">
        <v>207</v>
      </c>
      <c r="L71" s="14" t="s">
        <v>207</v>
      </c>
      <c r="M71" s="14" t="s">
        <v>207</v>
      </c>
      <c r="N71" s="14" t="s">
        <v>207</v>
      </c>
      <c r="O71" s="14" t="s">
        <v>207</v>
      </c>
      <c r="P71" s="14" t="s">
        <v>207</v>
      </c>
      <c r="Q71" s="14" t="s">
        <v>207</v>
      </c>
      <c r="R71" s="26" t="s">
        <v>207</v>
      </c>
      <c r="S71" s="26" t="s">
        <v>207</v>
      </c>
      <c r="T71" s="26" t="s">
        <v>207</v>
      </c>
      <c r="U71" s="14" t="s">
        <v>207</v>
      </c>
      <c r="V71" s="14" t="s">
        <v>246</v>
      </c>
      <c r="W71" s="18" t="s">
        <v>270</v>
      </c>
      <c r="X71" s="49" t="s">
        <v>318</v>
      </c>
      <c r="Y71" s="18" t="s">
        <v>377</v>
      </c>
      <c r="Z71" s="28" t="s">
        <v>393</v>
      </c>
      <c r="AA71" s="28" t="s">
        <v>417</v>
      </c>
    </row>
    <row r="72" spans="1:27" ht="35" customHeight="1">
      <c r="A72" s="14">
        <v>70</v>
      </c>
      <c r="B72" s="17" t="s">
        <v>3</v>
      </c>
      <c r="C72" s="26" t="s">
        <v>207</v>
      </c>
      <c r="D72" s="28" t="s">
        <v>207</v>
      </c>
      <c r="E72" s="28" t="s">
        <v>207</v>
      </c>
      <c r="F72" s="26" t="s">
        <v>207</v>
      </c>
      <c r="G72" s="26" t="s">
        <v>207</v>
      </c>
      <c r="H72" s="14" t="s">
        <v>207</v>
      </c>
      <c r="I72" s="14" t="s">
        <v>207</v>
      </c>
      <c r="J72" s="14" t="s">
        <v>207</v>
      </c>
      <c r="K72" s="14" t="s">
        <v>207</v>
      </c>
      <c r="L72" s="14" t="s">
        <v>207</v>
      </c>
      <c r="M72" s="14" t="s">
        <v>207</v>
      </c>
      <c r="N72" s="14" t="s">
        <v>207</v>
      </c>
      <c r="O72" s="14" t="s">
        <v>207</v>
      </c>
      <c r="P72" s="14" t="s">
        <v>207</v>
      </c>
      <c r="Q72" s="14" t="s">
        <v>207</v>
      </c>
      <c r="R72" s="26" t="s">
        <v>207</v>
      </c>
      <c r="S72" s="26" t="s">
        <v>207</v>
      </c>
      <c r="T72" s="26" t="s">
        <v>207</v>
      </c>
      <c r="U72" s="26" t="s">
        <v>207</v>
      </c>
      <c r="V72" s="26" t="s">
        <v>207</v>
      </c>
      <c r="W72" s="18" t="s">
        <v>213</v>
      </c>
      <c r="X72" s="49" t="s">
        <v>319</v>
      </c>
      <c r="Y72" s="18" t="s">
        <v>378</v>
      </c>
      <c r="Z72" s="28" t="s">
        <v>58</v>
      </c>
      <c r="AA72" s="28" t="s">
        <v>111</v>
      </c>
    </row>
    <row r="73" spans="1:27" ht="35" customHeight="1">
      <c r="A73" s="14">
        <v>71</v>
      </c>
      <c r="B73" s="17" t="s">
        <v>196</v>
      </c>
      <c r="C73" s="14" t="s">
        <v>207</v>
      </c>
      <c r="D73" s="28" t="s">
        <v>207</v>
      </c>
      <c r="E73" s="28" t="s">
        <v>207</v>
      </c>
      <c r="F73" s="14" t="s">
        <v>207</v>
      </c>
      <c r="G73" s="14" t="s">
        <v>207</v>
      </c>
      <c r="H73" s="14" t="s">
        <v>207</v>
      </c>
      <c r="I73" s="14" t="s">
        <v>207</v>
      </c>
      <c r="J73" s="14" t="s">
        <v>207</v>
      </c>
      <c r="K73" s="14" t="s">
        <v>207</v>
      </c>
      <c r="L73" s="14" t="s">
        <v>207</v>
      </c>
      <c r="M73" s="14" t="s">
        <v>207</v>
      </c>
      <c r="N73" s="14" t="s">
        <v>207</v>
      </c>
      <c r="O73" s="14" t="s">
        <v>207</v>
      </c>
      <c r="P73" s="14" t="s">
        <v>207</v>
      </c>
      <c r="Q73" s="14" t="s">
        <v>207</v>
      </c>
      <c r="R73" s="26" t="s">
        <v>207</v>
      </c>
      <c r="S73" s="26" t="s">
        <v>207</v>
      </c>
      <c r="T73" s="26" t="s">
        <v>207</v>
      </c>
      <c r="U73" s="14" t="s">
        <v>207</v>
      </c>
      <c r="V73" s="14" t="s">
        <v>207</v>
      </c>
      <c r="W73" s="18" t="s">
        <v>213</v>
      </c>
      <c r="X73" s="49" t="s">
        <v>320</v>
      </c>
      <c r="Y73" s="18" t="s">
        <v>366</v>
      </c>
      <c r="Z73" s="28" t="s">
        <v>18</v>
      </c>
      <c r="AA73" s="28" t="s">
        <v>28</v>
      </c>
    </row>
    <row r="74" spans="1:27" ht="35" customHeight="1">
      <c r="A74" s="14">
        <v>72</v>
      </c>
      <c r="B74" s="18" t="s">
        <v>197</v>
      </c>
      <c r="C74" s="14" t="s">
        <v>207</v>
      </c>
      <c r="D74" s="28" t="s">
        <v>207</v>
      </c>
      <c r="E74" s="28" t="s">
        <v>207</v>
      </c>
      <c r="F74" s="14" t="s">
        <v>207</v>
      </c>
      <c r="G74" s="14" t="s">
        <v>207</v>
      </c>
      <c r="H74" s="14" t="s">
        <v>207</v>
      </c>
      <c r="I74" s="14" t="s">
        <v>207</v>
      </c>
      <c r="J74" s="14" t="s">
        <v>207</v>
      </c>
      <c r="K74" s="14" t="s">
        <v>207</v>
      </c>
      <c r="L74" s="14" t="s">
        <v>207</v>
      </c>
      <c r="M74" s="14" t="s">
        <v>207</v>
      </c>
      <c r="N74" s="14" t="s">
        <v>207</v>
      </c>
      <c r="O74" s="14" t="s">
        <v>207</v>
      </c>
      <c r="P74" s="14" t="s">
        <v>207</v>
      </c>
      <c r="Q74" s="14" t="s">
        <v>207</v>
      </c>
      <c r="R74" s="14" t="s">
        <v>207</v>
      </c>
      <c r="S74" s="14" t="s">
        <v>207</v>
      </c>
      <c r="T74" s="14" t="s">
        <v>207</v>
      </c>
      <c r="U74" s="14" t="s">
        <v>207</v>
      </c>
      <c r="V74" s="14" t="s">
        <v>207</v>
      </c>
      <c r="W74" s="18" t="s">
        <v>213</v>
      </c>
      <c r="X74" s="28" t="s">
        <v>321</v>
      </c>
      <c r="Y74" s="18" t="s">
        <v>380</v>
      </c>
      <c r="Z74" s="28" t="s">
        <v>218</v>
      </c>
      <c r="AA74" s="28" t="s">
        <v>189</v>
      </c>
    </row>
    <row r="75" spans="1:27" ht="35" customHeight="1">
      <c r="A75" s="14">
        <v>73</v>
      </c>
      <c r="B75" s="22" t="str">
        <v>（医）　鎌沢産科婦人科医院　
鎌沢マタニティークリニック</v>
      </c>
      <c r="C75" s="14" t="s">
        <v>246</v>
      </c>
      <c r="D75" s="14" t="s">
        <v>246</v>
      </c>
      <c r="E75" s="14" t="s">
        <v>246</v>
      </c>
      <c r="F75" s="14" t="s">
        <v>246</v>
      </c>
      <c r="G75" s="14" t="s">
        <v>246</v>
      </c>
      <c r="H75" s="14" t="s">
        <v>246</v>
      </c>
      <c r="I75" s="14" t="s">
        <v>246</v>
      </c>
      <c r="J75" s="14" t="s">
        <v>246</v>
      </c>
      <c r="K75" s="14" t="s">
        <v>246</v>
      </c>
      <c r="L75" s="14" t="s">
        <v>246</v>
      </c>
      <c r="M75" s="14" t="s">
        <v>246</v>
      </c>
      <c r="N75" s="14" t="s">
        <v>246</v>
      </c>
      <c r="O75" s="14" t="s">
        <v>246</v>
      </c>
      <c r="P75" s="14" t="s">
        <v>246</v>
      </c>
      <c r="Q75" s="14" t="s">
        <v>246</v>
      </c>
      <c r="R75" s="14" t="s">
        <v>246</v>
      </c>
      <c r="S75" s="14" t="s">
        <v>246</v>
      </c>
      <c r="T75" s="14" t="s">
        <v>246</v>
      </c>
      <c r="U75" s="14" t="s">
        <v>246</v>
      </c>
      <c r="V75" s="14" t="s">
        <v>207</v>
      </c>
      <c r="W75" s="45" t="s">
        <v>225</v>
      </c>
      <c r="X75" s="49" t="s">
        <v>322</v>
      </c>
      <c r="Y75" s="18" t="s">
        <v>309</v>
      </c>
      <c r="Z75" s="28" t="s">
        <v>324</v>
      </c>
      <c r="AA75" s="28" t="s">
        <v>184</v>
      </c>
    </row>
    <row r="76" spans="1:27" ht="35" customHeight="1">
      <c r="A76" s="14">
        <v>74</v>
      </c>
      <c r="B76" s="23" t="s">
        <v>200</v>
      </c>
      <c r="C76" s="14" t="s">
        <v>207</v>
      </c>
      <c r="D76" s="28" t="s">
        <v>207</v>
      </c>
      <c r="E76" s="28" t="s">
        <v>207</v>
      </c>
      <c r="F76" s="14" t="s">
        <v>207</v>
      </c>
      <c r="G76" s="14" t="s">
        <v>207</v>
      </c>
      <c r="H76" s="14" t="s">
        <v>207</v>
      </c>
      <c r="I76" s="14" t="s">
        <v>207</v>
      </c>
      <c r="J76" s="14" t="s">
        <v>207</v>
      </c>
      <c r="K76" s="14" t="s">
        <v>207</v>
      </c>
      <c r="L76" s="14" t="s">
        <v>207</v>
      </c>
      <c r="M76" s="14" t="s">
        <v>207</v>
      </c>
      <c r="N76" s="14" t="s">
        <v>207</v>
      </c>
      <c r="O76" s="14" t="s">
        <v>207</v>
      </c>
      <c r="P76" s="14" t="s">
        <v>207</v>
      </c>
      <c r="Q76" s="14" t="s">
        <v>207</v>
      </c>
      <c r="R76" s="26" t="s">
        <v>207</v>
      </c>
      <c r="S76" s="26" t="s">
        <v>207</v>
      </c>
      <c r="T76" s="26" t="s">
        <v>207</v>
      </c>
      <c r="U76" s="14" t="s">
        <v>207</v>
      </c>
      <c r="V76" s="14" t="s">
        <v>246</v>
      </c>
      <c r="W76" s="18" t="s">
        <v>270</v>
      </c>
      <c r="X76" s="28" t="s">
        <v>147</v>
      </c>
      <c r="Y76" s="18" t="s">
        <v>381</v>
      </c>
      <c r="Z76" s="28" t="s">
        <v>58</v>
      </c>
      <c r="AA76" s="28" t="s">
        <v>329</v>
      </c>
    </row>
    <row r="77" spans="1:27" s="11" customFormat="1" ht="35" customHeight="1">
      <c r="A77" s="14">
        <v>75</v>
      </c>
      <c r="B77" s="19" t="s">
        <v>201</v>
      </c>
      <c r="C77" s="14" t="s">
        <v>207</v>
      </c>
      <c r="D77" s="28" t="s">
        <v>207</v>
      </c>
      <c r="E77" s="28" t="s">
        <v>207</v>
      </c>
      <c r="F77" s="14" t="s">
        <v>207</v>
      </c>
      <c r="G77" s="14" t="s">
        <v>207</v>
      </c>
      <c r="H77" s="14" t="s">
        <v>246</v>
      </c>
      <c r="I77" s="14" t="s">
        <v>207</v>
      </c>
      <c r="J77" s="14" t="s">
        <v>246</v>
      </c>
      <c r="K77" s="14" t="s">
        <v>207</v>
      </c>
      <c r="L77" s="14" t="s">
        <v>207</v>
      </c>
      <c r="M77" s="14" t="s">
        <v>207</v>
      </c>
      <c r="N77" s="14" t="s">
        <v>207</v>
      </c>
      <c r="O77" s="14" t="s">
        <v>207</v>
      </c>
      <c r="P77" s="14" t="s">
        <v>207</v>
      </c>
      <c r="Q77" s="14" t="s">
        <v>207</v>
      </c>
      <c r="R77" s="26" t="s">
        <v>207</v>
      </c>
      <c r="S77" s="26" t="s">
        <v>207</v>
      </c>
      <c r="T77" s="26" t="s">
        <v>207</v>
      </c>
      <c r="U77" s="14" t="s">
        <v>207</v>
      </c>
      <c r="V77" s="14" t="s">
        <v>246</v>
      </c>
      <c r="W77" s="18" t="s">
        <v>279</v>
      </c>
      <c r="X77" s="53" t="s">
        <v>323</v>
      </c>
      <c r="Y77" s="17" t="s">
        <v>39</v>
      </c>
      <c r="Z77" s="28" t="s">
        <v>218</v>
      </c>
      <c r="AA77" s="28" t="s">
        <v>418</v>
      </c>
    </row>
    <row r="78" spans="1:27" ht="35" customHeight="1">
      <c r="A78" s="14">
        <v>76</v>
      </c>
      <c r="B78" s="17" t="s">
        <v>202</v>
      </c>
      <c r="C78" s="28" t="s">
        <v>207</v>
      </c>
      <c r="D78" s="28" t="s">
        <v>207</v>
      </c>
      <c r="E78" s="14" t="s">
        <v>246</v>
      </c>
      <c r="F78" s="28" t="s">
        <v>207</v>
      </c>
      <c r="G78" s="28" t="s">
        <v>207</v>
      </c>
      <c r="H78" s="14" t="s">
        <v>207</v>
      </c>
      <c r="I78" s="14" t="s">
        <v>207</v>
      </c>
      <c r="J78" s="14" t="s">
        <v>246</v>
      </c>
      <c r="K78" s="14" t="s">
        <v>207</v>
      </c>
      <c r="L78" s="14" t="s">
        <v>207</v>
      </c>
      <c r="M78" s="14" t="s">
        <v>246</v>
      </c>
      <c r="N78" s="14" t="s">
        <v>246</v>
      </c>
      <c r="O78" s="14" t="s">
        <v>246</v>
      </c>
      <c r="P78" s="14" t="s">
        <v>246</v>
      </c>
      <c r="Q78" s="14" t="s">
        <v>207</v>
      </c>
      <c r="R78" s="14" t="s">
        <v>207</v>
      </c>
      <c r="S78" s="14" t="s">
        <v>207</v>
      </c>
      <c r="T78" s="14" t="s">
        <v>207</v>
      </c>
      <c r="U78" s="14" t="s">
        <v>207</v>
      </c>
      <c r="V78" s="14" t="s">
        <v>207</v>
      </c>
      <c r="W78" s="45" t="s">
        <v>231</v>
      </c>
      <c r="X78" s="28" t="s">
        <v>325</v>
      </c>
      <c r="Y78" s="18" t="s">
        <v>107</v>
      </c>
      <c r="Z78" s="28" t="s">
        <v>18</v>
      </c>
      <c r="AA78" s="28" t="s">
        <v>244</v>
      </c>
    </row>
    <row r="79" spans="1:27" ht="35" customHeight="1">
      <c r="A79" s="14">
        <v>77</v>
      </c>
      <c r="B79" s="19" t="s">
        <v>26</v>
      </c>
      <c r="C79" s="14" t="s">
        <v>207</v>
      </c>
      <c r="D79" s="28" t="s">
        <v>207</v>
      </c>
      <c r="E79" s="28" t="s">
        <v>207</v>
      </c>
      <c r="F79" s="14" t="s">
        <v>207</v>
      </c>
      <c r="G79" s="14" t="s">
        <v>207</v>
      </c>
      <c r="H79" s="14" t="s">
        <v>207</v>
      </c>
      <c r="I79" s="14" t="s">
        <v>207</v>
      </c>
      <c r="J79" s="14" t="s">
        <v>207</v>
      </c>
      <c r="K79" s="14" t="s">
        <v>207</v>
      </c>
      <c r="L79" s="14" t="s">
        <v>207</v>
      </c>
      <c r="M79" s="14" t="s">
        <v>207</v>
      </c>
      <c r="N79" s="14" t="s">
        <v>207</v>
      </c>
      <c r="O79" s="14" t="s">
        <v>207</v>
      </c>
      <c r="P79" s="14" t="s">
        <v>207</v>
      </c>
      <c r="Q79" s="14" t="s">
        <v>207</v>
      </c>
      <c r="R79" s="26" t="s">
        <v>207</v>
      </c>
      <c r="S79" s="26" t="s">
        <v>207</v>
      </c>
      <c r="T79" s="26" t="s">
        <v>207</v>
      </c>
      <c r="U79" s="14" t="s">
        <v>207</v>
      </c>
      <c r="V79" s="14" t="s">
        <v>207</v>
      </c>
      <c r="W79" s="18" t="s">
        <v>213</v>
      </c>
      <c r="X79" s="53" t="s">
        <v>290</v>
      </c>
      <c r="Y79" s="24" t="s">
        <v>436</v>
      </c>
      <c r="Z79" s="28" t="s">
        <v>394</v>
      </c>
      <c r="AA79" s="28" t="s">
        <v>222</v>
      </c>
    </row>
    <row r="80" spans="1:27" ht="35" customHeight="1">
      <c r="A80" s="14">
        <v>78</v>
      </c>
      <c r="B80" s="18" t="s">
        <v>204</v>
      </c>
      <c r="C80" s="14" t="s">
        <v>246</v>
      </c>
      <c r="D80" s="14" t="s">
        <v>246</v>
      </c>
      <c r="E80" s="14" t="s">
        <v>246</v>
      </c>
      <c r="F80" s="14" t="s">
        <v>246</v>
      </c>
      <c r="G80" s="14" t="s">
        <v>246</v>
      </c>
      <c r="H80" s="14" t="s">
        <v>246</v>
      </c>
      <c r="I80" s="14" t="s">
        <v>246</v>
      </c>
      <c r="J80" s="14" t="s">
        <v>246</v>
      </c>
      <c r="K80" s="14" t="s">
        <v>246</v>
      </c>
      <c r="L80" s="14" t="s">
        <v>246</v>
      </c>
      <c r="M80" s="14" t="s">
        <v>246</v>
      </c>
      <c r="N80" s="14" t="s">
        <v>246</v>
      </c>
      <c r="O80" s="14" t="s">
        <v>246</v>
      </c>
      <c r="P80" s="14" t="s">
        <v>246</v>
      </c>
      <c r="Q80" s="14" t="s">
        <v>246</v>
      </c>
      <c r="R80" s="14" t="s">
        <v>246</v>
      </c>
      <c r="S80" s="14" t="s">
        <v>246</v>
      </c>
      <c r="T80" s="14" t="s">
        <v>246</v>
      </c>
      <c r="U80" s="14" t="s">
        <v>246</v>
      </c>
      <c r="V80" s="14" t="s">
        <v>207</v>
      </c>
      <c r="W80" s="45" t="s">
        <v>225</v>
      </c>
      <c r="X80" s="49" t="s">
        <v>321</v>
      </c>
      <c r="Y80" s="18" t="s">
        <v>382</v>
      </c>
      <c r="Z80" s="28" t="s">
        <v>324</v>
      </c>
      <c r="AA80" s="28" t="s">
        <v>66</v>
      </c>
    </row>
    <row r="81" spans="1:29" ht="35" customHeight="1">
      <c r="A81" s="14">
        <v>79</v>
      </c>
      <c r="B81" s="24" t="s">
        <v>434</v>
      </c>
      <c r="C81" s="14" t="s">
        <v>207</v>
      </c>
      <c r="D81" s="28" t="s">
        <v>207</v>
      </c>
      <c r="E81" s="14" t="s">
        <v>246</v>
      </c>
      <c r="F81" s="14" t="s">
        <v>207</v>
      </c>
      <c r="G81" s="14" t="s">
        <v>207</v>
      </c>
      <c r="H81" s="26" t="s">
        <v>207</v>
      </c>
      <c r="I81" s="14" t="s">
        <v>207</v>
      </c>
      <c r="J81" s="14" t="s">
        <v>246</v>
      </c>
      <c r="K81" s="14" t="s">
        <v>207</v>
      </c>
      <c r="L81" s="26" t="s">
        <v>207</v>
      </c>
      <c r="M81" s="26" t="s">
        <v>207</v>
      </c>
      <c r="N81" s="26" t="s">
        <v>207</v>
      </c>
      <c r="O81" s="26" t="s">
        <v>207</v>
      </c>
      <c r="P81" s="26" t="s">
        <v>207</v>
      </c>
      <c r="Q81" s="26" t="s">
        <v>207</v>
      </c>
      <c r="R81" s="26" t="s">
        <v>207</v>
      </c>
      <c r="S81" s="26" t="s">
        <v>207</v>
      </c>
      <c r="T81" s="26" t="s">
        <v>207</v>
      </c>
      <c r="U81" s="14" t="s">
        <v>207</v>
      </c>
      <c r="V81" s="14" t="s">
        <v>246</v>
      </c>
      <c r="W81" s="45" t="s">
        <v>205</v>
      </c>
      <c r="X81" s="49" t="s">
        <v>326</v>
      </c>
      <c r="Y81" s="18" t="s">
        <v>277</v>
      </c>
      <c r="Z81" s="28" t="s">
        <v>58</v>
      </c>
      <c r="AA81" s="28" t="s">
        <v>419</v>
      </c>
    </row>
    <row r="82" spans="1:29" ht="35" customHeight="1">
      <c r="A82" s="14">
        <v>80</v>
      </c>
      <c r="B82" s="18" t="str">
        <v>（医）愛生会　母と子の長田産科婦人科クリニック　</v>
      </c>
      <c r="C82" s="14" t="s">
        <v>246</v>
      </c>
      <c r="D82" s="14" t="s">
        <v>246</v>
      </c>
      <c r="E82" s="14" t="s">
        <v>246</v>
      </c>
      <c r="F82" s="14" t="s">
        <v>246</v>
      </c>
      <c r="G82" s="14" t="s">
        <v>246</v>
      </c>
      <c r="H82" s="14" t="s">
        <v>246</v>
      </c>
      <c r="I82" s="14" t="s">
        <v>246</v>
      </c>
      <c r="J82" s="14" t="s">
        <v>246</v>
      </c>
      <c r="K82" s="14" t="s">
        <v>246</v>
      </c>
      <c r="L82" s="14" t="s">
        <v>246</v>
      </c>
      <c r="M82" s="14" t="s">
        <v>246</v>
      </c>
      <c r="N82" s="14" t="s">
        <v>246</v>
      </c>
      <c r="O82" s="14" t="s">
        <v>246</v>
      </c>
      <c r="P82" s="14" t="s">
        <v>246</v>
      </c>
      <c r="Q82" s="14" t="s">
        <v>246</v>
      </c>
      <c r="R82" s="14" t="s">
        <v>246</v>
      </c>
      <c r="S82" s="14" t="s">
        <v>246</v>
      </c>
      <c r="T82" s="14" t="s">
        <v>246</v>
      </c>
      <c r="U82" s="14" t="s">
        <v>246</v>
      </c>
      <c r="V82" s="14" t="s">
        <v>207</v>
      </c>
      <c r="W82" s="45" t="s">
        <v>225</v>
      </c>
      <c r="X82" s="49" t="s">
        <v>147</v>
      </c>
      <c r="Y82" s="18" t="s">
        <v>383</v>
      </c>
      <c r="Z82" s="28" t="s">
        <v>324</v>
      </c>
      <c r="AA82" s="28" t="s">
        <v>261</v>
      </c>
    </row>
    <row r="83" spans="1:29" ht="35" customHeight="1">
      <c r="A83" s="14">
        <v>81</v>
      </c>
      <c r="B83" s="18" t="s">
        <v>208</v>
      </c>
      <c r="C83" s="14" t="s">
        <v>246</v>
      </c>
      <c r="D83" s="14" t="s">
        <v>246</v>
      </c>
      <c r="E83" s="14" t="s">
        <v>246</v>
      </c>
      <c r="F83" s="14" t="s">
        <v>246</v>
      </c>
      <c r="G83" s="14" t="s">
        <v>246</v>
      </c>
      <c r="H83" s="14" t="s">
        <v>246</v>
      </c>
      <c r="I83" s="14" t="s">
        <v>246</v>
      </c>
      <c r="J83" s="14" t="s">
        <v>246</v>
      </c>
      <c r="K83" s="14" t="s">
        <v>246</v>
      </c>
      <c r="L83" s="14" t="s">
        <v>246</v>
      </c>
      <c r="M83" s="14" t="s">
        <v>246</v>
      </c>
      <c r="N83" s="14" t="s">
        <v>246</v>
      </c>
      <c r="O83" s="14" t="s">
        <v>246</v>
      </c>
      <c r="P83" s="14" t="s">
        <v>246</v>
      </c>
      <c r="Q83" s="14" t="s">
        <v>246</v>
      </c>
      <c r="R83" s="14" t="s">
        <v>246</v>
      </c>
      <c r="S83" s="14" t="s">
        <v>246</v>
      </c>
      <c r="T83" s="14" t="s">
        <v>246</v>
      </c>
      <c r="U83" s="14" t="s">
        <v>246</v>
      </c>
      <c r="V83" s="14" t="s">
        <v>207</v>
      </c>
      <c r="W83" s="45" t="s">
        <v>225</v>
      </c>
      <c r="X83" s="49" t="s">
        <v>64</v>
      </c>
      <c r="Y83" s="18" t="s">
        <v>143</v>
      </c>
      <c r="Z83" s="28" t="s">
        <v>218</v>
      </c>
      <c r="AA83" s="28" t="s">
        <v>217</v>
      </c>
    </row>
    <row r="84" spans="1:29" ht="35" customHeight="1">
      <c r="A84" s="14">
        <v>82</v>
      </c>
      <c r="B84" s="18" t="str">
        <v>（医）脇田ウィメンズヘルスケアセンター　脇田産婦人科医院</v>
      </c>
      <c r="C84" s="14" t="s">
        <v>246</v>
      </c>
      <c r="D84" s="14" t="s">
        <v>246</v>
      </c>
      <c r="E84" s="14" t="s">
        <v>246</v>
      </c>
      <c r="F84" s="14" t="s">
        <v>246</v>
      </c>
      <c r="G84" s="14" t="s">
        <v>246</v>
      </c>
      <c r="H84" s="14" t="s">
        <v>246</v>
      </c>
      <c r="I84" s="14" t="s">
        <v>246</v>
      </c>
      <c r="J84" s="14" t="s">
        <v>246</v>
      </c>
      <c r="K84" s="14" t="s">
        <v>246</v>
      </c>
      <c r="L84" s="14" t="s">
        <v>246</v>
      </c>
      <c r="M84" s="14" t="s">
        <v>246</v>
      </c>
      <c r="N84" s="14" t="s">
        <v>246</v>
      </c>
      <c r="O84" s="14" t="s">
        <v>246</v>
      </c>
      <c r="P84" s="14" t="s">
        <v>246</v>
      </c>
      <c r="Q84" s="14" t="s">
        <v>246</v>
      </c>
      <c r="R84" s="14" t="s">
        <v>246</v>
      </c>
      <c r="S84" s="14" t="s">
        <v>246</v>
      </c>
      <c r="T84" s="14" t="s">
        <v>246</v>
      </c>
      <c r="U84" s="14" t="s">
        <v>246</v>
      </c>
      <c r="V84" s="14" t="s">
        <v>207</v>
      </c>
      <c r="W84" s="45" t="s">
        <v>225</v>
      </c>
      <c r="X84" s="49" t="s">
        <v>327</v>
      </c>
      <c r="Y84" s="18" t="s">
        <v>345</v>
      </c>
      <c r="Z84" s="28" t="s">
        <v>324</v>
      </c>
      <c r="AA84" s="28" t="s">
        <v>420</v>
      </c>
    </row>
    <row r="85" spans="1:29" ht="35" customHeight="1">
      <c r="A85" s="14">
        <v>83</v>
      </c>
      <c r="B85" s="18" t="s">
        <v>209</v>
      </c>
      <c r="C85" s="14" t="s">
        <v>207</v>
      </c>
      <c r="D85" s="28" t="s">
        <v>207</v>
      </c>
      <c r="E85" s="14" t="s">
        <v>246</v>
      </c>
      <c r="F85" s="14" t="s">
        <v>207</v>
      </c>
      <c r="G85" s="14" t="s">
        <v>207</v>
      </c>
      <c r="H85" s="14" t="s">
        <v>207</v>
      </c>
      <c r="I85" s="14" t="s">
        <v>207</v>
      </c>
      <c r="J85" s="14" t="s">
        <v>207</v>
      </c>
      <c r="K85" s="14" t="s">
        <v>207</v>
      </c>
      <c r="L85" s="14" t="s">
        <v>207</v>
      </c>
      <c r="M85" s="14" t="s">
        <v>207</v>
      </c>
      <c r="N85" s="14" t="s">
        <v>207</v>
      </c>
      <c r="O85" s="14" t="s">
        <v>207</v>
      </c>
      <c r="P85" s="14" t="s">
        <v>207</v>
      </c>
      <c r="Q85" s="14" t="s">
        <v>207</v>
      </c>
      <c r="R85" s="14" t="s">
        <v>207</v>
      </c>
      <c r="S85" s="14" t="s">
        <v>207</v>
      </c>
      <c r="T85" s="14" t="s">
        <v>207</v>
      </c>
      <c r="U85" s="14" t="s">
        <v>207</v>
      </c>
      <c r="V85" s="14" t="s">
        <v>207</v>
      </c>
      <c r="W85" s="45" t="s">
        <v>85</v>
      </c>
      <c r="X85" s="49" t="s">
        <v>168</v>
      </c>
      <c r="Y85" s="18" t="s">
        <v>230</v>
      </c>
      <c r="Z85" s="28" t="s">
        <v>235</v>
      </c>
      <c r="AA85" s="28" t="s">
        <v>373</v>
      </c>
    </row>
    <row r="91" spans="1:29" s="9" customFormat="1">
      <c r="B91" s="15"/>
      <c r="C91" s="29"/>
      <c r="D91" s="31"/>
      <c r="E91" s="31"/>
      <c r="F91" s="29"/>
      <c r="G91" s="31"/>
      <c r="H91" s="31"/>
      <c r="I91" s="29"/>
      <c r="J91" s="29"/>
      <c r="K91" s="31"/>
      <c r="L91" s="31"/>
      <c r="M91" s="41"/>
      <c r="N91" s="41"/>
      <c r="O91" s="41"/>
      <c r="P91" s="41"/>
      <c r="Q91" s="29"/>
      <c r="R91" s="43"/>
      <c r="S91" s="43"/>
      <c r="T91" s="43"/>
      <c r="V91" s="31"/>
      <c r="W91" s="46"/>
      <c r="X91" s="12"/>
      <c r="Y91" s="15"/>
      <c r="AA91" s="12"/>
      <c r="AB91" s="15"/>
      <c r="AC91" s="15"/>
    </row>
    <row r="93" spans="1:29" s="9" customFormat="1">
      <c r="B93" s="15"/>
      <c r="C93" s="29"/>
      <c r="D93" s="31"/>
      <c r="E93" s="31"/>
      <c r="F93" s="29"/>
      <c r="G93" s="31"/>
      <c r="H93" s="31"/>
      <c r="I93" s="29"/>
      <c r="J93" s="29"/>
      <c r="K93" s="31"/>
      <c r="L93" s="31"/>
      <c r="M93" s="41"/>
      <c r="N93" s="41"/>
      <c r="O93" s="41"/>
      <c r="P93" s="41"/>
      <c r="Q93" s="29"/>
      <c r="R93" s="43"/>
      <c r="S93" s="43"/>
      <c r="T93" s="43"/>
      <c r="V93" s="31"/>
      <c r="W93" s="46"/>
      <c r="X93" s="12"/>
      <c r="Y93" s="15"/>
      <c r="AA93" s="12"/>
      <c r="AB93" s="15"/>
      <c r="AC93" s="15"/>
    </row>
    <row r="96" spans="1:29">
      <c r="F96" s="3" t="s">
        <v>248</v>
      </c>
    </row>
    <row r="167" spans="1:29" s="12" customFormat="1">
      <c r="A167" s="15"/>
      <c r="B167" s="15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15"/>
      <c r="S167" s="15"/>
      <c r="T167" s="15"/>
      <c r="U167" s="15"/>
      <c r="V167" s="29"/>
      <c r="W167" s="46"/>
      <c r="Y167" s="15"/>
      <c r="Z167" s="15"/>
      <c r="AB167" s="15"/>
      <c r="AC167" s="15"/>
    </row>
  </sheetData>
  <autoFilter ref="A2:AA88">
    <sortState ref="A3:AA95">
      <sortCondition ref="A3:A95"/>
    </sortState>
  </autoFilter>
  <sortState ref="A3:AQ95">
    <sortCondition ref="C3:C95"/>
  </sortState>
  <phoneticPr fontId="20"/>
  <pageMargins left="0" right="0" top="0.39370078740157483" bottom="0.23622047244094491" header="0.27559055118110237" footer="0.19685039370078741"/>
  <pageSetup paperSize="8" scale="36" fitToWidth="1" fitToHeight="1" orientation="portrait" usePrinterDefaults="1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5"/>
  <sheetViews>
    <sheetView view="pageBreakPreview" zoomScaleSheetLayoutView="100" workbookViewId="0">
      <selection activeCell="H38" sqref="H38"/>
    </sheetView>
  </sheetViews>
  <sheetFormatPr defaultRowHeight="18"/>
  <cols>
    <col min="1" max="1" width="8.6640625" style="56" customWidth="1"/>
    <col min="2" max="2" width="32.5" style="57" customWidth="1"/>
    <col min="3" max="3" width="9" style="58" customWidth="1"/>
    <col min="4" max="16384" width="9" style="57" customWidth="1"/>
  </cols>
  <sheetData>
    <row r="1" spans="1:3" ht="19.5">
      <c r="A1" s="59" t="s">
        <v>102</v>
      </c>
      <c r="B1" s="60" t="s">
        <v>60</v>
      </c>
      <c r="C1" s="65" t="s">
        <v>74</v>
      </c>
    </row>
    <row r="2" spans="1:3" ht="19.5">
      <c r="A2" s="59">
        <v>1</v>
      </c>
      <c r="B2" s="61" t="s">
        <v>42</v>
      </c>
      <c r="C2" s="65">
        <v>8209</v>
      </c>
    </row>
    <row r="3" spans="1:3" ht="25.5">
      <c r="A3" s="59">
        <v>2</v>
      </c>
      <c r="B3" s="61" t="s">
        <v>73</v>
      </c>
      <c r="C3" s="65">
        <v>17336</v>
      </c>
    </row>
    <row r="4" spans="1:3" ht="25.5">
      <c r="A4" s="59">
        <v>3</v>
      </c>
      <c r="B4" s="61" t="s">
        <v>52</v>
      </c>
      <c r="C4" s="65">
        <v>12223</v>
      </c>
    </row>
    <row r="5" spans="1:3" ht="19.5">
      <c r="A5" s="59">
        <v>4</v>
      </c>
      <c r="B5" s="61" t="s">
        <v>6</v>
      </c>
      <c r="C5" s="65">
        <v>9473</v>
      </c>
    </row>
    <row r="6" spans="1:3" ht="19.5">
      <c r="A6" s="59">
        <v>5</v>
      </c>
      <c r="B6" s="61" t="s">
        <v>19</v>
      </c>
      <c r="C6" s="65">
        <v>12716</v>
      </c>
    </row>
    <row r="7" spans="1:3" ht="19.5">
      <c r="A7" s="59">
        <v>6</v>
      </c>
      <c r="B7" s="61" t="s">
        <v>23</v>
      </c>
      <c r="C7" s="65">
        <v>11770</v>
      </c>
    </row>
    <row r="8" spans="1:3" ht="25.5">
      <c r="A8" s="59">
        <v>7</v>
      </c>
      <c r="B8" s="61" t="s">
        <v>43</v>
      </c>
      <c r="C8" s="65">
        <v>21912</v>
      </c>
    </row>
    <row r="9" spans="1:3" ht="25.5">
      <c r="A9" s="59">
        <v>8</v>
      </c>
      <c r="B9" s="61" t="s">
        <v>69</v>
      </c>
      <c r="C9" s="65">
        <v>13035</v>
      </c>
    </row>
    <row r="10" spans="1:3" ht="25.5">
      <c r="A10" s="59">
        <v>9</v>
      </c>
      <c r="B10" s="61" t="s">
        <v>78</v>
      </c>
      <c r="C10" s="65">
        <v>11110</v>
      </c>
    </row>
    <row r="11" spans="1:3" ht="19.5">
      <c r="A11" s="59">
        <v>10</v>
      </c>
      <c r="B11" s="61" t="s">
        <v>50</v>
      </c>
      <c r="C11" s="65">
        <v>13475</v>
      </c>
    </row>
    <row r="12" spans="1:3" ht="19.5">
      <c r="A12" s="59">
        <v>11</v>
      </c>
      <c r="B12" s="61" t="s">
        <v>40</v>
      </c>
      <c r="C12" s="65">
        <v>10725</v>
      </c>
    </row>
    <row r="13" spans="1:3" ht="19.5">
      <c r="A13" s="59" t="s">
        <v>432</v>
      </c>
      <c r="B13" s="61" t="s">
        <v>33</v>
      </c>
      <c r="C13" s="65">
        <v>12430</v>
      </c>
    </row>
    <row r="14" spans="1:3" ht="19.5">
      <c r="A14" s="59" t="s">
        <v>430</v>
      </c>
      <c r="B14" s="61" t="s">
        <v>36</v>
      </c>
      <c r="C14" s="65">
        <v>8888</v>
      </c>
    </row>
    <row r="15" spans="1:3" ht="19.5">
      <c r="A15" s="59" t="s">
        <v>429</v>
      </c>
      <c r="B15" s="61" t="s">
        <v>38</v>
      </c>
      <c r="C15" s="65">
        <v>8888</v>
      </c>
    </row>
    <row r="16" spans="1:3" ht="23.5">
      <c r="A16" s="59" t="s">
        <v>431</v>
      </c>
      <c r="B16" s="62" t="s">
        <v>90</v>
      </c>
      <c r="C16" s="65">
        <v>1845</v>
      </c>
    </row>
    <row r="17" spans="1:3" ht="19.5">
      <c r="A17" s="59" t="s">
        <v>365</v>
      </c>
      <c r="B17" s="61" t="s">
        <v>29</v>
      </c>
      <c r="C17" s="65">
        <v>9350</v>
      </c>
    </row>
    <row r="18" spans="1:3" ht="19.5">
      <c r="A18" s="59" t="s">
        <v>427</v>
      </c>
      <c r="B18" s="61" t="s">
        <v>9</v>
      </c>
      <c r="C18" s="65">
        <v>7975</v>
      </c>
    </row>
    <row r="19" spans="1:3" ht="19.5">
      <c r="A19" s="59" t="s">
        <v>428</v>
      </c>
      <c r="B19" s="61" t="s">
        <v>12</v>
      </c>
      <c r="C19" s="65">
        <v>7975</v>
      </c>
    </row>
    <row r="20" spans="1:3" ht="25.5">
      <c r="A20" s="59" t="s">
        <v>252</v>
      </c>
      <c r="B20" s="61" t="s">
        <v>87</v>
      </c>
      <c r="C20" s="65">
        <v>7095</v>
      </c>
    </row>
    <row r="21" spans="1:3" ht="19.5">
      <c r="A21" s="59" t="s">
        <v>426</v>
      </c>
      <c r="B21" s="61" t="s">
        <v>57</v>
      </c>
      <c r="C21" s="65">
        <v>29931</v>
      </c>
    </row>
    <row r="22" spans="1:3" ht="19.5">
      <c r="A22" s="59" t="s">
        <v>433</v>
      </c>
      <c r="B22" s="60" t="s">
        <v>92</v>
      </c>
      <c r="C22" s="65">
        <v>30096</v>
      </c>
    </row>
    <row r="23" spans="1:3" s="57" customFormat="1" ht="18.75">
      <c r="A23" s="56"/>
      <c r="B23" s="57" t="s">
        <v>47</v>
      </c>
      <c r="C23" s="58"/>
    </row>
    <row r="24" spans="1:3" s="57" customFormat="1">
      <c r="A24" s="56"/>
      <c r="B24" s="57" t="s">
        <v>80</v>
      </c>
      <c r="C24" s="58"/>
    </row>
    <row r="25" spans="1:3" ht="24">
      <c r="B25" s="63" t="s">
        <v>93</v>
      </c>
    </row>
    <row r="26" spans="1:3" ht="24">
      <c r="B26" s="64" t="s">
        <v>71</v>
      </c>
    </row>
    <row r="27" spans="1:3" ht="24">
      <c r="B27" s="63" t="s">
        <v>97</v>
      </c>
    </row>
    <row r="35" spans="2:2">
      <c r="B35" s="57" t="s">
        <v>82</v>
      </c>
    </row>
  </sheetData>
  <autoFilter ref="A1:C27">
    <sortState ref="A2:C27">
      <sortCondition ref="A2:A27"/>
    </sortState>
  </autoFilter>
  <sortState ref="A2:C27">
    <sortCondition ref="A2:A27"/>
  </sortState>
  <phoneticPr fontId="20"/>
  <pageMargins left="0.7" right="0.7" top="0.75" bottom="0.75" header="0.3" footer="0.3"/>
  <pageSetup paperSize="9" fitToWidth="1" fitToHeight="1" orientation="portrait" usePrinterDefaults="1" r:id="rId1"/>
  <rowBreaks count="1" manualBreakCount="1">
    <brk id="34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R35"/>
  <sheetViews>
    <sheetView showGridLines="0" showZeros="0" tabSelected="1" view="pageBreakPreview" zoomScaleSheetLayoutView="100" workbookViewId="0">
      <selection activeCell="M5" sqref="M5"/>
    </sheetView>
  </sheetViews>
  <sheetFormatPr defaultRowHeight="13"/>
  <cols>
    <col min="1" max="1" width="2.875" style="66" customWidth="1"/>
    <col min="2" max="2" width="34.875" style="66" customWidth="1"/>
    <col min="3" max="3" width="12.875" style="66" customWidth="1"/>
    <col min="4" max="4" width="5.375" style="66" customWidth="1"/>
    <col min="5" max="5" width="6.75" style="66" customWidth="1"/>
    <col min="6" max="6" width="4.375" style="66" customWidth="1"/>
    <col min="7" max="7" width="5" style="66" customWidth="1"/>
    <col min="8" max="8" width="6" style="66" customWidth="1"/>
    <col min="9" max="9" width="4.5" style="66" customWidth="1"/>
    <col min="10" max="10" width="9.6640625" style="66" customWidth="1"/>
    <col min="11" max="11" width="7.33203125" style="66" customWidth="1"/>
    <col min="12" max="16384" width="9" style="66" customWidth="1"/>
  </cols>
  <sheetData>
    <row r="1" spans="2:18" s="66" customFormat="1" ht="16">
      <c r="B1" s="67"/>
      <c r="C1" s="82"/>
      <c r="D1" s="82"/>
      <c r="E1" s="82"/>
      <c r="F1" s="82"/>
      <c r="G1" s="82"/>
      <c r="H1" s="82"/>
      <c r="I1" s="82"/>
      <c r="J1" s="104" t="e">
        <f>VLOOKUP(M5,医療機関一覧!$A$3:$A$85,1)</f>
        <v>#N/A</v>
      </c>
      <c r="K1" s="108" t="e">
        <f>VLOOKUP($M$5,医療機関一覧!$A$3:$AA$85,23)</f>
        <v>#N/A</v>
      </c>
      <c r="L1" s="109"/>
      <c r="M1" s="109"/>
      <c r="N1" s="109"/>
      <c r="O1" s="109"/>
      <c r="P1" s="109"/>
      <c r="Q1" s="109"/>
      <c r="R1" s="109"/>
    </row>
    <row r="2" spans="2:18" s="66" customFormat="1" ht="20.5">
      <c r="B2" s="67"/>
      <c r="C2" s="82"/>
      <c r="D2" s="82"/>
      <c r="E2" s="82" t="s">
        <v>63</v>
      </c>
      <c r="F2" s="66">
        <v>8</v>
      </c>
      <c r="G2" s="66" t="s">
        <v>24</v>
      </c>
      <c r="H2" s="100" t="s">
        <v>59</v>
      </c>
      <c r="I2" s="82" t="s">
        <v>61</v>
      </c>
      <c r="M2" s="110" t="s">
        <v>281</v>
      </c>
    </row>
    <row r="3" spans="2:18" s="66" customFormat="1" ht="16">
      <c r="B3" s="68" t="s">
        <v>1</v>
      </c>
      <c r="C3" s="68"/>
      <c r="D3" s="68"/>
      <c r="E3" s="68"/>
      <c r="F3" s="68"/>
      <c r="G3" s="68"/>
      <c r="H3" s="68"/>
      <c r="I3" s="68"/>
      <c r="J3" s="68"/>
    </row>
    <row r="4" spans="2:18" s="66" customFormat="1" ht="18.75" customHeight="1">
      <c r="B4" s="69"/>
      <c r="C4" s="69"/>
      <c r="D4" s="87" t="s">
        <v>84</v>
      </c>
      <c r="E4" s="87"/>
      <c r="F4" s="87"/>
      <c r="G4" s="87"/>
      <c r="H4" s="87"/>
      <c r="I4" s="87"/>
      <c r="J4" s="87"/>
      <c r="M4" s="112" t="s">
        <v>249</v>
      </c>
    </row>
    <row r="5" spans="2:18" s="66" customFormat="1" ht="14.5">
      <c r="B5" s="70" t="s">
        <v>4</v>
      </c>
      <c r="C5" s="66"/>
      <c r="D5" s="66"/>
      <c r="E5" s="66"/>
      <c r="F5" s="66"/>
      <c r="G5" s="66"/>
      <c r="H5" s="66"/>
      <c r="I5" s="66"/>
      <c r="J5" s="66"/>
      <c r="M5" s="111"/>
    </row>
    <row r="6" spans="2:18" s="66" customFormat="1" ht="20.25" customHeight="1">
      <c r="B6" s="71" t="s">
        <v>5</v>
      </c>
      <c r="C6" s="83" t="e">
        <f>VLOOKUP($M$5,医療機関一覧!$A$3:$AA$85,25)</f>
        <v>#N/A</v>
      </c>
      <c r="D6" s="83"/>
      <c r="E6" s="83"/>
      <c r="F6" s="83"/>
      <c r="G6" s="83"/>
      <c r="H6" s="83"/>
      <c r="I6" s="83"/>
      <c r="J6" s="83"/>
      <c r="M6" s="112" t="s">
        <v>304</v>
      </c>
    </row>
    <row r="7" spans="2:18" s="66" customFormat="1" ht="20.25" customHeight="1">
      <c r="B7" s="71" t="s">
        <v>65</v>
      </c>
      <c r="C7" s="83" t="e">
        <f>VLOOKUP($M$5,医療機関一覧!$A$3:$AA$85,2)</f>
        <v>#N/A</v>
      </c>
      <c r="D7" s="83"/>
      <c r="E7" s="83"/>
      <c r="F7" s="83"/>
      <c r="G7" s="83"/>
      <c r="H7" s="83"/>
      <c r="I7" s="83"/>
      <c r="J7" s="83"/>
      <c r="M7" s="112" t="s">
        <v>422</v>
      </c>
    </row>
    <row r="8" spans="2:18" s="66" customFormat="1" ht="20.25" customHeight="1">
      <c r="B8" s="71" t="s">
        <v>21</v>
      </c>
      <c r="C8" s="83" t="e">
        <f>VLOOKUP($M$5,医療機関一覧!$A$3:$AA$85,26)</f>
        <v>#N/A</v>
      </c>
      <c r="D8" s="83" t="e">
        <f>VLOOKUP($M$5,医療機関一覧!$A$3:$AA$85,27)</f>
        <v>#N/A</v>
      </c>
      <c r="E8" s="83" t="e">
        <f>VLOOKUP($M$5,医療機関一覧!$A$3:$AA$85,28)</f>
        <v>#N/A</v>
      </c>
      <c r="F8" s="83" t="e">
        <f>VLOOKUP($M$5,医療機関一覧!$A$3:$AA$85,28)</f>
        <v>#N/A</v>
      </c>
      <c r="G8" s="83" t="e">
        <f>VLOOKUP($M$5,医療機関一覧!$A$3:$AA$85,28)</f>
        <v>#N/A</v>
      </c>
      <c r="H8" s="83" t="e">
        <f>VLOOKUP($M$5,医療機関一覧!$A$3:$AA$85,28)</f>
        <v>#N/A</v>
      </c>
      <c r="I8" s="83" t="e">
        <f>VLOOKUP($M$5,医療機関一覧!$A$3:$AA$85,28)</f>
        <v>#N/A</v>
      </c>
      <c r="J8" s="83" t="e">
        <f>VLOOKUP($M$5,医療機関一覧!$A$3:$AA$85,28)</f>
        <v>#N/A</v>
      </c>
      <c r="M8" s="112" t="s">
        <v>86</v>
      </c>
    </row>
    <row r="9" spans="2:18" s="66" customFormat="1">
      <c r="B9" s="72"/>
    </row>
    <row r="10" spans="2:18" ht="24.5" customHeight="1">
      <c r="B10" s="71" t="s">
        <v>56</v>
      </c>
      <c r="C10" s="84">
        <f>G33</f>
        <v>0</v>
      </c>
      <c r="D10" s="84"/>
      <c r="E10" s="84"/>
      <c r="F10" s="84"/>
      <c r="G10" s="84"/>
      <c r="H10" s="82" t="s">
        <v>31</v>
      </c>
      <c r="I10" s="82"/>
      <c r="J10" s="82"/>
    </row>
    <row r="11" spans="2:18" ht="13.75">
      <c r="B11" s="70" t="s">
        <v>11</v>
      </c>
      <c r="C11" s="66"/>
      <c r="D11" s="66"/>
      <c r="E11" s="66"/>
      <c r="F11" s="66"/>
      <c r="G11" s="66"/>
      <c r="H11" s="66"/>
      <c r="I11" s="66"/>
      <c r="J11" s="66"/>
    </row>
    <row r="12" spans="2:18" ht="19.7" customHeight="1">
      <c r="B12" s="73" t="s">
        <v>13</v>
      </c>
      <c r="C12" s="85" t="s">
        <v>10</v>
      </c>
      <c r="D12" s="88" t="s">
        <v>20</v>
      </c>
      <c r="E12" s="88" t="s">
        <v>2</v>
      </c>
      <c r="F12" s="95"/>
      <c r="G12" s="88" t="s">
        <v>15</v>
      </c>
      <c r="H12" s="101"/>
      <c r="I12" s="101"/>
      <c r="J12" s="105"/>
    </row>
    <row r="13" spans="2:18" ht="30" customHeight="1">
      <c r="B13" s="74" t="s">
        <v>42</v>
      </c>
      <c r="C13" s="86">
        <f>VLOOKUP(B13,ワクチン単価!$B$2:$C$21,2,FALSE)</f>
        <v>8209</v>
      </c>
      <c r="D13" s="89" t="e">
        <f>VLOOKUP($M$5,医療機関一覧!$A$3:$AA$85,3)</f>
        <v>#N/A</v>
      </c>
      <c r="E13" s="91"/>
      <c r="F13" s="96" t="s">
        <v>54</v>
      </c>
      <c r="G13" s="98">
        <f t="shared" ref="G13:G32" si="0">C13*E13</f>
        <v>0</v>
      </c>
      <c r="H13" s="102"/>
      <c r="I13" s="103"/>
      <c r="J13" s="106" t="s">
        <v>17</v>
      </c>
    </row>
    <row r="14" spans="2:18" ht="30" customHeight="1">
      <c r="B14" s="75" t="s">
        <v>73</v>
      </c>
      <c r="C14" s="86">
        <f>VLOOKUP(B14,ワクチン単価!$B$2:$C$21,2,FALSE)</f>
        <v>17336</v>
      </c>
      <c r="D14" s="89" t="e">
        <f>VLOOKUP($M$5,医療機関一覧!$A$3:$AA$85,4)</f>
        <v>#N/A</v>
      </c>
      <c r="E14" s="92"/>
      <c r="F14" s="97" t="s">
        <v>54</v>
      </c>
      <c r="G14" s="98">
        <f t="shared" si="0"/>
        <v>0</v>
      </c>
      <c r="H14" s="102"/>
      <c r="I14" s="103"/>
      <c r="J14" s="107" t="s">
        <v>17</v>
      </c>
    </row>
    <row r="15" spans="2:18" ht="30" customHeight="1">
      <c r="B15" s="75" t="s">
        <v>52</v>
      </c>
      <c r="C15" s="86">
        <f>VLOOKUP(B15,ワクチン単価!$B$2:$C$21,2,FALSE)</f>
        <v>12223</v>
      </c>
      <c r="D15" s="89" t="e">
        <f>VLOOKUP($M$5,医療機関一覧!$A$3:$AA$85,5)</f>
        <v>#N/A</v>
      </c>
      <c r="E15" s="92"/>
      <c r="F15" s="97" t="s">
        <v>54</v>
      </c>
      <c r="G15" s="98">
        <f t="shared" si="0"/>
        <v>0</v>
      </c>
      <c r="H15" s="102"/>
      <c r="I15" s="103"/>
      <c r="J15" s="107" t="s">
        <v>17</v>
      </c>
    </row>
    <row r="16" spans="2:18" ht="30" customHeight="1">
      <c r="B16" s="75" t="s">
        <v>6</v>
      </c>
      <c r="C16" s="86">
        <f>VLOOKUP(B16,ワクチン単価!$B$2:$C$21,2,FALSE)</f>
        <v>9473</v>
      </c>
      <c r="D16" s="89" t="e">
        <f>VLOOKUP($M$5,医療機関一覧!$A$3:$AA$85,6)</f>
        <v>#N/A</v>
      </c>
      <c r="E16" s="92"/>
      <c r="F16" s="97" t="s">
        <v>54</v>
      </c>
      <c r="G16" s="98">
        <f t="shared" si="0"/>
        <v>0</v>
      </c>
      <c r="H16" s="102"/>
      <c r="I16" s="103"/>
      <c r="J16" s="107" t="s">
        <v>17</v>
      </c>
    </row>
    <row r="17" spans="2:10" ht="30" customHeight="1">
      <c r="B17" s="75" t="s">
        <v>19</v>
      </c>
      <c r="C17" s="86">
        <f>VLOOKUP(B17,ワクチン単価!$B$2:$C$21,2,FALSE)</f>
        <v>12716</v>
      </c>
      <c r="D17" s="89" t="e">
        <f>VLOOKUP($M$5,医療機関一覧!$A$3:$AA$85,7)</f>
        <v>#N/A</v>
      </c>
      <c r="E17" s="92"/>
      <c r="F17" s="97" t="s">
        <v>54</v>
      </c>
      <c r="G17" s="98">
        <f t="shared" si="0"/>
        <v>0</v>
      </c>
      <c r="H17" s="102"/>
      <c r="I17" s="103"/>
      <c r="J17" s="107" t="s">
        <v>17</v>
      </c>
    </row>
    <row r="18" spans="2:10" ht="30" customHeight="1">
      <c r="B18" s="75" t="s">
        <v>23</v>
      </c>
      <c r="C18" s="86">
        <f>VLOOKUP(B18,ワクチン単価!$B$2:$C$21,2,FALSE)</f>
        <v>11770</v>
      </c>
      <c r="D18" s="89" t="e">
        <f>VLOOKUP($M$5,医療機関一覧!$A$3:$AA$85,8)</f>
        <v>#N/A</v>
      </c>
      <c r="E18" s="92"/>
      <c r="F18" s="97" t="s">
        <v>54</v>
      </c>
      <c r="G18" s="98">
        <f t="shared" si="0"/>
        <v>0</v>
      </c>
      <c r="H18" s="102"/>
      <c r="I18" s="103"/>
      <c r="J18" s="107" t="s">
        <v>17</v>
      </c>
    </row>
    <row r="19" spans="2:10" ht="30" customHeight="1">
      <c r="B19" s="75" t="s">
        <v>43</v>
      </c>
      <c r="C19" s="86">
        <f>VLOOKUP(B19,ワクチン単価!$B$2:$C$21,2,FALSE)</f>
        <v>21912</v>
      </c>
      <c r="D19" s="89" t="e">
        <f>VLOOKUP($M$5,医療機関一覧!$A$3:$AA$85,9)</f>
        <v>#N/A</v>
      </c>
      <c r="E19" s="92"/>
      <c r="F19" s="97" t="s">
        <v>54</v>
      </c>
      <c r="G19" s="98">
        <f t="shared" si="0"/>
        <v>0</v>
      </c>
      <c r="H19" s="102"/>
      <c r="I19" s="103"/>
      <c r="J19" s="107" t="s">
        <v>17</v>
      </c>
    </row>
    <row r="20" spans="2:10" ht="30" customHeight="1">
      <c r="B20" s="75" t="s">
        <v>78</v>
      </c>
      <c r="C20" s="86">
        <f>VLOOKUP(B20,ワクチン単価!$B$2:$C$21,2,FALSE)</f>
        <v>11110</v>
      </c>
      <c r="D20" s="89" t="e">
        <f>VLOOKUP($M$5,医療機関一覧!$A$3:$AA$85,10)</f>
        <v>#N/A</v>
      </c>
      <c r="E20" s="92"/>
      <c r="F20" s="97" t="s">
        <v>54</v>
      </c>
      <c r="G20" s="98">
        <f t="shared" si="0"/>
        <v>0</v>
      </c>
      <c r="H20" s="102"/>
      <c r="I20" s="103"/>
      <c r="J20" s="107" t="s">
        <v>17</v>
      </c>
    </row>
    <row r="21" spans="2:10" ht="30" customHeight="1">
      <c r="B21" s="75" t="s">
        <v>50</v>
      </c>
      <c r="C21" s="86">
        <f>VLOOKUP(B21,ワクチン単価!$B$2:$C$21,2,FALSE)</f>
        <v>13475</v>
      </c>
      <c r="D21" s="89" t="e">
        <f>VLOOKUP($M$5,医療機関一覧!$A$3:$AA$85,11)</f>
        <v>#N/A</v>
      </c>
      <c r="E21" s="92"/>
      <c r="F21" s="97" t="s">
        <v>54</v>
      </c>
      <c r="G21" s="98">
        <f t="shared" si="0"/>
        <v>0</v>
      </c>
      <c r="H21" s="102"/>
      <c r="I21" s="103"/>
      <c r="J21" s="107" t="s">
        <v>17</v>
      </c>
    </row>
    <row r="22" spans="2:10" ht="30" customHeight="1">
      <c r="B22" s="75" t="s">
        <v>40</v>
      </c>
      <c r="C22" s="86">
        <f>VLOOKUP(B22,ワクチン単価!$B$2:$C$21,2,FALSE)</f>
        <v>10725</v>
      </c>
      <c r="D22" s="89" t="e">
        <f>VLOOKUP($M$5,医療機関一覧!$A$3:$AA$85,12)</f>
        <v>#N/A</v>
      </c>
      <c r="E22" s="92"/>
      <c r="F22" s="97" t="s">
        <v>54</v>
      </c>
      <c r="G22" s="98">
        <f t="shared" si="0"/>
        <v>0</v>
      </c>
      <c r="H22" s="102"/>
      <c r="I22" s="103"/>
      <c r="J22" s="107" t="s">
        <v>17</v>
      </c>
    </row>
    <row r="23" spans="2:10" ht="30" customHeight="1">
      <c r="B23" s="75" t="s">
        <v>33</v>
      </c>
      <c r="C23" s="86">
        <f>VLOOKUP(B23,ワクチン単価!$B$2:$C$21,2,FALSE)</f>
        <v>12430</v>
      </c>
      <c r="D23" s="89" t="e">
        <f>VLOOKUP($M$5,医療機関一覧!$A$3:$AA$85,13)</f>
        <v>#N/A</v>
      </c>
      <c r="E23" s="92"/>
      <c r="F23" s="97" t="s">
        <v>54</v>
      </c>
      <c r="G23" s="98">
        <f t="shared" si="0"/>
        <v>0</v>
      </c>
      <c r="H23" s="102"/>
      <c r="I23" s="103"/>
      <c r="J23" s="107" t="s">
        <v>17</v>
      </c>
    </row>
    <row r="24" spans="2:10" ht="30" customHeight="1">
      <c r="B24" s="75" t="s">
        <v>36</v>
      </c>
      <c r="C24" s="86">
        <f>VLOOKUP(B24,ワクチン単価!$B$2:$C$21,2,FALSE)</f>
        <v>8888</v>
      </c>
      <c r="D24" s="89" t="e">
        <f>VLOOKUP($M$5,医療機関一覧!$A$3:$AA$85,14)</f>
        <v>#N/A</v>
      </c>
      <c r="E24" s="92"/>
      <c r="F24" s="97" t="s">
        <v>54</v>
      </c>
      <c r="G24" s="98">
        <f t="shared" si="0"/>
        <v>0</v>
      </c>
      <c r="H24" s="102"/>
      <c r="I24" s="103"/>
      <c r="J24" s="107" t="s">
        <v>17</v>
      </c>
    </row>
    <row r="25" spans="2:10" s="66" customFormat="1" ht="30" customHeight="1">
      <c r="B25" s="76" t="s">
        <v>38</v>
      </c>
      <c r="C25" s="86">
        <f>VLOOKUP(B25,ワクチン単価!$B$2:$C$21,2,FALSE)</f>
        <v>8888</v>
      </c>
      <c r="D25" s="89" t="e">
        <f>VLOOKUP($M$5,医療機関一覧!$A$3:$AA$85,15)</f>
        <v>#N/A</v>
      </c>
      <c r="E25" s="92"/>
      <c r="F25" s="97" t="s">
        <v>54</v>
      </c>
      <c r="G25" s="98">
        <f t="shared" si="0"/>
        <v>0</v>
      </c>
      <c r="H25" s="102"/>
      <c r="I25" s="103"/>
      <c r="J25" s="107" t="s">
        <v>17</v>
      </c>
    </row>
    <row r="26" spans="2:10" ht="30" customHeight="1">
      <c r="B26" s="77" t="s">
        <v>90</v>
      </c>
      <c r="C26" s="86">
        <f>VLOOKUP(B26,ワクチン単価!$B$2:$C$21,2,FALSE)</f>
        <v>1845</v>
      </c>
      <c r="D26" s="89" t="e">
        <f>VLOOKUP($M$5,医療機関一覧!$A$3:$AA$85,16)</f>
        <v>#N/A</v>
      </c>
      <c r="E26" s="92"/>
      <c r="F26" s="97" t="s">
        <v>54</v>
      </c>
      <c r="G26" s="98">
        <f t="shared" si="0"/>
        <v>0</v>
      </c>
      <c r="H26" s="102"/>
      <c r="I26" s="103"/>
      <c r="J26" s="107" t="s">
        <v>17</v>
      </c>
    </row>
    <row r="27" spans="2:10" ht="30" customHeight="1">
      <c r="B27" s="75" t="s">
        <v>29</v>
      </c>
      <c r="C27" s="86">
        <f>VLOOKUP(請求書!B27,ワクチン単価!$B$2:$C$21,2,FALSE)</f>
        <v>9350</v>
      </c>
      <c r="D27" s="89" t="e">
        <f>VLOOKUP($M$5,医療機関一覧!$A$3:$AA$85,17)</f>
        <v>#N/A</v>
      </c>
      <c r="E27" s="92"/>
      <c r="F27" s="97" t="s">
        <v>54</v>
      </c>
      <c r="G27" s="98">
        <f t="shared" si="0"/>
        <v>0</v>
      </c>
      <c r="H27" s="102"/>
      <c r="I27" s="103"/>
      <c r="J27" s="107" t="s">
        <v>17</v>
      </c>
    </row>
    <row r="28" spans="2:10" ht="30" customHeight="1">
      <c r="B28" s="78" t="s">
        <v>9</v>
      </c>
      <c r="C28" s="86">
        <f>VLOOKUP(請求書!B28,ワクチン単価!$B$2:$C$21,2,FALSE)</f>
        <v>7975</v>
      </c>
      <c r="D28" s="89" t="e">
        <f>VLOOKUP($M$5,医療機関一覧!$A$3:$AA$85,18)</f>
        <v>#N/A</v>
      </c>
      <c r="E28" s="92"/>
      <c r="F28" s="97" t="s">
        <v>54</v>
      </c>
      <c r="G28" s="98">
        <f t="shared" si="0"/>
        <v>0</v>
      </c>
      <c r="H28" s="102"/>
      <c r="I28" s="103"/>
      <c r="J28" s="107" t="s">
        <v>17</v>
      </c>
    </row>
    <row r="29" spans="2:10" ht="30" customHeight="1">
      <c r="B29" s="75" t="s">
        <v>12</v>
      </c>
      <c r="C29" s="86">
        <f>VLOOKUP(B29,ワクチン単価!$B$2:$C$21,2,FALSE)</f>
        <v>7975</v>
      </c>
      <c r="D29" s="89" t="e">
        <f>VLOOKUP($M$5,医療機関一覧!$A$3:$AA$85,19)</f>
        <v>#N/A</v>
      </c>
      <c r="E29" s="92"/>
      <c r="F29" s="97" t="s">
        <v>54</v>
      </c>
      <c r="G29" s="98">
        <f t="shared" si="0"/>
        <v>0</v>
      </c>
      <c r="H29" s="102"/>
      <c r="I29" s="103"/>
      <c r="J29" s="107" t="s">
        <v>17</v>
      </c>
    </row>
    <row r="30" spans="2:10" ht="30" customHeight="1">
      <c r="B30" s="75" t="s">
        <v>87</v>
      </c>
      <c r="C30" s="86">
        <f>VLOOKUP(B30,ワクチン単価!$B$2:$C$21,2,FALSE)</f>
        <v>7095</v>
      </c>
      <c r="D30" s="89" t="e">
        <f>VLOOKUP($M$5,医療機関一覧!$A$3:$AA$85,20)</f>
        <v>#N/A</v>
      </c>
      <c r="E30" s="92"/>
      <c r="F30" s="97" t="s">
        <v>54</v>
      </c>
      <c r="G30" s="98">
        <f t="shared" si="0"/>
        <v>0</v>
      </c>
      <c r="H30" s="102"/>
      <c r="I30" s="103"/>
      <c r="J30" s="107" t="s">
        <v>17</v>
      </c>
    </row>
    <row r="31" spans="2:10" ht="30" customHeight="1">
      <c r="B31" s="75" t="s">
        <v>57</v>
      </c>
      <c r="C31" s="86">
        <f>VLOOKUP(B31,ワクチン単価!$B$2:$C$21,2,FALSE)</f>
        <v>29931</v>
      </c>
      <c r="D31" s="89" t="e">
        <f>VLOOKUP($M$5,医療機関一覧!$A$3:$AA$85,21)</f>
        <v>#N/A</v>
      </c>
      <c r="E31" s="92"/>
      <c r="F31" s="97" t="s">
        <v>54</v>
      </c>
      <c r="G31" s="98">
        <f t="shared" si="0"/>
        <v>0</v>
      </c>
      <c r="H31" s="102"/>
      <c r="I31" s="103"/>
      <c r="J31" s="107" t="s">
        <v>17</v>
      </c>
    </row>
    <row r="32" spans="2:10" ht="30" customHeight="1">
      <c r="B32" s="79" t="s">
        <v>92</v>
      </c>
      <c r="C32" s="86">
        <f>VLOOKUP(B32,ワクチン単価!$B$2:$C$22,2,FALSE)</f>
        <v>30096</v>
      </c>
      <c r="D32" s="89" t="e">
        <f>VLOOKUP($M$5,医療機関一覧!$A$3:$AA$85,22)</f>
        <v>#N/A</v>
      </c>
      <c r="E32" s="93"/>
      <c r="F32" s="97" t="s">
        <v>54</v>
      </c>
      <c r="G32" s="98">
        <f t="shared" si="0"/>
        <v>0</v>
      </c>
      <c r="H32" s="102"/>
      <c r="I32" s="103"/>
      <c r="J32" s="107" t="s">
        <v>17</v>
      </c>
    </row>
    <row r="33" spans="2:10" ht="30" customHeight="1">
      <c r="B33" s="80" t="s">
        <v>45</v>
      </c>
      <c r="C33" s="80"/>
      <c r="D33" s="90"/>
      <c r="E33" s="94"/>
      <c r="F33" s="94"/>
      <c r="G33" s="99">
        <f>SUM(G13:I32)</f>
        <v>0</v>
      </c>
      <c r="H33" s="99"/>
      <c r="I33" s="99"/>
      <c r="J33" s="105" t="s">
        <v>17</v>
      </c>
    </row>
    <row r="34" spans="2:10">
      <c r="B34" s="70" t="s">
        <v>44</v>
      </c>
      <c r="C34" s="66"/>
      <c r="D34" s="66"/>
      <c r="E34" s="66"/>
      <c r="F34" s="66"/>
      <c r="G34" s="66"/>
      <c r="H34" s="66"/>
      <c r="I34" s="66"/>
      <c r="J34" s="66"/>
    </row>
    <row r="35" spans="2:10">
      <c r="B35" s="81"/>
    </row>
  </sheetData>
  <mergeCells count="33">
    <mergeCell ref="B3:J3"/>
    <mergeCell ref="D4:J4"/>
    <mergeCell ref="B5:J5"/>
    <mergeCell ref="C6:J6"/>
    <mergeCell ref="C7:J7"/>
    <mergeCell ref="D8:J8"/>
    <mergeCell ref="C10:G10"/>
    <mergeCell ref="B11:J11"/>
    <mergeCell ref="E12:F12"/>
    <mergeCell ref="G12:J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B33:D33"/>
    <mergeCell ref="G33:I33"/>
    <mergeCell ref="B34:J34"/>
  </mergeCells>
  <phoneticPr fontId="20"/>
  <printOptions horizontalCentered="1"/>
  <pageMargins left="0.15748031496062992" right="0.15748031496062992" top="0.19685039370078741" bottom="0.19685039370078741" header="0.51181102362204722" footer="0.51181102362204722"/>
  <pageSetup paperSize="9" scale="84" fitToWidth="1" fitToHeight="1" orientation="portrait" usePrinterDefaults="1" blackAndWhite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医療機関一覧</vt:lpstr>
      <vt:lpstr>ワクチン単価</vt:lpstr>
      <vt:lpstr>請求書</vt:lpstr>
    </vt:vector>
  </TitlesOfParts>
  <Company>松江市役所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（平成１７年度用）</dc:title>
  <dc:creator>松江市役所</dc:creator>
  <cp:lastModifiedBy>佐藤　圭子</cp:lastModifiedBy>
  <cp:lastPrinted>2025-08-21T02:46:38Z</cp:lastPrinted>
  <dcterms:created xsi:type="dcterms:W3CDTF">2020-09-01T00:41:00Z</dcterms:created>
  <dcterms:modified xsi:type="dcterms:W3CDTF">2026-02-25T07:44:20Z</dcterms:modified>
  <cp:revision>2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2026-02-25T07:44:20Z</vt:filetime>
  </property>
</Properties>
</file>